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270" yWindow="570" windowWidth="24615" windowHeight="12720" activeTab="0"/>
  </bookViews>
  <sheets>
    <sheet name="Rekapitulace stavby" sheetId="1" r:id="rId1"/>
    <sheet name="ST - Stavební část" sheetId="2" r:id="rId2"/>
    <sheet name="ZTI - Zdravotechnické ins..." sheetId="3" r:id="rId3"/>
    <sheet name="SLP - Slaboproudé rozvody" sheetId="4" r:id="rId4"/>
    <sheet name="EL - Elektroinstalace" sheetId="5" r:id="rId5"/>
    <sheet name="VZT - Vzduchotechnika" sheetId="6" r:id="rId6"/>
    <sheet name="ST - Stavební část_01" sheetId="7" r:id="rId7"/>
    <sheet name="ZTI - Zdravotechnické ins..._01" sheetId="8" r:id="rId8"/>
    <sheet name="SLP - Slaboproudé rozvody_01" sheetId="9" r:id="rId9"/>
    <sheet name="EL - Elektroinstalce" sheetId="10" r:id="rId10"/>
    <sheet name="VZT - Vzduchotechnika_01" sheetId="11" r:id="rId11"/>
    <sheet name="SOUP - Soupis ostatních a..." sheetId="12" r:id="rId12"/>
    <sheet name="Pokyny pro vyplnění" sheetId="13" r:id="rId13"/>
  </sheets>
  <definedNames>
    <definedName name="_xlnm._FilterDatabase" localSheetId="4" hidden="1">'EL - Elektroinstalace'!$C$91:$K$234</definedName>
    <definedName name="_xlnm._FilterDatabase" localSheetId="9" hidden="1">'EL - Elektroinstalce'!$C$91:$K$220</definedName>
    <definedName name="_xlnm._FilterDatabase" localSheetId="3" hidden="1">'SLP - Slaboproudé rozvody'!$C$105:$K$238</definedName>
    <definedName name="_xlnm._FilterDatabase" localSheetId="8" hidden="1">'SLP - Slaboproudé rozvody_01'!$C$105:$K$200</definedName>
    <definedName name="_xlnm._FilterDatabase" localSheetId="11" hidden="1">'SOUP - Soupis ostatních a...'!$C$77:$K$94</definedName>
    <definedName name="_xlnm._FilterDatabase" localSheetId="1" hidden="1">'ST - Stavební část'!$C$101:$K$1480</definedName>
    <definedName name="_xlnm._FilterDatabase" localSheetId="6" hidden="1">'ST - Stavební část_01'!$C$98:$K$914</definedName>
    <definedName name="_xlnm._FilterDatabase" localSheetId="5" hidden="1">'VZT - Vzduchotechnika'!$C$85:$K$136</definedName>
    <definedName name="_xlnm._FilterDatabase" localSheetId="10" hidden="1">'VZT - Vzduchotechnika_01'!$C$83:$K$103</definedName>
    <definedName name="_xlnm._FilterDatabase" localSheetId="2" hidden="1">'ZTI - Zdravotechnické ins...'!$C$97:$K$238</definedName>
    <definedName name="_xlnm._FilterDatabase" localSheetId="7" hidden="1">'ZTI - Zdravotechnické ins..._01'!$C$95:$K$202</definedName>
    <definedName name="_xlnm.Print_Area" localSheetId="4">'EL - Elektroinstalace'!$C$4:$J$38,'EL - Elektroinstalace'!$C$44:$J$71,'EL - Elektroinstalace'!$C$77:$K$234</definedName>
    <definedName name="_xlnm.Print_Area" localSheetId="9">'EL - Elektroinstalce'!$C$4:$J$38,'EL - Elektroinstalce'!$C$44:$J$71,'EL - Elektroinstalce'!$C$77:$K$220</definedName>
    <definedName name="_xlnm.Print_Area" localSheetId="12">'Pokyny pro vyplnění'!$B$2:$K$69,'Pokyny pro vyplnění'!$B$72:$K$116,'Pokyny pro vyplnění'!$B$119:$K$188,'Pokyny pro vyplnění'!$B$196:$K$216</definedName>
    <definedName name="_xlnm.Print_Area" localSheetId="0">'Rekapitulace stavby'!$D$4:$AO$33,'Rekapitulace stavby'!$C$39:$AQ$65</definedName>
    <definedName name="_xlnm.Print_Area" localSheetId="3">'SLP - Slaboproudé rozvody'!$C$4:$J$38,'SLP - Slaboproudé rozvody'!$C$44:$J$85,'SLP - Slaboproudé rozvody'!$C$91:$K$238</definedName>
    <definedName name="_xlnm.Print_Area" localSheetId="8">'SLP - Slaboproudé rozvody_01'!$C$4:$J$38,'SLP - Slaboproudé rozvody_01'!$C$44:$J$85,'SLP - Slaboproudé rozvody_01'!$C$91:$K$200</definedName>
    <definedName name="_xlnm.Print_Area" localSheetId="11">'SOUP - Soupis ostatních a...'!$C$4:$J$36,'SOUP - Soupis ostatních a...'!$C$42:$J$59,'SOUP - Soupis ostatních a...'!$C$65:$K$94</definedName>
    <definedName name="_xlnm.Print_Area" localSheetId="1">'ST - Stavební část'!$C$4:$J$38,'ST - Stavební část'!$C$44:$J$81,'ST - Stavební část'!$C$87:$K$1480</definedName>
    <definedName name="_xlnm.Print_Area" localSheetId="6">'ST - Stavební část_01'!$C$4:$J$38,'ST - Stavební část_01'!$C$44:$J$78,'ST - Stavební část_01'!$C$84:$K$914</definedName>
    <definedName name="_xlnm.Print_Area" localSheetId="5">'VZT - Vzduchotechnika'!$C$4:$J$38,'VZT - Vzduchotechnika'!$C$44:$J$65,'VZT - Vzduchotechnika'!$C$71:$K$136</definedName>
    <definedName name="_xlnm.Print_Area" localSheetId="10">'VZT - Vzduchotechnika_01'!$C$4:$J$38,'VZT - Vzduchotechnika_01'!$C$44:$J$63,'VZT - Vzduchotechnika_01'!$C$69:$K$103</definedName>
    <definedName name="_xlnm.Print_Area" localSheetId="2">'ZTI - Zdravotechnické ins...'!$C$4:$J$38,'ZTI - Zdravotechnické ins...'!$C$44:$J$77,'ZTI - Zdravotechnické ins...'!$C$83:$K$238</definedName>
    <definedName name="_xlnm.Print_Area" localSheetId="7">'ZTI - Zdravotechnické ins..._01'!$C$4:$J$38,'ZTI - Zdravotechnické ins..._01'!$C$44:$J$75,'ZTI - Zdravotechnické ins..._01'!$C$81:$K$202</definedName>
    <definedName name="_xlnm.Print_Titles" localSheetId="0">'Rekapitulace stavby'!$49:$49</definedName>
    <definedName name="_xlnm.Print_Titles" localSheetId="1">'ST - Stavební část'!$101:$101</definedName>
    <definedName name="_xlnm.Print_Titles" localSheetId="2">'ZTI - Zdravotechnické ins...'!$97:$97</definedName>
    <definedName name="_xlnm.Print_Titles" localSheetId="3">'SLP - Slaboproudé rozvody'!$105:$105</definedName>
    <definedName name="_xlnm.Print_Titles" localSheetId="4">'EL - Elektroinstalace'!$91:$91</definedName>
    <definedName name="_xlnm.Print_Titles" localSheetId="5">'VZT - Vzduchotechnika'!$85:$85</definedName>
    <definedName name="_xlnm.Print_Titles" localSheetId="6">'ST - Stavební část_01'!$98:$98</definedName>
    <definedName name="_xlnm.Print_Titles" localSheetId="7">'ZTI - Zdravotechnické ins..._01'!$95:$95</definedName>
    <definedName name="_xlnm.Print_Titles" localSheetId="8">'SLP - Slaboproudé rozvody_01'!$105:$105</definedName>
    <definedName name="_xlnm.Print_Titles" localSheetId="9">'EL - Elektroinstalce'!$91:$91</definedName>
    <definedName name="_xlnm.Print_Titles" localSheetId="10">'VZT - Vzduchotechnika_01'!$83:$83</definedName>
    <definedName name="_xlnm.Print_Titles" localSheetId="11">'SOUP - Soupis ostatních a...'!$77:$77</definedName>
  </definedNames>
  <calcPr calcId="144525"/>
</workbook>
</file>

<file path=xl/sharedStrings.xml><?xml version="1.0" encoding="utf-8"?>
<sst xmlns="http://schemas.openxmlformats.org/spreadsheetml/2006/main" count="32838" uniqueCount="3171">
  <si>
    <t>Export VZ</t>
  </si>
  <si>
    <t>List obsahuje:</t>
  </si>
  <si>
    <t>1) Rekapitulace stavby</t>
  </si>
  <si>
    <t>2) Rekapitulace objektů stavby a soupisů prací</t>
  </si>
  <si>
    <t>3.0</t>
  </si>
  <si>
    <t>ZAMOK</t>
  </si>
  <si>
    <t>False</t>
  </si>
  <si>
    <t>{54995bb5-c45b-435b-9f77-c781e1f0227b}</t>
  </si>
  <si>
    <t>0,01</t>
  </si>
  <si>
    <t>21</t>
  </si>
  <si>
    <t>15</t>
  </si>
  <si>
    <t>REKAPITULACE STAVBY</t>
  </si>
  <si>
    <t>v ---  níže se nacházejí doplnkové a pomocné údaje k sestavám  --- v</t>
  </si>
  <si>
    <t>Návod na vyplnění</t>
  </si>
  <si>
    <t>0,001</t>
  </si>
  <si>
    <t>Kód:</t>
  </si>
  <si>
    <t>31-136/343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</si>
  <si>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</si>
  <si>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</si>
  <si>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Teoretické Ústavy  LF v Olomouci úpravy sekcí (A1-4.NP a A1-5.NP)</t>
  </si>
  <si>
    <t>KSO:</t>
  </si>
  <si>
    <t/>
  </si>
  <si>
    <t>CC-CZ:</t>
  </si>
  <si>
    <t>Místo:</t>
  </si>
  <si>
    <t>Olomouc</t>
  </si>
  <si>
    <t>Datum:</t>
  </si>
  <si>
    <t>14.7.2016</t>
  </si>
  <si>
    <t>Zadavatel:</t>
  </si>
  <si>
    <t>IČ:</t>
  </si>
  <si>
    <t>0,1</t>
  </si>
  <si>
    <t>Univerzita Palackého v Olomouci</t>
  </si>
  <si>
    <t>DIČ:</t>
  </si>
  <si>
    <t>Uchazeč:</t>
  </si>
  <si>
    <t>Vyplň údaj</t>
  </si>
  <si>
    <t>Projektant:</t>
  </si>
  <si>
    <t>Stavoprotjekt Olomouc a.s.</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</si>
  <si>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</si>
  <si>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</si>
  <si>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</si>
  <si>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</si>
  <si>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</si>
  <si>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</si>
  <si>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</si>
  <si>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</si>
  <si>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</si>
  <si>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</si>
  <si>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</si>
  <si>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</si>
  <si>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</si>
  <si>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</si>
  <si>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</si>
  <si>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</si>
  <si>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</si>
  <si>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</si>
  <si>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</si>
  <si>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</si>
  <si>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</si>
  <si>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</si>
  <si>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</si>
  <si>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</si>
  <si>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</si>
  <si>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</si>
  <si>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</si>
  <si>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</si>
  <si>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</si>
  <si>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</si>
  <si>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</si>
  <si>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</si>
  <si>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</si>
  <si>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</si>
  <si>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</si>
  <si>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</si>
  <si>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</si>
  <si>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</si>
  <si>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</si>
  <si>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</si>
  <si>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A1-4NP</t>
  </si>
  <si>
    <t>Sekce A1-4NP</t>
  </si>
  <si>
    <t>STA</t>
  </si>
  <si>
    <t>1</t>
  </si>
  <si>
    <t>{4ca628d3-360d-483c-9f8b-3656a462e7e2}</t>
  </si>
  <si>
    <t>2</t>
  </si>
  <si>
    <t>/</t>
  </si>
  <si>
    <t>ST</t>
  </si>
  <si>
    <t>Stavební část</t>
  </si>
  <si>
    <t>Soupis</t>
  </si>
  <si>
    <t>{6f49673d-bc10-403d-a196-06b76dd04fee}</t>
  </si>
  <si>
    <t>ZTI</t>
  </si>
  <si>
    <t>Zdravotechnické instalace</t>
  </si>
  <si>
    <t>{d19324be-9c84-4a1f-92c6-8184500bae43}</t>
  </si>
  <si>
    <t>SLP</t>
  </si>
  <si>
    <t>Slaboproudé rozvody</t>
  </si>
  <si>
    <t>{024bcab9-3d44-488e-8819-e8ce7d86abfe}</t>
  </si>
  <si>
    <t>EL</t>
  </si>
  <si>
    <t>Elektroinstalace</t>
  </si>
  <si>
    <t>{3e6377cc-75d5-475a-b8e6-900b09c5d5cd}</t>
  </si>
  <si>
    <t>VZT</t>
  </si>
  <si>
    <t>Vzduchotechnika</t>
  </si>
  <si>
    <t>{039d9d7a-12be-453a-9767-f5163e981541}</t>
  </si>
  <si>
    <t>A1-5NP</t>
  </si>
  <si>
    <t>Sekce A1-5NP</t>
  </si>
  <si>
    <t>{e8ae5a05-ab85-4525-a07a-7457a80988a0}</t>
  </si>
  <si>
    <t>{d7fe5ab5-cb0d-4ed2-9c57-5467b61afb9b}</t>
  </si>
  <si>
    <t>{94658f1b-617f-4479-8886-b4e40f7a333e}</t>
  </si>
  <si>
    <t>{489a5325-4324-4fbe-ab2c-5565f2c07397}</t>
  </si>
  <si>
    <t>Elektroinstalce</t>
  </si>
  <si>
    <t>{f6de10ae-583a-43e0-ac43-05d8dbc1544f}</t>
  </si>
  <si>
    <t>{416da023-6221-4e90-bf00-5e0c684be6c6}</t>
  </si>
  <si>
    <t>SOUP</t>
  </si>
  <si>
    <t>Soupis ostatních a vedlejších rozpočtových nákladů</t>
  </si>
  <si>
    <t>{57afc223-6ac3-4bb9-9f42-9c165ff10aac}</t>
  </si>
  <si>
    <t>1) Krycí list soupisu</t>
  </si>
  <si>
    <t>2) Rekapitulace</t>
  </si>
  <si>
    <t>3) Soupis prací</t>
  </si>
  <si>
    <t>Zpět na list:</t>
  </si>
  <si>
    <t>Rekapitulace stavby</t>
  </si>
  <si>
    <t>KRYCÍ LIST SOUPISU</t>
  </si>
  <si>
    <t>Objekt:</t>
  </si>
  <si>
    <t>A1-4NP - Sekce A1-4NP</t>
  </si>
  <si>
    <t>Soupis:</t>
  </si>
  <si>
    <t>ST - Stavební část</t>
  </si>
  <si>
    <t>REKAPITULACE ČLENĚNÍ SOUPISU PRACÍ</t>
  </si>
  <si>
    <t>Kód dílu - Popis</t>
  </si>
  <si>
    <t>Cena celkem [CZK]</t>
  </si>
  <si>
    <t>Náklady soupisu celkem</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</si>
  <si>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</si>
  <si>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</si>
  <si>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</si>
  <si>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</si>
  <si>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</si>
  <si>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</si>
  <si>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</si>
  <si>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</si>
  <si>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</si>
  <si>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713 - Izolace tepelné</t>
  </si>
  <si>
    <t xml:space="preserve">    762 - Konstrukce tesařské</t>
  </si>
  <si>
    <t xml:space="preserve">    763 - Konstrukce suché výstavby</t>
  </si>
  <si>
    <t xml:space="preserve">    766 - Konstrukce truhlářské</t>
  </si>
  <si>
    <t xml:space="preserve">    767 - Konstrukce zámečnické</t>
  </si>
  <si>
    <t xml:space="preserve">    771 - Podlahy z dlaždic</t>
  </si>
  <si>
    <t xml:space="preserve">    775 - Podlahy skládané (parkety, vlysy, lamely aj.)</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</si>
  <si>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</si>
  <si>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</si>
  <si>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</si>
  <si>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</si>
  <si>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</si>
  <si>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</si>
  <si>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</si>
  <si>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</si>
  <si>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</si>
  <si>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</si>
  <si>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</si>
  <si>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</si>
  <si>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</si>
  <si>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</si>
  <si>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</si>
  <si>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</si>
  <si>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</si>
  <si>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</si>
  <si>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</si>
  <si>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</si>
  <si>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</si>
  <si>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</si>
  <si>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</si>
  <si>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</si>
  <si>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</si>
  <si>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317944321</t>
  </si>
  <si>
    <t>Válcované nosníky do č.12 dodatečně osazované do připravených otvorů</t>
  </si>
  <si>
    <t>t</t>
  </si>
  <si>
    <t>CS ÚRS 2016 01</t>
  </si>
  <si>
    <t>4</t>
  </si>
  <si>
    <t>552350033</t>
  </si>
  <si>
    <t>PSC</t>
  </si>
  <si>
    <t xml:space="preserve">Poznámka k souboru cen:
1. V cenách jsou zahrnuty náklady na dodávku a montáž válcovaných nosníků. 2. Ceny jsou určeny pouze pro ocenění konstrukce překladů nad otvory. </t>
  </si>
  <si>
    <t>VV</t>
  </si>
  <si>
    <t>místnost 4.001</t>
  </si>
  <si>
    <t>2*1,6*0,00542</t>
  </si>
  <si>
    <t>místnost 4.007b</t>
  </si>
  <si>
    <t>místnost 4.008</t>
  </si>
  <si>
    <t>místnost 4.011</t>
  </si>
  <si>
    <t>místnost 4.012</t>
  </si>
  <si>
    <t>místnost 4.026</t>
  </si>
  <si>
    <t>2*2,2*0,00542</t>
  </si>
  <si>
    <t>místnost 4.034</t>
  </si>
  <si>
    <t>Součet</t>
  </si>
  <si>
    <t>340238212</t>
  </si>
  <si>
    <t>Zazdívka otvorů pl do 1 m2 v příčkách nebo stěnách z cihel tl přes 100 mm</t>
  </si>
  <si>
    <t>m2</t>
  </si>
  <si>
    <t>821975244</t>
  </si>
  <si>
    <t>místnost 4.041</t>
  </si>
  <si>
    <t>místnost 4.038</t>
  </si>
  <si>
    <t>0,6*0,6</t>
  </si>
  <si>
    <t>0.4*2</t>
  </si>
  <si>
    <t>340238235</t>
  </si>
  <si>
    <t>Zazdívka otvorů pl do 1 m2 v příčkách nebo stěnách z příčkovek tl 150 mm</t>
  </si>
  <si>
    <t>-720480876</t>
  </si>
  <si>
    <t>místnost 4.007</t>
  </si>
  <si>
    <t>0,4*2</t>
  </si>
  <si>
    <t>342273523</t>
  </si>
  <si>
    <t>Příčky tl 150 mm z pórobetonových přesných příčkovek na pero a drážku objemové hmotnosti 500 kg/m3</t>
  </si>
  <si>
    <t>270415784</t>
  </si>
  <si>
    <t>místnost 4.033</t>
  </si>
  <si>
    <t>5,15*3,29</t>
  </si>
  <si>
    <t>5</t>
  </si>
  <si>
    <t>342291131</t>
  </si>
  <si>
    <t>Ukotvení příček k betonovým konstrukcím plochými kotvami</t>
  </si>
  <si>
    <t>m</t>
  </si>
  <si>
    <t>1448422810</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</si>
  <si>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</si>
  <si>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2*3,29</t>
  </si>
  <si>
    <t>2*3.29</t>
  </si>
  <si>
    <t>6</t>
  </si>
  <si>
    <t>346244381</t>
  </si>
  <si>
    <t>Plentování jednostranné v do 200 mm válcovaných nosníků cihlami</t>
  </si>
  <si>
    <t>1117521841</t>
  </si>
  <si>
    <t>2*1,6*0,06</t>
  </si>
  <si>
    <t>2*2,2*0,06</t>
  </si>
  <si>
    <t>7</t>
  </si>
  <si>
    <t>346272115</t>
  </si>
  <si>
    <t>Přizdívky ochranné tl 150 mm z pórobetonových přesných příčkovek objemové hmotnosti 500 kg/m3</t>
  </si>
  <si>
    <t>1742759293</t>
  </si>
  <si>
    <t>(2,66+0,75)*3,29</t>
  </si>
  <si>
    <t>8</t>
  </si>
  <si>
    <t>349231811</t>
  </si>
  <si>
    <t>Přizdívka ostění s ozubem z cihel tl do 150 mm</t>
  </si>
  <si>
    <t>1111710727</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</si>
  <si>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</si>
  <si>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ostění pro nové dveře místnost 4.042</t>
  </si>
  <si>
    <t>Vodorovné konstrukce</t>
  </si>
  <si>
    <t>9</t>
  </si>
  <si>
    <t>413941121</t>
  </si>
  <si>
    <t>Osazování ocelových válcovaných nosníků stropů I, IE, U, UE nebo L do č.12</t>
  </si>
  <si>
    <t>-1601295141</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</si>
  <si>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</si>
  <si>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osazování nosníků místnost 4.033</t>
  </si>
  <si>
    <t>16*3,5*0,00594</t>
  </si>
  <si>
    <t>10</t>
  </si>
  <si>
    <t>M</t>
  </si>
  <si>
    <t>130107100</t>
  </si>
  <si>
    <t>ocel profilová IPN, v jakosti 11 375, h=80 mm</t>
  </si>
  <si>
    <t>-149041590</t>
  </si>
  <si>
    <t>P</t>
  </si>
  <si>
    <t>Poznámka k položce:
Hmotnost: 5,94 kg/m</t>
  </si>
  <si>
    <t>0,333*1,15 'Přepočtené koeficientem množství</t>
  </si>
  <si>
    <t>11</t>
  </si>
  <si>
    <t>413-4-01</t>
  </si>
  <si>
    <t>Pryžová podložka pod nosníky</t>
  </si>
  <si>
    <t>-1831152798</t>
  </si>
  <si>
    <t>dle TZ str.3</t>
  </si>
  <si>
    <t>(2*3,2+2*6,1)</t>
  </si>
  <si>
    <t>Úpravy povrchů, podlahy a osazování výplní</t>
  </si>
  <si>
    <t>12</t>
  </si>
  <si>
    <t>612142001</t>
  </si>
  <si>
    <t>Potažení vnitřních stěn sklovláknitým pletivem vtlačeným do tenkovrstvé hmoty</t>
  </si>
  <si>
    <t>-55846085</t>
  </si>
  <si>
    <t xml:space="preserve">Poznámka k souboru cen:
1. V cenách -2001 jsou započteny i náklady na tmel. </t>
  </si>
  <si>
    <t>zazdívky otvorů</t>
  </si>
  <si>
    <t>příčky</t>
  </si>
  <si>
    <t>přizdívky</t>
  </si>
  <si>
    <t>11,219</t>
  </si>
  <si>
    <t>dle potřeby při aplikaci omítek a přesahy přes otvory</t>
  </si>
  <si>
    <t>13</t>
  </si>
  <si>
    <t>612321121</t>
  </si>
  <si>
    <t>Vápenocementová omítka hladká jednovrstvá vnitřních stěn nanášená ručně</t>
  </si>
  <si>
    <t>1103146851</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</si>
  <si>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</si>
  <si>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omítka pod obklady + navázání na omítky</t>
  </si>
  <si>
    <t>místnost 4.001-4.006</t>
  </si>
  <si>
    <t>7,95*2,4</t>
  </si>
  <si>
    <t>2*6,15*2,4</t>
  </si>
  <si>
    <t>-2,5*2,4</t>
  </si>
  <si>
    <t>(2*0,3+2*0,7)*2,4</t>
  </si>
  <si>
    <t>-2*2,1*(2,02-0,95)</t>
  </si>
  <si>
    <t>místnost 4.07-4.07b</t>
  </si>
  <si>
    <t>(2*6,1+2*5+2*0,7)*2,4</t>
  </si>
  <si>
    <t>-0,8*2</t>
  </si>
  <si>
    <t>-2,1*(2,02-0,95)</t>
  </si>
  <si>
    <t>(2*3,3+2*6,1)*2,4</t>
  </si>
  <si>
    <t>-0,9*2</t>
  </si>
  <si>
    <t>místnost 4.009</t>
  </si>
  <si>
    <t>(2*3,6+2*3,6)*2,4</t>
  </si>
  <si>
    <t>(2*3,45+2*6,1)*2,4</t>
  </si>
  <si>
    <t>-2*0,9*2</t>
  </si>
  <si>
    <t>(6,15+2*3,3)*2,4</t>
  </si>
  <si>
    <t>místnost 4.013</t>
  </si>
  <si>
    <t>6,15*2,4</t>
  </si>
  <si>
    <t>místnost 4.029-4.033</t>
  </si>
  <si>
    <t>(2*3,45+0,15+2*6,15+2*4,35+2*3,85)*2,4</t>
  </si>
  <si>
    <t>4*0,3*2,4</t>
  </si>
  <si>
    <t>-3*2,1*(2,02-0,95)</t>
  </si>
  <si>
    <t>-4*0,9*2</t>
  </si>
  <si>
    <t>místnost 4.034a,b,c + 4.034</t>
  </si>
  <si>
    <t>(2*6,15+2*10,2)*2,4</t>
  </si>
  <si>
    <t>(2*0,3+4*0,5)*2,4</t>
  </si>
  <si>
    <t>(2*3,45+2*2,3)*2,4</t>
  </si>
  <si>
    <t>-3*0,9*2</t>
  </si>
  <si>
    <t>místnost 4.036</t>
  </si>
  <si>
    <t>(2*3,71+2*3,45)*2,4</t>
  </si>
  <si>
    <t>místnost 4.037</t>
  </si>
  <si>
    <t>(2*3,3+2*2,5)*2,02</t>
  </si>
  <si>
    <t>místnost 4.038-4.039</t>
  </si>
  <si>
    <t>(2*3,3+2*6,159+2*0,8)*2,02</t>
  </si>
  <si>
    <t>místnost 4.040-4.044</t>
  </si>
  <si>
    <t>(2*7,1+2*6,15+2*0,3+2*0,5)*2,4</t>
  </si>
  <si>
    <t>-2*0,7*2</t>
  </si>
  <si>
    <t>Mezisoučet</t>
  </si>
  <si>
    <t>ostatní doplnění omítek a navázání na konstrukce</t>
  </si>
  <si>
    <t>569,607*0,1</t>
  </si>
  <si>
    <t>14</t>
  </si>
  <si>
    <t>612321191</t>
  </si>
  <si>
    <t>Příplatek k vápenocementové omítce vnitřních stěn za každých dalších 5 mm tloušťky ručně</t>
  </si>
  <si>
    <t>-929894852</t>
  </si>
  <si>
    <t>612325411</t>
  </si>
  <si>
    <t>Oprava vnitřní vápenocementové hladké omítky stěn v rozsahu plochy do 10%</t>
  </si>
  <si>
    <t>-2016568812</t>
  </si>
  <si>
    <t xml:space="preserve">Poznámka k souboru cen:
1. Pro ocenění opravy omítek plochy do 1 m2 se použijí ceny souboru cen 61. 32-52.. Vápenocementová nebo vápenná omítka jednotlivých malých ploch. </t>
  </si>
  <si>
    <t>(2*4,35+6,1+0,3+0,7)*2,6</t>
  </si>
  <si>
    <t>-2,1*2,55</t>
  </si>
  <si>
    <t>místnost 4.002</t>
  </si>
  <si>
    <t>(2*3,45+6,1+0,3+0,7)*2,6</t>
  </si>
  <si>
    <t>-1,25*2</t>
  </si>
  <si>
    <t>místnost 4.003</t>
  </si>
  <si>
    <t>(2*1,82+2*3,45)*2,6</t>
  </si>
  <si>
    <t>-3,45*2,6</t>
  </si>
  <si>
    <t>místnost 4.003a</t>
  </si>
  <si>
    <t>(2*4,19+2*3,45)*2,6</t>
  </si>
  <si>
    <t>místnost 4.003b</t>
  </si>
  <si>
    <t>(1,55+1,47)*2,6</t>
  </si>
  <si>
    <t>místnost 4.004</t>
  </si>
  <si>
    <t>(2*3,3+2*6,1)*2,6</t>
  </si>
  <si>
    <t>místnost 4.006a</t>
  </si>
  <si>
    <t>(2*3,6+2*3,6)*2,6</t>
  </si>
  <si>
    <t>místnost 4.006</t>
  </si>
  <si>
    <t>(2*3,45+2*6,1)*2,6</t>
  </si>
  <si>
    <t>(2*7,2+2*6,1)*2,6</t>
  </si>
  <si>
    <t>-3,9*2,6</t>
  </si>
  <si>
    <t>-2*2,1*2,55</t>
  </si>
  <si>
    <t xml:space="preserve">místnost 4.007a </t>
  </si>
  <si>
    <t>(2*3,6+2*1,25)*2,6</t>
  </si>
  <si>
    <t>-(3,6+1,25)*2,6</t>
  </si>
  <si>
    <t>(2*3,065+2*6,1)*2,6</t>
  </si>
  <si>
    <t>-2*5,15*2,6</t>
  </si>
  <si>
    <t>místost 4.009</t>
  </si>
  <si>
    <t>(2*4,56+2*6,1)*2,6</t>
  </si>
  <si>
    <t>2*3,3*2,4</t>
  </si>
  <si>
    <t>místnost 4.027</t>
  </si>
  <si>
    <t>2*28,9*2,4</t>
  </si>
  <si>
    <t>místnost 4.028</t>
  </si>
  <si>
    <t>2*3,7*2,4</t>
  </si>
  <si>
    <t>místnost 4.030</t>
  </si>
  <si>
    <t>(2*1,7+2*0,95)*2,6</t>
  </si>
  <si>
    <t>místnost 4.030a</t>
  </si>
  <si>
    <t>(2*3,24+2*2,1)*2,6</t>
  </si>
  <si>
    <t>-0,7*2</t>
  </si>
  <si>
    <t>místnost 4.030b</t>
  </si>
  <si>
    <t>(2*3,85+2*4,35)*2,6</t>
  </si>
  <si>
    <t>místnost 4.031</t>
  </si>
  <si>
    <t>-5,15*2,6</t>
  </si>
  <si>
    <t>místnost 4.032</t>
  </si>
  <si>
    <t>(2*7,245+2*3,81)*2,6</t>
  </si>
  <si>
    <t>místnost 4.034a</t>
  </si>
  <si>
    <t>(3,55+2,19+0,3)*2,6</t>
  </si>
  <si>
    <t>místnost 4.034b</t>
  </si>
  <si>
    <t>místnost 4.035</t>
  </si>
  <si>
    <t>(2*3,3+2*1,35)*2,6</t>
  </si>
  <si>
    <t>(2*3,71+2*3,3)*2,6</t>
  </si>
  <si>
    <t>místnost 4.036a</t>
  </si>
  <si>
    <t>(2*2,29+2*3,3)*2,6</t>
  </si>
  <si>
    <t>místnost 4.040-4.043</t>
  </si>
  <si>
    <t>(2*7,05+2*6,1+2*0,3+2*0,6)*2,6</t>
  </si>
  <si>
    <t>-2*0,8*2</t>
  </si>
  <si>
    <t>ostění</t>
  </si>
  <si>
    <t>2*19*0,2*2,1</t>
  </si>
  <si>
    <t>2*19*0,2*2,55</t>
  </si>
  <si>
    <t>odpočet nové omítky stěn</t>
  </si>
  <si>
    <t>-626,568</t>
  </si>
  <si>
    <t>16</t>
  </si>
  <si>
    <t>615142002</t>
  </si>
  <si>
    <t>Potažení vnitřních nosníků sklovláknitým pletivem</t>
  </si>
  <si>
    <t>1915804117</t>
  </si>
  <si>
    <t>včetně přetažení na konstrukci 100 mm</t>
  </si>
  <si>
    <t>2*1,6*(0,06+0,15+0,1)</t>
  </si>
  <si>
    <t>2*2,2*(0,06+0,15+0,1)</t>
  </si>
  <si>
    <t>17</t>
  </si>
  <si>
    <t>629991011</t>
  </si>
  <si>
    <t>Zakrytí výplní otvorů a svislých ploch fólií přilepenou lepící páskou</t>
  </si>
  <si>
    <t>-1528072524</t>
  </si>
  <si>
    <t xml:space="preserve">Poznámka k souboru cen:
1. V ceně -1012 nejsou započteny náklady na dodávku a montáž začišťovací lišty; tyto se oceňují cenou 622 14-3004 této části katalogu a materiálem ve specifikaci. </t>
  </si>
  <si>
    <t>zakrytí oken + vstupních dveří</t>
  </si>
  <si>
    <t>20*2,55*2,1</t>
  </si>
  <si>
    <t>2*2*2,8*3,29</t>
  </si>
  <si>
    <t>zakrytí ostatních konstrukcí dle potřeby</t>
  </si>
  <si>
    <t>80</t>
  </si>
  <si>
    <t>18</t>
  </si>
  <si>
    <t>632450131</t>
  </si>
  <si>
    <t>Vyrovnávací cementový potěr tl do 20 mm ze suchých směsí provedený v ploše</t>
  </si>
  <si>
    <t>1957931758</t>
  </si>
  <si>
    <t xml:space="preserve">Poznámka k souboru cen: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</si>
  <si>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Poznámka k položce:
jedná se o případnou možnost, že né všude budou odstraněny vlysové podlahy viz text v Technické zprávě str.8 - v případě že se tato skutečnost neprokáže položka nebude fakturována. jedná se o vyrovnání podlahy po demontáží vlysových podlah</t>
  </si>
  <si>
    <t>19</t>
  </si>
  <si>
    <t>632459115</t>
  </si>
  <si>
    <t>Příplatek k potěrům tl 10 mm za polymercementovou přísadu</t>
  </si>
  <si>
    <t>-1021415648</t>
  </si>
  <si>
    <t>20</t>
  </si>
  <si>
    <t>633811111</t>
  </si>
  <si>
    <t>Broušení nerovností betonových podlah do 2 mm - stržení šlemu</t>
  </si>
  <si>
    <t>-978120255</t>
  </si>
  <si>
    <t>dle legendy místností</t>
  </si>
  <si>
    <t>24,67+17,83+5,68+14,38+2,52+19,26+20,04+12,33+35,45+3,96+18,01+25,96+9,25+83,81+10,35+1,69+5,71+15,95+20,10+20,04+18,75+20,72+7,53+7,72+4+11,77+7,36</t>
  </si>
  <si>
    <t>18,88+7,69+1,38+1,05+1,37+2,58+3,71+2,36+4,58+8,52+4,95</t>
  </si>
  <si>
    <t>633811119</t>
  </si>
  <si>
    <t>Příplatek k broušení nerovností betonových podlah ZKD 1 mm úběru</t>
  </si>
  <si>
    <t>1258233915</t>
  </si>
  <si>
    <t>22</t>
  </si>
  <si>
    <t>642944121</t>
  </si>
  <si>
    <t>Osazování ocelových zárubní dodatečné pl do 2,5 m2</t>
  </si>
  <si>
    <t>kus</t>
  </si>
  <si>
    <t>1070923833</t>
  </si>
  <si>
    <t xml:space="preserve">Poznámka k souboru cen:
1. V cenách nejsou započteny náklady na dodání zárubní, tyto se oceňují ve specifikaci. </t>
  </si>
  <si>
    <t>PSV 3/Z</t>
  </si>
  <si>
    <t>PSV 6/Z</t>
  </si>
  <si>
    <t>PSV 8/Z</t>
  </si>
  <si>
    <t>PSV 9/Z</t>
  </si>
  <si>
    <t>23</t>
  </si>
  <si>
    <t>553312-3/Z</t>
  </si>
  <si>
    <t>zárubeň ocelová s drážkou pro těsnění 800/1970 PSV 3/Z</t>
  </si>
  <si>
    <t>1291309089</t>
  </si>
  <si>
    <t>24</t>
  </si>
  <si>
    <t>553312-6/Z</t>
  </si>
  <si>
    <t>zárubeň ocelová s drážkou pro těsnění 900/1970 PSV 6/Z</t>
  </si>
  <si>
    <t>1135734058</t>
  </si>
  <si>
    <t>25</t>
  </si>
  <si>
    <t>553312-8/Z</t>
  </si>
  <si>
    <t>zárubeň ocelová s drážkou pro těsnění 1250/1970 PSV 8/Z</t>
  </si>
  <si>
    <t>-844052891</t>
  </si>
  <si>
    <t>26</t>
  </si>
  <si>
    <t>553312-9/Z</t>
  </si>
  <si>
    <t>zárubeň ocelová s drážkou pro těsnění 1250/1970 PSV 9/Z</t>
  </si>
  <si>
    <t>-1753660168</t>
  </si>
  <si>
    <t>27</t>
  </si>
  <si>
    <t>642946111</t>
  </si>
  <si>
    <t>Osazování pouzdra posuvných dveří s jednou kapsou pro jedno křídlo šířky do 800 mm do zděné příčky</t>
  </si>
  <si>
    <t>687497156</t>
  </si>
  <si>
    <t xml:space="preserve">Poznámka k souboru cen:
1. Pro volbu položky je rozhodující čistá průchozí šířka dveřního otvoru resp.dveřních křídel. 2. Ceny souboru cen -61 . . nelze použít pro montáž stavebního pouzdra posuvných dveří do sádrokartonové konstrukce. Tato montáž se oceňuje položkami 763 18-3… v části A01 katalogu 800-763 Konstrukce suché výstavby. 3. V cenách jsou započteny i náklady na sestavení stavebního pouzdra. 4. V cenách nejsou započteny náklady na potažení stavebního pouzdra tmelem a zaomítání, tyto se oceňují položkami příslušných souborů cen tohoto katalogu. </t>
  </si>
  <si>
    <t>PSV 12/Z</t>
  </si>
  <si>
    <t>28</t>
  </si>
  <si>
    <t>553316120</t>
  </si>
  <si>
    <t>pouzdro stavební STANDARD S700-080 800 mm dle PSV 12/Z</t>
  </si>
  <si>
    <t>-1952236132</t>
  </si>
  <si>
    <t>29</t>
  </si>
  <si>
    <t>642946112</t>
  </si>
  <si>
    <t>Osazování pouzdra posuvných dveří s jednou kapsou pro jedno křídlo šířky do 1200 mm do zděné příčky</t>
  </si>
  <si>
    <t>-827524190</t>
  </si>
  <si>
    <t>PSV 10/Z</t>
  </si>
  <si>
    <t>PSV 11/Z</t>
  </si>
  <si>
    <t>30</t>
  </si>
  <si>
    <t>553316130</t>
  </si>
  <si>
    <t>pouzdro stavební STANDARD S700-090 900 mm dle PSV 11/Z</t>
  </si>
  <si>
    <t>-1156237469</t>
  </si>
  <si>
    <t>31</t>
  </si>
  <si>
    <t>553316160</t>
  </si>
  <si>
    <t>pouzdro stavební STANDARD S700-120 1200 mm dle PSV 10/Z</t>
  </si>
  <si>
    <t>577416503</t>
  </si>
  <si>
    <t>Ostatní konstrukce a práce-bourání</t>
  </si>
  <si>
    <t>32</t>
  </si>
  <si>
    <t>949101111</t>
  </si>
  <si>
    <t>Lešení pomocné pro objekty pozemních staveb s lešeňovou podlahou v do 1,9 m zatížení do 150 kg/m2</t>
  </si>
  <si>
    <t>798144824</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</si>
  <si>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</si>
  <si>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Poznámka k položce:
dle potřeby v objektu</t>
  </si>
  <si>
    <t>33</t>
  </si>
  <si>
    <t>952901111</t>
  </si>
  <si>
    <t>Vyčištění budov bytové a občanské výstavby při výšce podlaží do 4 m</t>
  </si>
  <si>
    <t>1090109737</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</si>
  <si>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</si>
  <si>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plocha vnějších stěn ohraničeného prostoru rekonstrukce</t>
  </si>
  <si>
    <t>37,5*16</t>
  </si>
  <si>
    <t>34</t>
  </si>
  <si>
    <t>962031133</t>
  </si>
  <si>
    <t>Bourání příček z cihel pálených na MVC tl do 150 mm</t>
  </si>
  <si>
    <t>1471689014</t>
  </si>
  <si>
    <t>3,9*3</t>
  </si>
  <si>
    <t>1,35*3</t>
  </si>
  <si>
    <t>1,2*0,9</t>
  </si>
  <si>
    <t>(2*1,9+2*1,1+2,9+0,8)*3,29</t>
  </si>
  <si>
    <t>(2*2,25+2*1,35)*3,29</t>
  </si>
  <si>
    <t>2*5,2*3,29</t>
  </si>
  <si>
    <t>2,785*3,29</t>
  </si>
  <si>
    <t>2,7*3,29</t>
  </si>
  <si>
    <t>1*3,29</t>
  </si>
  <si>
    <t>1.5*0.9</t>
  </si>
  <si>
    <t>2,125*2</t>
  </si>
  <si>
    <t>35</t>
  </si>
  <si>
    <t>965041441</t>
  </si>
  <si>
    <t>Bourání podkladů pod dlažby nebo mazanin škvárobetonových tl přes 100 mm pl přes 4 m2</t>
  </si>
  <si>
    <t>m3</t>
  </si>
  <si>
    <t>-1989303936</t>
  </si>
  <si>
    <t>3,6*6,1*0,12</t>
  </si>
  <si>
    <t>36</t>
  </si>
  <si>
    <t>968072455</t>
  </si>
  <si>
    <t>Vybourání kovových dveřních zárubní pl do 2 m2</t>
  </si>
  <si>
    <t>197411292</t>
  </si>
  <si>
    <t xml:space="preserve">Poznámka k souboru cen:
1. V cenách -2244 až -2559 jsou započteny i náklady na vyvěšení křídel. 2. Cenou -2641 se oceňuje i vybourání nosné ocelové konstrukce pro sádrokartonové příčky. </t>
  </si>
  <si>
    <t>část již zahrnuta v bourání příček pokud se bourá celá příčka!</t>
  </si>
  <si>
    <t>mimo příčky viz níže</t>
  </si>
  <si>
    <t>0,9*2</t>
  </si>
  <si>
    <t>37</t>
  </si>
  <si>
    <t>971033531</t>
  </si>
  <si>
    <t>Vybourání otvorů ve zdivu cihelném pl do 1 m2 na MVC nebo MV tl do 150 mm</t>
  </si>
  <si>
    <t>-1127766392</t>
  </si>
  <si>
    <t>0,45*2</t>
  </si>
  <si>
    <t>0,35*2</t>
  </si>
  <si>
    <t>38</t>
  </si>
  <si>
    <t>971033631</t>
  </si>
  <si>
    <t>Vybourání otvorů ve zdivu cihelném pl do 4 m2 na MVC nebo MV tl do 150 mm</t>
  </si>
  <si>
    <t>-1570235583</t>
  </si>
  <si>
    <t>1,25*2,1</t>
  </si>
  <si>
    <t>39</t>
  </si>
  <si>
    <t>974031664</t>
  </si>
  <si>
    <t>Vysekání rýh ve zdivu cihelném pro vtahování nosníků hl do 150 mm v do 150 mm</t>
  </si>
  <si>
    <t>-889105188</t>
  </si>
  <si>
    <t>1,6</t>
  </si>
  <si>
    <t>2,2</t>
  </si>
  <si>
    <t>40</t>
  </si>
  <si>
    <t>978059541</t>
  </si>
  <si>
    <t>Odsekání a odebrání obkladů stěn z vnitřních obkládaček plochy přes 1 m2</t>
  </si>
  <si>
    <t>-1715614827</t>
  </si>
  <si>
    <t xml:space="preserve">Poznámka k souboru cen:
1. Odsekání soklíků se oceňuje cenami souboru cen 965 08. </t>
  </si>
  <si>
    <t>ostatní odsekání obkladů dle potřeby do 5%</t>
  </si>
  <si>
    <t>569,607*0,05</t>
  </si>
  <si>
    <t>41</t>
  </si>
  <si>
    <t>985111R02</t>
  </si>
  <si>
    <t>Vyplnění rýh v podlahách betonovou směsí</t>
  </si>
  <si>
    <t>-1601070621</t>
  </si>
  <si>
    <t>vyplnění míst po příčkách a rýhách v podlaze</t>
  </si>
  <si>
    <t>0,5</t>
  </si>
  <si>
    <t>997</t>
  </si>
  <si>
    <t>Přesun sutě</t>
  </si>
  <si>
    <t>43</t>
  </si>
  <si>
    <t>997013211</t>
  </si>
  <si>
    <t>Vnitrostaveništní doprava suti a vybouraných hmot pro budovy v do 6 m ručně</t>
  </si>
  <si>
    <t>1347837102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</si>
  <si>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</si>
  <si>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44</t>
  </si>
  <si>
    <t>997013311</t>
  </si>
  <si>
    <t>Montáž a demontáž shozu suti v do 10 m</t>
  </si>
  <si>
    <t>1171521180</t>
  </si>
  <si>
    <t xml:space="preserve">Poznámka k souboru cen:
1. Shozy vyšší než 75 m se oceňují individuálně. 2. Výškou se rozumí vzdálenost od vyústění shozu do úrovně plnícího trychtýře. </t>
  </si>
  <si>
    <t>45</t>
  </si>
  <si>
    <t>997013321</t>
  </si>
  <si>
    <t>Příplatek k shozu suti v do 10 m za první a ZKD den použití</t>
  </si>
  <si>
    <t>-265092604</t>
  </si>
  <si>
    <t>30*15</t>
  </si>
  <si>
    <t>46</t>
  </si>
  <si>
    <t>997013501</t>
  </si>
  <si>
    <t>Odvoz suti a vybouraných hmot na skládku nebo meziskládku do 1 km se složením</t>
  </si>
  <si>
    <t>-40651148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</si>
  <si>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</si>
  <si>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47</t>
  </si>
  <si>
    <t>997013509</t>
  </si>
  <si>
    <t>Příplatek k odvozu suti a vybouraných hmot na skládku ZKD 1 km přes 1 km</t>
  </si>
  <si>
    <t>134620944</t>
  </si>
  <si>
    <t>98,428*14 'Přepočtené koeficientem množství</t>
  </si>
  <si>
    <t>48</t>
  </si>
  <si>
    <t>997013831</t>
  </si>
  <si>
    <t>Poplatek za uložení stavebního směsného odpadu na skládce (skládkovné)</t>
  </si>
  <si>
    <t>-2118275236</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</si>
  <si>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</si>
  <si>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</si>
  <si>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</si>
  <si>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49</t>
  </si>
  <si>
    <t>998011003</t>
  </si>
  <si>
    <t>Přesun hmot pro budovy zděné v do 24 m</t>
  </si>
  <si>
    <t>402228479</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</si>
  <si>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</si>
  <si>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</si>
  <si>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</si>
  <si>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</si>
  <si>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</si>
  <si>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50</t>
  </si>
  <si>
    <t>713121111</t>
  </si>
  <si>
    <t>Montáž izolace tepelné podlah volně kladenými rohožemi, pásy, dílci, deskami 1 vrstva</t>
  </si>
  <si>
    <t>-81193431</t>
  </si>
  <si>
    <t xml:space="preserve">Poznámka k souboru cen:
1. Množství tepelné izolace podlah okrajovými pásky k ceně -1211 se určuje v m projektované délky obložení (bez přesahů) na obvodu podlahy. </t>
  </si>
  <si>
    <t>zvuková izolace místnost 4.033 skladba P4</t>
  </si>
  <si>
    <t>18,75</t>
  </si>
  <si>
    <t>51</t>
  </si>
  <si>
    <t>631509-01</t>
  </si>
  <si>
    <t>Zvukově izolační deska z minerální vlny</t>
  </si>
  <si>
    <t>1578735871</t>
  </si>
  <si>
    <t>18,75*1,08 'Přepočtené koeficientem množství</t>
  </si>
  <si>
    <t>52</t>
  </si>
  <si>
    <t>998713203</t>
  </si>
  <si>
    <t>Přesun hmot procentní pro izolace tepelné v objektech v do 24 m</t>
  </si>
  <si>
    <t>%</t>
  </si>
  <si>
    <t>197648955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</si>
  <si>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</si>
  <si>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53</t>
  </si>
  <si>
    <t>998713292</t>
  </si>
  <si>
    <t>Příplatek k přesunu hmot procentní 713 za zvětšený přesun do 100 m</t>
  </si>
  <si>
    <t>1543409050</t>
  </si>
  <si>
    <t>762</t>
  </si>
  <si>
    <t>Konstrukce tesařské</t>
  </si>
  <si>
    <t>54</t>
  </si>
  <si>
    <t>762511274</t>
  </si>
  <si>
    <t>Podlahové kce podkladové z desek OSB tl 18 mm broušených na pero a drážku šroubovaných</t>
  </si>
  <si>
    <t>-361449666</t>
  </si>
  <si>
    <t xml:space="preserve">Poznámka k souboru cen:
1. V cenách -1123 až -2225 podlahové konstrukce podkladové z desek OSB a CETRIS jsou započteny i náklady na dodávku spojovacích prostředků, na tyto položky se nevztahuje ocenění dodávky spojovacích prostředků položka 762 59-5001. </t>
  </si>
  <si>
    <t>OSB desky místnost 4.033 - 2 vrstvy</t>
  </si>
  <si>
    <t>2*3,4*6,1</t>
  </si>
  <si>
    <t>55</t>
  </si>
  <si>
    <t>998762203</t>
  </si>
  <si>
    <t>Přesun hmot procentní pro kce tesařské v objektech v do 24 m</t>
  </si>
  <si>
    <t>211829453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</si>
  <si>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</si>
  <si>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56</t>
  </si>
  <si>
    <t>998762294</t>
  </si>
  <si>
    <t>Příplatek k přesunu hmot procentní 762 za zvětšený přesun do 1000 m</t>
  </si>
  <si>
    <t>-766123355</t>
  </si>
  <si>
    <t>763</t>
  </si>
  <si>
    <t>Konstrukce suché výstavby</t>
  </si>
  <si>
    <t>57</t>
  </si>
  <si>
    <t>763111411</t>
  </si>
  <si>
    <t>SDK příčka tl 100 mm profil CW+UW 50 desky 2xA 12,5 TI 50 mm EI 60 Rw 50 dB</t>
  </si>
  <si>
    <t>1065607657</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</si>
  <si>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</si>
  <si>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příčka SK3</t>
  </si>
  <si>
    <t>3,45*3,29</t>
  </si>
  <si>
    <t>5.15*3</t>
  </si>
  <si>
    <t>(4,265+1,6+1,05+4,45+1,04+2,45+1,99+1,5+0,92+1,3)*3,29</t>
  </si>
  <si>
    <t>58</t>
  </si>
  <si>
    <t>763111417</t>
  </si>
  <si>
    <t>SDK příčka tl 150 mm profil CW+UW 100 desky 2xA 12,5 TI 100 mm EI 60 Rw 55 DB</t>
  </si>
  <si>
    <t>1038971181</t>
  </si>
  <si>
    <t>příčka SK1</t>
  </si>
  <si>
    <t>5,15*3</t>
  </si>
  <si>
    <t>místnost 4.07</t>
  </si>
  <si>
    <t>3,6*3,29</t>
  </si>
  <si>
    <t>2*5,15*3</t>
  </si>
  <si>
    <t>59</t>
  </si>
  <si>
    <t>763111431</t>
  </si>
  <si>
    <t>SDK příčka tl 100 mm profil CW+UW 50 desky 2xH2 12,5 TI 50 mm EI 60 Rw 50 dB</t>
  </si>
  <si>
    <t>962240536</t>
  </si>
  <si>
    <t>(2,95+1,01+1,31+1,05)*3,29</t>
  </si>
  <si>
    <t>60</t>
  </si>
  <si>
    <t>763111717</t>
  </si>
  <si>
    <t>SDK příčka základní penetrační nátěr</t>
  </si>
  <si>
    <t>-1099964552</t>
  </si>
  <si>
    <t>2*(88,46+58,194+19,193)</t>
  </si>
  <si>
    <t>předstěny</t>
  </si>
  <si>
    <t>33,887</t>
  </si>
  <si>
    <t>61</t>
  </si>
  <si>
    <t>763111718</t>
  </si>
  <si>
    <t>SDK příčka úprava styku příčky a podhledu separační páskou a silikonováním</t>
  </si>
  <si>
    <t>-1663737845</t>
  </si>
  <si>
    <t>2*6,1+2*4,35</t>
  </si>
  <si>
    <t>2*3,45+2*6,1</t>
  </si>
  <si>
    <t>místnost 4.003a+4.003</t>
  </si>
  <si>
    <t>4*3,45+2*6,1</t>
  </si>
  <si>
    <t>2*7,2+2*6,1</t>
  </si>
  <si>
    <t>2*3,065+2*6,1</t>
  </si>
  <si>
    <t>2*3,24+2*2,1</t>
  </si>
  <si>
    <t>2*3,2+2*6,1</t>
  </si>
  <si>
    <t>2*7,25+2*3,81</t>
  </si>
  <si>
    <t>místnot 4.040a-4.043</t>
  </si>
  <si>
    <t>2*(4,265+1,6+1,05+4,45+1,04+2,45+1,99+1,5+0,92+1,3)</t>
  </si>
  <si>
    <t>2*(2,95+1,01+1,31+1,05)</t>
  </si>
  <si>
    <t>62</t>
  </si>
  <si>
    <t>76312148-R</t>
  </si>
  <si>
    <t>SDK stěna předsazená tl 100 mm profil CW+UW 75 desky 2x akustická DF 12,5 TI 75 mm 30 kg/m3 EI30</t>
  </si>
  <si>
    <t>-2057738459</t>
  </si>
  <si>
    <t>příčka SK5</t>
  </si>
  <si>
    <t>2*5,15*3,29</t>
  </si>
  <si>
    <t>63</t>
  </si>
  <si>
    <t>763131511</t>
  </si>
  <si>
    <t>SDK podhled deska 1xA 12,5 bez TI jednovrstvá spodní kce profil CD+UD</t>
  </si>
  <si>
    <t>1109047294</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</si>
  <si>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</si>
  <si>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24,67</t>
  </si>
  <si>
    <t>17,83</t>
  </si>
  <si>
    <t>místnost 4.03a+4.03</t>
  </si>
  <si>
    <t>5,68+14,38</t>
  </si>
  <si>
    <t>19,26</t>
  </si>
  <si>
    <t>35,45+2*3,45*0,4</t>
  </si>
  <si>
    <t>místnost 4.08</t>
  </si>
  <si>
    <t>18,01</t>
  </si>
  <si>
    <t>(2*6,1+2*4,35)*0,8</t>
  </si>
  <si>
    <t>5,71</t>
  </si>
  <si>
    <t>20,10+3,45*0,4</t>
  </si>
  <si>
    <t>20,04+3,45*0,4</t>
  </si>
  <si>
    <t>18,75+3,2*0,4</t>
  </si>
  <si>
    <t>20,72</t>
  </si>
  <si>
    <t>18,88</t>
  </si>
  <si>
    <t>7,69+1,38+1,05+1,37+2,58+3,71+2,36+4,58+8,52+4,95</t>
  </si>
  <si>
    <t>64</t>
  </si>
  <si>
    <t>763131713</t>
  </si>
  <si>
    <t>SDK podhled napojení na obvodové konstrukce profilem</t>
  </si>
  <si>
    <t>1766984632</t>
  </si>
  <si>
    <t>skladpba RP1</t>
  </si>
  <si>
    <t>místnost 4.007a</t>
  </si>
  <si>
    <t>2*3,6+2*1,25</t>
  </si>
  <si>
    <t>2*28,9+2*2,8</t>
  </si>
  <si>
    <t>2*3,32+2*2,8</t>
  </si>
  <si>
    <t>2*3,3+2*1,35</t>
  </si>
  <si>
    <t>skladba RP2</t>
  </si>
  <si>
    <t>2*4,35+2*6,1</t>
  </si>
  <si>
    <t>2*3,3+2*2,8</t>
  </si>
  <si>
    <t>65</t>
  </si>
  <si>
    <t>763131714</t>
  </si>
  <si>
    <t>SDK podhled základní penetrační nátěr</t>
  </si>
  <si>
    <t>-1767729538</t>
  </si>
  <si>
    <t>podhledy</t>
  </si>
  <si>
    <t>301,19+35,21+102,12</t>
  </si>
  <si>
    <t>66</t>
  </si>
  <si>
    <t>763131731</t>
  </si>
  <si>
    <t>SDK podhled - čelo pro kazetové podhledy (F lišta) tl 12,5 mm</t>
  </si>
  <si>
    <t>-490883748</t>
  </si>
  <si>
    <t>7*3,45+2*6,1+2*4,35</t>
  </si>
  <si>
    <t>67</t>
  </si>
  <si>
    <t>763131765</t>
  </si>
  <si>
    <t>Příplatek k SDK podhledu za výšku zavěšení přes 0,5 do 1,0 m</t>
  </si>
  <si>
    <t>-916889944</t>
  </si>
  <si>
    <t>68</t>
  </si>
  <si>
    <t>763131831</t>
  </si>
  <si>
    <t>Demontáž SDK podhledu s jednovrstvou nosnou kcí z ocelových profilů opláštění jednoduché</t>
  </si>
  <si>
    <t>430153346</t>
  </si>
  <si>
    <t xml:space="preserve">Poznámka k souboru cen:
1. Ceny -1811 a -1832 jsou stanoveny pro kompletní demontáž podhledu nebo samostatného požárního předělu, tj. nosné konstrukce, desek i tepelné izolace. 2. Ceny demontáže desek -2811 a -2812 jsou určeny pro odstranění pouze desek z nosné konstrukce podhledu. </t>
  </si>
  <si>
    <t xml:space="preserve">demontáž podhledy místnost 4.001-4.006 </t>
  </si>
  <si>
    <t>8,15+5,74+3,31+7,82+5,3+5,3+5,22</t>
  </si>
  <si>
    <t>místost 4.007a</t>
  </si>
  <si>
    <t>14,38</t>
  </si>
  <si>
    <t>místost 4.008</t>
  </si>
  <si>
    <t>místnost 4.12</t>
  </si>
  <si>
    <t>20,04</t>
  </si>
  <si>
    <t>12,87</t>
  </si>
  <si>
    <t>80,19</t>
  </si>
  <si>
    <t>10,35</t>
  </si>
  <si>
    <t>6,39+12,36+1,26+11,32+7,57</t>
  </si>
  <si>
    <t>místnost 4.034+4.034a</t>
  </si>
  <si>
    <t>33,09+7,53</t>
  </si>
  <si>
    <t>místnost 4.038+4.039</t>
  </si>
  <si>
    <t>12,21+6,87</t>
  </si>
  <si>
    <t>19,81+1,62+1+5,74+10,91</t>
  </si>
  <si>
    <t>69</t>
  </si>
  <si>
    <t>763135101</t>
  </si>
  <si>
    <t>Montáž SDK kazetového podhledu z kazet 600x600 mm na zavěšenou viditelnou nosnou konstrukci</t>
  </si>
  <si>
    <t>580792449</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</si>
  <si>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</si>
  <si>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25,96</t>
  </si>
  <si>
    <t>9,25</t>
  </si>
  <si>
    <t>70</t>
  </si>
  <si>
    <t>5903057-1</t>
  </si>
  <si>
    <t>podhled kazetový, hrana A, tl. 12,5 mm, 600 x 600 mm - standard SP2</t>
  </si>
  <si>
    <t>-214230718</t>
  </si>
  <si>
    <t>35,21*1,05 'Přepočtené koeficientem množství</t>
  </si>
  <si>
    <t>71</t>
  </si>
  <si>
    <t>763135102</t>
  </si>
  <si>
    <t>Montáž SDK kazetového podhledu z kazet 600x600 mm na zavěšenou polozapuštěnou nosnou konstrukci</t>
  </si>
  <si>
    <t>-696301831</t>
  </si>
  <si>
    <t>3,96</t>
  </si>
  <si>
    <t>83,81</t>
  </si>
  <si>
    <t>72</t>
  </si>
  <si>
    <t>5903057-2</t>
  </si>
  <si>
    <t>podhled kazetový, hrana D1, tl. 12,5 mm, 600 x 600 mm - standard SP1</t>
  </si>
  <si>
    <t>-2132864861</t>
  </si>
  <si>
    <t>102,12*1,05 'Přepočtené koeficientem množství</t>
  </si>
  <si>
    <t>73</t>
  </si>
  <si>
    <t>763181321</t>
  </si>
  <si>
    <t>Montáž jednokřídlové kovové zárubně v do 4,75 m SDK příčka</t>
  </si>
  <si>
    <t>-1451337035</t>
  </si>
  <si>
    <t xml:space="preserve">Poznámka k souboru cen: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Montáž zárubní dřevěných a obložkových lze oceňovat cenami katalogu 800-766 Konstrukce truhlářské. 3. V cenách -2313 a -2314 ostění oken jsou započteny i náklady na ochranné úhelníky. 4. V ceně -2411 opláštění střešního okna jsou započteny i náklady na UA profily. 5. Pro volbu ceny montáže stavebního pouzdra -3111 až -3222 je rozhodující čistá průchozí šířka dveřního otvoru resp. dveřních otvorů.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</si>
  <si>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PSV 2/Z</t>
  </si>
  <si>
    <t>PSV 4/Z</t>
  </si>
  <si>
    <t>PSV 5/Z</t>
  </si>
  <si>
    <t>74</t>
  </si>
  <si>
    <t>553312-2/Z</t>
  </si>
  <si>
    <t>zárubeň ocelová s drážkou pro těsnění 700/1970 PSV 2/Z</t>
  </si>
  <si>
    <t>924644003</t>
  </si>
  <si>
    <t>75</t>
  </si>
  <si>
    <t>553312-4/Z</t>
  </si>
  <si>
    <t>zárubeň ocelová s drážkou pro těsnění 800/1970 PSV 4/Z</t>
  </si>
  <si>
    <t>611635827</t>
  </si>
  <si>
    <t>76</t>
  </si>
  <si>
    <t>553312-5/Z</t>
  </si>
  <si>
    <t>zárubeň ocelová s drážkou pro těsnění 900/1970 PSV 5/Z</t>
  </si>
  <si>
    <t>842600947</t>
  </si>
  <si>
    <t>77</t>
  </si>
  <si>
    <t>763181322</t>
  </si>
  <si>
    <t>Montáž dvoukřídlové kovové zárubně v do 4,75 m SDK příčka</t>
  </si>
  <si>
    <t>-1325174749</t>
  </si>
  <si>
    <t>PSV 7/Z</t>
  </si>
  <si>
    <t>78</t>
  </si>
  <si>
    <t>553312-7/Z</t>
  </si>
  <si>
    <t>zárubeň ocelová s drážkou pro těsnění 1250/1970 PSV 7/Z</t>
  </si>
  <si>
    <t>170068868</t>
  </si>
  <si>
    <t>79</t>
  </si>
  <si>
    <t>998763403</t>
  </si>
  <si>
    <t>Přesun hmot procentní pro sádrokartonové konstrukce v objektech v do 24 m</t>
  </si>
  <si>
    <t>-1255634166</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</si>
  <si>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</si>
  <si>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998763491</t>
  </si>
  <si>
    <t>Příplatek k přesunu hmot procentní pro sádrokartonové konstrukce za zvětšený přesun do 100 m</t>
  </si>
  <si>
    <t>10139903</t>
  </si>
  <si>
    <t>766</t>
  </si>
  <si>
    <t>Konstrukce truhlářské</t>
  </si>
  <si>
    <t>81</t>
  </si>
  <si>
    <t>766112820</t>
  </si>
  <si>
    <t>Demontáž truhlářských stěn dřevěných zasklených</t>
  </si>
  <si>
    <t>-337806162</t>
  </si>
  <si>
    <t xml:space="preserve">Poznámka k souboru cen:
1. Demontáž stěn záchodových se oceňuje cenou -1820. 2. V cenách je započtena demontáž lišt i vysklení. </t>
  </si>
  <si>
    <t>demontáž stěny mězi místnostmi 4.026 a 4.027 ke zpětnému použití</t>
  </si>
  <si>
    <t>2,8*3,29</t>
  </si>
  <si>
    <t>82</t>
  </si>
  <si>
    <t>766121220</t>
  </si>
  <si>
    <t>Montáž stěn plných s výplní v do 3,50 m</t>
  </si>
  <si>
    <t>1441933635</t>
  </si>
  <si>
    <t xml:space="preserve">Poznámka k souboru cen:
1. V cenách je započtena i montáž oboustranného olištování. </t>
  </si>
  <si>
    <t>zpětná montáž dřevěné stěny prosklené</t>
  </si>
  <si>
    <t>mezi místnostmi 4.026 a 4.027 ke zpětnému použití</t>
  </si>
  <si>
    <t>83</t>
  </si>
  <si>
    <t>766660001</t>
  </si>
  <si>
    <t>Montáž dveřních křídel otvíravých 1křídlových š do 0,8 m do ocelové zárubně</t>
  </si>
  <si>
    <t>-671965425</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</si>
  <si>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</si>
  <si>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PSV 3/T</t>
  </si>
  <si>
    <t>PSV 4/T</t>
  </si>
  <si>
    <t>84</t>
  </si>
  <si>
    <t>PSV-3/T</t>
  </si>
  <si>
    <t>Dveře plné vnitřní jednokřídlové s mřížkou 700 x 1970 mm dle PSV 3/T</t>
  </si>
  <si>
    <t>1145970165</t>
  </si>
  <si>
    <t xml:space="preserve">Poznámka k položce:
dveře plné dodávané jako komplet s prvky uvedenými v odkazu 3T, není-li uvedeno jinak. Součástí je tedy kování, zámek aj.
</t>
  </si>
  <si>
    <t>85</t>
  </si>
  <si>
    <t>PSV-4/T</t>
  </si>
  <si>
    <t>Dveře plné vnitřní jednokřídlové 800 x 1970 mm dle PSV 4/T</t>
  </si>
  <si>
    <t>-533112602</t>
  </si>
  <si>
    <t xml:space="preserve">Poznámka k položce:
dveře plné dodávané jako komplet s prvky uvedenými v odkazu 4/T, není-li uvedeno jinak. Součástí je tedy kování, zámek aj.
</t>
  </si>
  <si>
    <t>86</t>
  </si>
  <si>
    <t>766660002</t>
  </si>
  <si>
    <t>Montáž dveřních křídel otvíravých 1křídlových š přes 0,8 m do ocelové zárubně</t>
  </si>
  <si>
    <t>-1624351421</t>
  </si>
  <si>
    <t>PSV 5/T</t>
  </si>
  <si>
    <t>PSV 6/T</t>
  </si>
  <si>
    <t>87</t>
  </si>
  <si>
    <t>PSV-5/T</t>
  </si>
  <si>
    <t>Dveře plné vnitřní jednokřídlové s jednoduchým prosklením  900 x 1970 mm dle PSV 5/T</t>
  </si>
  <si>
    <t>-88627188</t>
  </si>
  <si>
    <t xml:space="preserve">Poznámka k položce:
dveře plné dodávané jako komplet s prvky uvedenými v odkazu 5/T, není-li uvedeno jinak. Součástí je tedy kování, zámek aj.
</t>
  </si>
  <si>
    <t>88</t>
  </si>
  <si>
    <t>PSV-6/T</t>
  </si>
  <si>
    <t>Dveře plné vnitřní jednokřídlové  900 x 1970 mm dle PSV 6/T</t>
  </si>
  <si>
    <t>171269881</t>
  </si>
  <si>
    <t xml:space="preserve">Poznámka k položce:
dveře plné dodávané jako komplet s prvky uvedenými v odkazu 6/T, není-li uvedeno jinak. Součástí je tedy kování, zámek aj.
</t>
  </si>
  <si>
    <t>89</t>
  </si>
  <si>
    <t>766660011</t>
  </si>
  <si>
    <t>Montáž dveřních křídel otvíravých 2křídlových š do 1,45 m do ocelové zárubně</t>
  </si>
  <si>
    <t>1853988206</t>
  </si>
  <si>
    <t>PSV 7/T</t>
  </si>
  <si>
    <t>PSV 8/T</t>
  </si>
  <si>
    <t>PSV 9/T</t>
  </si>
  <si>
    <t>90</t>
  </si>
  <si>
    <t>PSV-7/T</t>
  </si>
  <si>
    <t>Dveře plné vnitřní dvoukřídlé s jednoduchým prosklením 1250 x 1970 mm dle PSV 7/T</t>
  </si>
  <si>
    <t>433338404</t>
  </si>
  <si>
    <t xml:space="preserve">Poznámka k položce:
dveře plné dodávané jako komplet s prvky uvedenými v odkazu 7/T, není-li uvedeno jinak. Součástí je tedy kování, zámek aj.
</t>
  </si>
  <si>
    <t>91</t>
  </si>
  <si>
    <t>PSV-8/T</t>
  </si>
  <si>
    <t>Dveře plné vnitřní dvoukřídlé s jednoduchým prosklením 1250 x 2100 mm dle PSV 8/T</t>
  </si>
  <si>
    <t>1347091310</t>
  </si>
  <si>
    <t xml:space="preserve">Poznámka k položce:
dveře plné dodávané jako komplet s prvky uvedenými v odkazu 8/T, není-li uvedeno jinak. Součástí je tedy kování, zámek aj.
</t>
  </si>
  <si>
    <t>92</t>
  </si>
  <si>
    <t>PSV-9/T</t>
  </si>
  <si>
    <t>Dveře plné vnitřní dvoukřídlé s jednoduchým prosklením 1250 x 1970 mm dle PSV 9/T</t>
  </si>
  <si>
    <t>1613116382</t>
  </si>
  <si>
    <t xml:space="preserve">Poznámka k položce:
dveře plné dodávané jako komplet s prvky uvedenými v odkazu 9/T, není-li uvedeno jinak. Součástí je tedy kování, zámek aj.
</t>
  </si>
  <si>
    <t>93</t>
  </si>
  <si>
    <t>766660311</t>
  </si>
  <si>
    <t>Montáž posuvných dveří jednokřídlových průchozí šířky do 800 mm do pouzdra s jednou kapsou</t>
  </si>
  <si>
    <t>199437763</t>
  </si>
  <si>
    <t>PSV 12/T</t>
  </si>
  <si>
    <t>94</t>
  </si>
  <si>
    <t>PSV-12/T</t>
  </si>
  <si>
    <t>Posuvné dveře plné vnitřní jednokřídlové 750 x 1985 mm dle PSV 12/T</t>
  </si>
  <si>
    <t>-1712647432</t>
  </si>
  <si>
    <t xml:space="preserve">Poznámka k položce:
Posuvné dveře plné vnitřní jednokřídlové dodávané jako komplet s prvky uvedenými v odkazu 11/T, není-li uvedeno jinak. Součástí je tedy kování, zámek aj.
</t>
  </si>
  <si>
    <t>95</t>
  </si>
  <si>
    <t>766660312</t>
  </si>
  <si>
    <t>Montáž posuvných dveří jednokřídlových průchozí šířky do 1200 mm do pouzdra s jednou kapsou</t>
  </si>
  <si>
    <t>1384876850</t>
  </si>
  <si>
    <t>PSV 10/T</t>
  </si>
  <si>
    <t>PSV 11/T</t>
  </si>
  <si>
    <t>96</t>
  </si>
  <si>
    <t>PSV-10/T</t>
  </si>
  <si>
    <t>Posuvné dveře plné vnitřní jednokřídlové 1150 x 1985 mm dle PSV 10/T</t>
  </si>
  <si>
    <t>-1351600342</t>
  </si>
  <si>
    <t xml:space="preserve">Poznámka k položce:
Posuvné dveře plné vnitřní jednokřídlové dodávané jako komplet s prvky uvedenými v odkazu 10/T, není-li uvedeno jinak. Součástí je tedy kování, zámek aj.
</t>
  </si>
  <si>
    <t>97</t>
  </si>
  <si>
    <t>PSV-11/T</t>
  </si>
  <si>
    <t>Posuvné dveře plné vnitřní jednokřídlové 950 x 1985 mm dle PSV 11/T</t>
  </si>
  <si>
    <t>-136469568</t>
  </si>
  <si>
    <t>98</t>
  </si>
  <si>
    <t>766691914</t>
  </si>
  <si>
    <t>Vyvěšení nebo zavěšení dřevěných křídel dveří pl do 2 m2</t>
  </si>
  <si>
    <t>-144178001</t>
  </si>
  <si>
    <t xml:space="preserve">Poznámka k souboru cen:
1. Ceny -1931 a -1932 lze užít jen pro křídlo mající současně obě jmenované funkce. </t>
  </si>
  <si>
    <t>dveře mimo demolované stěny (demontáž dveřií v rámci demolice stěna příček je již zahrnuta)</t>
  </si>
  <si>
    <t>99</t>
  </si>
  <si>
    <t>998766203</t>
  </si>
  <si>
    <t>Přesun hmot procentní pro konstrukce truhlářské v objektech v do 24 m</t>
  </si>
  <si>
    <t>128699516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</si>
  <si>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</si>
  <si>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100</t>
  </si>
  <si>
    <t>998766292</t>
  </si>
  <si>
    <t>Příplatek k přesunu hmot procentní 766 za zvětšený přesun do 100 m</t>
  </si>
  <si>
    <t>154386719</t>
  </si>
  <si>
    <t>767</t>
  </si>
  <si>
    <t>Konstrukce zámečnické</t>
  </si>
  <si>
    <t>101</t>
  </si>
  <si>
    <t>767112812</t>
  </si>
  <si>
    <t>Demontáž stěn pro zasklení svařovaných</t>
  </si>
  <si>
    <t>1493129727</t>
  </si>
  <si>
    <t>demontáž prosklených stěn</t>
  </si>
  <si>
    <t>7,95*2,6</t>
  </si>
  <si>
    <t>3*3,315*2,6</t>
  </si>
  <si>
    <t>2.46*2.6</t>
  </si>
  <si>
    <t>4.825*2,6</t>
  </si>
  <si>
    <t>3,45*2,6</t>
  </si>
  <si>
    <t>místnost 4.040</t>
  </si>
  <si>
    <t>3,3*2,6</t>
  </si>
  <si>
    <t>místnost 4.039</t>
  </si>
  <si>
    <t>(3+3,46)*2,6</t>
  </si>
  <si>
    <t>102</t>
  </si>
  <si>
    <t>767996801</t>
  </si>
  <si>
    <t>Demontáž atypických zámečnických konstrukcí rozebráním hmotnosti jednotlivých dílů do 50 kg</t>
  </si>
  <si>
    <t>kg</t>
  </si>
  <si>
    <t>1918106313</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</si>
  <si>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</si>
  <si>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demontáž různých prvků jinde neuvedených</t>
  </si>
  <si>
    <t>250</t>
  </si>
  <si>
    <t>771</t>
  </si>
  <si>
    <t>Podlahy z dlaždic</t>
  </si>
  <si>
    <t>103</t>
  </si>
  <si>
    <t>771574116</t>
  </si>
  <si>
    <t>Montáž podlah keramických režných hladkých lepených flexibilním lepidlem do 25 ks/m2</t>
  </si>
  <si>
    <t>672637780</t>
  </si>
  <si>
    <t>12,33</t>
  </si>
  <si>
    <t>35,45</t>
  </si>
  <si>
    <t>1,05</t>
  </si>
  <si>
    <t>místnost 4.041a</t>
  </si>
  <si>
    <t>1,37</t>
  </si>
  <si>
    <t>místnost 4.042a</t>
  </si>
  <si>
    <t>3,71</t>
  </si>
  <si>
    <t>104</t>
  </si>
  <si>
    <t>597-KD1</t>
  </si>
  <si>
    <t>keramická dlažby vnitřní</t>
  </si>
  <si>
    <t>904657025</t>
  </si>
  <si>
    <t>Poznámka k položce:
standard KD2</t>
  </si>
  <si>
    <t>115,54*1,15 'Přepočtené koeficientem množství</t>
  </si>
  <si>
    <t>105</t>
  </si>
  <si>
    <t>771591111</t>
  </si>
  <si>
    <t>Podlahy penetrace podkladu</t>
  </si>
  <si>
    <t>-665470570</t>
  </si>
  <si>
    <t xml:space="preserve">Poznámka k souboru cen:
1. Množství měrných jednotek u ceny -1185 se stanoví podle počtu řezaných dlaždic, nezávisle na jejich velikosti. 2. Položkou -1185 lze ocenit provádění více řezů na jednom kusu dlažby. </t>
  </si>
  <si>
    <t>106</t>
  </si>
  <si>
    <t>771591115</t>
  </si>
  <si>
    <t>Podlahy spárování silikonem</t>
  </si>
  <si>
    <t>-649808817</t>
  </si>
  <si>
    <t>107</t>
  </si>
  <si>
    <t>771591185</t>
  </si>
  <si>
    <t>Podlahy řezání keramických dlaždic rovné</t>
  </si>
  <si>
    <t>2102688778</t>
  </si>
  <si>
    <t>108</t>
  </si>
  <si>
    <t>771990-01</t>
  </si>
  <si>
    <t>Vyrovnání podkladu hydroizolační stěrka se síťovinu ze skelných vláken tl 4 mm pevnosti 15 Mpa</t>
  </si>
  <si>
    <t>2027800302</t>
  </si>
  <si>
    <t xml:space="preserve">Poznámka k souboru cen:
1. V cenách souboru cen 771 99-01 jsou započteny i náklady na dodání samonivelační stěrky. </t>
  </si>
  <si>
    <t>plocha podlahy</t>
  </si>
  <si>
    <t xml:space="preserve">115,54 </t>
  </si>
  <si>
    <t>stěny vytažení do 300 mm</t>
  </si>
  <si>
    <t>(2*3,45+2*6,1-1,25)*0,3</t>
  </si>
  <si>
    <t>(2*3,6+2*3,6-0,9)*0,3</t>
  </si>
  <si>
    <t>(2*7,2+2*6,1-1,25-0,7)*0,3</t>
  </si>
  <si>
    <t>(2*3,6+2*1,25-0,7)*0,3</t>
  </si>
  <si>
    <t>(2*3,2+2*6,1-1,25)*0,3</t>
  </si>
  <si>
    <t>(2*3,45+2*6,1-0,9)*0,3</t>
  </si>
  <si>
    <t>místnost 4.01</t>
  </si>
  <si>
    <t>(2*0,9+2*1,2-2*0,7)*0,3</t>
  </si>
  <si>
    <t>(2*0,9+2*1,5-0,7)*0,3</t>
  </si>
  <si>
    <t>(2*1,96+2*2,7-2*0,8)*0,3</t>
  </si>
  <si>
    <t>3*1*(2-0,3)</t>
  </si>
  <si>
    <t>109</t>
  </si>
  <si>
    <t>771990-02</t>
  </si>
  <si>
    <t>Příplatek k vyrovnání podkladu hydroizolační stěrka se síťovinu ze skelných vláken pevnosti 15 Mpa ZKD 1 mm tloušťky</t>
  </si>
  <si>
    <t>-969900255</t>
  </si>
  <si>
    <t>155,191*2 'Přepočtené koeficientem množství</t>
  </si>
  <si>
    <t>110</t>
  </si>
  <si>
    <t>998771203</t>
  </si>
  <si>
    <t>Přesun hmot procentní pro podlahy z dlaždic v objektech v do 24 m</t>
  </si>
  <si>
    <t>1205136711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</si>
  <si>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</si>
  <si>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111</t>
  </si>
  <si>
    <t>998771292</t>
  </si>
  <si>
    <t>Příplatek k přesunu hmot procentní 771 za zvětšený přesun do 100 m</t>
  </si>
  <si>
    <t>-1616798753</t>
  </si>
  <si>
    <t>775</t>
  </si>
  <si>
    <t>Podlahy skládané (parkety, vlysy, lamely aj.)</t>
  </si>
  <si>
    <t>112</t>
  </si>
  <si>
    <t>775511820</t>
  </si>
  <si>
    <t>Demontáž podlah vlysových lepených bez lišt</t>
  </si>
  <si>
    <t>-1664187260</t>
  </si>
  <si>
    <t>Poznámka k položce:
jedná se o případnou možnost, že né všude budou odstraněny vlysové podlahy viz text v Technické zprávě str.8 - v případě že se tato skutečnost neprokáže položka nebude fakturována.</t>
  </si>
  <si>
    <t>776</t>
  </si>
  <si>
    <t>Podlahy povlakové</t>
  </si>
  <si>
    <t>113</t>
  </si>
  <si>
    <t>776201811</t>
  </si>
  <si>
    <t>Demontáž lepených povlakových podlah bez podložky ručně</t>
  </si>
  <si>
    <t>-1845322417</t>
  </si>
  <si>
    <t>demontáž PVC antistatického výměra viz legenda místností</t>
  </si>
  <si>
    <t>8,15+5,74+3,31+7,82+5,3+5,3+5,22+2,42+14,38+5,68+19,26+12,33+20,04+20,04+64,3+12,87+80,19+10,35+6,39+1,69+5,71+15,95+12,36+1,26+11,32+7,57</t>
  </si>
  <si>
    <t>33,09+7,53+7,58+7,53+3,03+12,05+7,01+12,21+6,87+19,81+1,62+1+5,74+10,91</t>
  </si>
  <si>
    <t>114</t>
  </si>
  <si>
    <t>776221111</t>
  </si>
  <si>
    <t>Lepení pásů z PVC standardním lepidlem</t>
  </si>
  <si>
    <t>-473190037</t>
  </si>
  <si>
    <t>5,68</t>
  </si>
  <si>
    <t>2,42</t>
  </si>
  <si>
    <t>1,69</t>
  </si>
  <si>
    <t>15,95</t>
  </si>
  <si>
    <t>20,10</t>
  </si>
  <si>
    <t>7,53</t>
  </si>
  <si>
    <t>7,72</t>
  </si>
  <si>
    <t>11,7</t>
  </si>
  <si>
    <t>7,36</t>
  </si>
  <si>
    <t>7,69</t>
  </si>
  <si>
    <t>místnost 4.040a</t>
  </si>
  <si>
    <t>1,38</t>
  </si>
  <si>
    <t>místnost 4.042</t>
  </si>
  <si>
    <t>2,58</t>
  </si>
  <si>
    <t>místnost 4.042b</t>
  </si>
  <si>
    <t>2,36</t>
  </si>
  <si>
    <t>místnost 4.043</t>
  </si>
  <si>
    <t>4,58</t>
  </si>
  <si>
    <t>místnost 4.043a</t>
  </si>
  <si>
    <t>8,52</t>
  </si>
  <si>
    <t>místnost 4.043b</t>
  </si>
  <si>
    <t>4,95</t>
  </si>
  <si>
    <t>místav prostoru dveří do 2%</t>
  </si>
  <si>
    <t>386,2*0,02</t>
  </si>
  <si>
    <t>115</t>
  </si>
  <si>
    <t>284-PL1</t>
  </si>
  <si>
    <t>PVC lino dle standarduPL1</t>
  </si>
  <si>
    <t>1612624201</t>
  </si>
  <si>
    <t>393,924*1,1 'Přepočtené koeficientem množství</t>
  </si>
  <si>
    <t>116</t>
  </si>
  <si>
    <t>776223112</t>
  </si>
  <si>
    <t>Spoj povlakových podlahovin z PVC svařováním za studena</t>
  </si>
  <si>
    <t>1647879860</t>
  </si>
  <si>
    <t xml:space="preserve">Poznámka k položce:
nutno zakalkulovat do ceny předpokládané náklady zhotovitele na vlastní předpokládané možství
</t>
  </si>
  <si>
    <t>117</t>
  </si>
  <si>
    <t>776411111</t>
  </si>
  <si>
    <t>Montáž obvodových soklíků výšky do 80 mm</t>
  </si>
  <si>
    <t>125660258</t>
  </si>
  <si>
    <t>-0,9</t>
  </si>
  <si>
    <t>2*3.45+2*6.1</t>
  </si>
  <si>
    <t>-1.25*2-0.9</t>
  </si>
  <si>
    <t>2*1,81+2*3,45</t>
  </si>
  <si>
    <t>-1,250-1,15</t>
  </si>
  <si>
    <t>2*4,19+2*3,45</t>
  </si>
  <si>
    <t>-1,15</t>
  </si>
  <si>
    <t>2*1,5+2*1,8</t>
  </si>
  <si>
    <t>-0,8</t>
  </si>
  <si>
    <t>2*3,3+2*6,1</t>
  </si>
  <si>
    <t>-1,25</t>
  </si>
  <si>
    <t>2*3,06+2*6,1</t>
  </si>
  <si>
    <t>2*4,56+2*6,1</t>
  </si>
  <si>
    <t>2*3,3</t>
  </si>
  <si>
    <t>2*28,9</t>
  </si>
  <si>
    <t>2*3,7</t>
  </si>
  <si>
    <t>2*1,4+2*1</t>
  </si>
  <si>
    <t>-0,7</t>
  </si>
  <si>
    <t>2*1,4+2*3,75</t>
  </si>
  <si>
    <t>2*3,6+2*4,35</t>
  </si>
  <si>
    <t>-0,9-2*0,8</t>
  </si>
  <si>
    <t>2*3,46+2*6,1</t>
  </si>
  <si>
    <t>-0,9-0,8</t>
  </si>
  <si>
    <t>2*7,15+2*3,31</t>
  </si>
  <si>
    <t>-3*0,8</t>
  </si>
  <si>
    <t>2*2,91+2*3,75</t>
  </si>
  <si>
    <t>2*1,35+2*3,3</t>
  </si>
  <si>
    <t>2*3,54+3,3</t>
  </si>
  <si>
    <t>-2*0,9</t>
  </si>
  <si>
    <t>2*2,29+2*3,3</t>
  </si>
  <si>
    <t>2*4,4+2*2,2</t>
  </si>
  <si>
    <t>-0,9-2*0,8-0,7</t>
  </si>
  <si>
    <t>2*1+2*1,5</t>
  </si>
  <si>
    <t>2*1,96+2*1,5</t>
  </si>
  <si>
    <t>-2*0,8</t>
  </si>
  <si>
    <t>2*2+2*1,2</t>
  </si>
  <si>
    <t>2*1,675+2*3,05</t>
  </si>
  <si>
    <t>2*2,95+2*3,75</t>
  </si>
  <si>
    <t>2*1,55+2*3,215</t>
  </si>
  <si>
    <t>118</t>
  </si>
  <si>
    <t>28411007R-2</t>
  </si>
  <si>
    <t xml:space="preserve">lišta speciální soklová PVC vytahovaný s požlábkem vyplněný pryžovým klínem </t>
  </si>
  <si>
    <t>1454767658</t>
  </si>
  <si>
    <t>Poznámka k položce:
výška soklu 70 mm</t>
  </si>
  <si>
    <t>377,38*1,05 'Přepočtené koeficientem množství</t>
  </si>
  <si>
    <t>119</t>
  </si>
  <si>
    <t>776521111</t>
  </si>
  <si>
    <t>Lepení pásů z PVC na stěnu výšky do 2,0 m</t>
  </si>
  <si>
    <t>406028838</t>
  </si>
  <si>
    <t>377,38*0,07</t>
  </si>
  <si>
    <t>120</t>
  </si>
  <si>
    <t>46432327</t>
  </si>
  <si>
    <t>26,417*1,1 'Přepočtené koeficientem množství</t>
  </si>
  <si>
    <t>121</t>
  </si>
  <si>
    <t>776590150</t>
  </si>
  <si>
    <t>Úprava podkladu nášlapných ploch penetrací</t>
  </si>
  <si>
    <t>CS ÚRS 2014 02</t>
  </si>
  <si>
    <t>-42450343</t>
  </si>
  <si>
    <t xml:space="preserve">Poznámka k souboru cen:
1. V ceně -0210 jsou započteny i náklady na dodání pasty. </t>
  </si>
  <si>
    <t>122</t>
  </si>
  <si>
    <t>5812418R1</t>
  </si>
  <si>
    <t>Penetrace podkladu na bázi epoxidu + zásyp křem. pískem</t>
  </si>
  <si>
    <t>626479037</t>
  </si>
  <si>
    <t>Poznámka k položce:
Celoplošná penetrace na bázi epoxidu (dvousložkový). Zásyp křemičitým pískem frakce 0,8 až 1,2 mm do čerstvé penetrace. (Pozn.: Přebytečný křemičitý písek odstranit po 24 hodinách.)</t>
  </si>
  <si>
    <t>123</t>
  </si>
  <si>
    <t>77699011R</t>
  </si>
  <si>
    <t>Vyrovnání podkladu samonivelační stěrkou tl 3 mm sobsahem PP vláken</t>
  </si>
  <si>
    <t>323867380</t>
  </si>
  <si>
    <t xml:space="preserve">Poznámka k souboru cen:
1. V cenách souboru cen 776 99- . . jsou započteny i náklady na dodání samonivelační stěrky. </t>
  </si>
  <si>
    <t>Poznámka k položce:
stěrka na vlysy</t>
  </si>
  <si>
    <t>124</t>
  </si>
  <si>
    <t>77699019R</t>
  </si>
  <si>
    <t>Příplatek k vyrovnání podkladu podlahy samonivelační stěrkou pevnosti s obsahem PP vláken ZKD 1 mm tloušťky</t>
  </si>
  <si>
    <t>-1857664690</t>
  </si>
  <si>
    <t>393,924*2 'Přepočtené koeficientem množství</t>
  </si>
  <si>
    <t>125</t>
  </si>
  <si>
    <t>776991111</t>
  </si>
  <si>
    <t>Spárování silikonem</t>
  </si>
  <si>
    <t>685409721</t>
  </si>
  <si>
    <t xml:space="preserve">Poznámka k souboru cen:
1. V ceně 776 99-1121 jsou započteny náklady na vysátí podlahy a setření vlhkým mopem. 2. V ceně 776 99-1141 jsou započteny i náklady na dodání pasty. </t>
  </si>
  <si>
    <t>126</t>
  </si>
  <si>
    <t>998776203</t>
  </si>
  <si>
    <t>Přesun hmot procentní pro podlahy povlakové v objektech v do 24 m</t>
  </si>
  <si>
    <t>-1999713327</t>
  </si>
  <si>
    <t>127</t>
  </si>
  <si>
    <t>998776292</t>
  </si>
  <si>
    <t>Příplatek k přesunu hmot procentní 776 za zvětšený přesun do 100 m</t>
  </si>
  <si>
    <t>677430669</t>
  </si>
  <si>
    <t>781</t>
  </si>
  <si>
    <t>Dokončovací práce - obklady</t>
  </si>
  <si>
    <t>128</t>
  </si>
  <si>
    <t>781474115</t>
  </si>
  <si>
    <t>Montáž obkladů vnitřních keramických hladkých do 25 ks/m2 lepených flexibilním lepidlem</t>
  </si>
  <si>
    <t>-1259950199</t>
  </si>
  <si>
    <t>(2*4,35+6,1+0,3+0,7)*1,8</t>
  </si>
  <si>
    <t>-2,1*(1,8-0,95)</t>
  </si>
  <si>
    <t>(2*3,45+6,1+0,3+0,7)*1,8</t>
  </si>
  <si>
    <t>-1,25*1,8</t>
  </si>
  <si>
    <t>-0,9*1,8</t>
  </si>
  <si>
    <t>(2*1,82+3,45)*2,02</t>
  </si>
  <si>
    <t>(2*4,19+3,45)*2,02</t>
  </si>
  <si>
    <t>-2,1*(2-0,95)</t>
  </si>
  <si>
    <t>(1,55+1,47)*2,02</t>
  </si>
  <si>
    <t>(2*3,3+2*6,1)*2,02</t>
  </si>
  <si>
    <t>(2*3,6+2*3,6)*2,02</t>
  </si>
  <si>
    <t>(2*3,45+2*6,1)*2,02</t>
  </si>
  <si>
    <t>(2*7,2+2*6,1)*1,8</t>
  </si>
  <si>
    <t>-2*2,1*(1,8-0,95)</t>
  </si>
  <si>
    <t>-0,7*1,8</t>
  </si>
  <si>
    <t>(2*3,6+2*1,25)*1,8</t>
  </si>
  <si>
    <t>(2*3,065+2*6,1)*1,8</t>
  </si>
  <si>
    <t>(2*4,56+2*6,1)*1,8</t>
  </si>
  <si>
    <t>(2*1,7+2*0,95)*1,8</t>
  </si>
  <si>
    <t>-0,8*1,8</t>
  </si>
  <si>
    <t>(2*3,24+2*2,1)*2,02</t>
  </si>
  <si>
    <t>(2*3,85+2*4,35)*2,02</t>
  </si>
  <si>
    <t>(2*3,45+2*6,1)*1,8</t>
  </si>
  <si>
    <t>-2*0,9*1,8</t>
  </si>
  <si>
    <t>(2*7,245+2*3,81)*2,02</t>
  </si>
  <si>
    <t>(3,55+2,19+0,3)*2,02</t>
  </si>
  <si>
    <t>(2*3,71+2*3,3)*2,02</t>
  </si>
  <si>
    <t>(2*2,29+2*3,3)*2,02</t>
  </si>
  <si>
    <t>(2*1,96+2*2,8+2*0,9+2*2,8+2*0,95+2*1,5+1,4)*1,8</t>
  </si>
  <si>
    <t>-4*0,7*1,8</t>
  </si>
  <si>
    <t>-2*0,8*1,8</t>
  </si>
  <si>
    <t>129</t>
  </si>
  <si>
    <t>597611KO1</t>
  </si>
  <si>
    <t>dlaždice keramické 198 x 198 barevné standard KO1</t>
  </si>
  <si>
    <t>1252676576</t>
  </si>
  <si>
    <t>617,103*1,1 'Přepočtené koeficientem množství</t>
  </si>
  <si>
    <t>130</t>
  </si>
  <si>
    <t>781495111</t>
  </si>
  <si>
    <t>Penetrace podkladu vnitřních obkladů</t>
  </si>
  <si>
    <t>289658606</t>
  </si>
  <si>
    <t xml:space="preserve">Poznámka k souboru cen:
1. Množství měrných jednotek u ceny -5185 se stanoví podle počtu řezaných obkladaček, nezávisle na jejich velikosti. 2. Položkou -5185 lze ocenit provádění více řezů na jednom kusu obkladu. </t>
  </si>
  <si>
    <t>131</t>
  </si>
  <si>
    <t>781495115</t>
  </si>
  <si>
    <t>Spárování vnitřních obkladů silikonem</t>
  </si>
  <si>
    <t>1423284934</t>
  </si>
  <si>
    <t>132</t>
  </si>
  <si>
    <t>781495141</t>
  </si>
  <si>
    <t>Průnik obkladem kruhový do DN 30 bez izolace</t>
  </si>
  <si>
    <t>273642309</t>
  </si>
  <si>
    <t>odhad</t>
  </si>
  <si>
    <t>133</t>
  </si>
  <si>
    <t>781495185</t>
  </si>
  <si>
    <t>Řezání rovné keramických obkládaček</t>
  </si>
  <si>
    <t>847414159</t>
  </si>
  <si>
    <t>Poznámka k položce:
kalkulovat na základě vlastního předpokladu řezání</t>
  </si>
  <si>
    <t>134</t>
  </si>
  <si>
    <t>998781203</t>
  </si>
  <si>
    <t>Přesun hmot procentní pro obklady keramické v objektech v do 24 m</t>
  </si>
  <si>
    <t>-1207186516</t>
  </si>
  <si>
    <t>135</t>
  </si>
  <si>
    <t>998781292</t>
  </si>
  <si>
    <t>Příplatek k přesunu hmot procentní 781 za zvětšený přesun do 100 m</t>
  </si>
  <si>
    <t>-1264966606</t>
  </si>
  <si>
    <t>783</t>
  </si>
  <si>
    <t>Dokončovací práce - nátěry</t>
  </si>
  <si>
    <t>136</t>
  </si>
  <si>
    <t>783306811</t>
  </si>
  <si>
    <t>Odstranění nátěru ze zámečnických konstrukcí oškrábáním</t>
  </si>
  <si>
    <t>984766751</t>
  </si>
  <si>
    <t>odstranění nátěrů dle potřeby</t>
  </si>
  <si>
    <t>137</t>
  </si>
  <si>
    <t>783314201</t>
  </si>
  <si>
    <t>Základní antikorozní jednonásobný syntetický standardní nátěr zámečnických konstrukcí</t>
  </si>
  <si>
    <t>1731051770</t>
  </si>
  <si>
    <t>nátěr L nosníků dvojnásobný</t>
  </si>
  <si>
    <t>2*1,6*(0,06+0,06+0,06+0,06)*2</t>
  </si>
  <si>
    <t>2*2,2*(0,06+0,06+0,06+0,06)*2</t>
  </si>
  <si>
    <t>podlaha I nosník 80</t>
  </si>
  <si>
    <t>16*3,5*(2*0,08+4*0,042)*2</t>
  </si>
  <si>
    <t>viz výpočet zárubně</t>
  </si>
  <si>
    <t>138</t>
  </si>
  <si>
    <t>783315101</t>
  </si>
  <si>
    <t>Jednonásobný syntetický standardní mezinátěr zámečnických konstrukcí</t>
  </si>
  <si>
    <t>63602457</t>
  </si>
  <si>
    <t>nátěry zárubní</t>
  </si>
  <si>
    <t xml:space="preserve"> 2/Z</t>
  </si>
  <si>
    <t>2*0,25*(0,7+2*2)</t>
  </si>
  <si>
    <t>3/Z</t>
  </si>
  <si>
    <t>2*0,25*(0,8+2*2)</t>
  </si>
  <si>
    <t>4/Z</t>
  </si>
  <si>
    <t>5*0,25*(0,8+2*2)</t>
  </si>
  <si>
    <t>5/Z</t>
  </si>
  <si>
    <t>0,25*(0,9+2*2)</t>
  </si>
  <si>
    <t>6/Z</t>
  </si>
  <si>
    <t>3*0,25*(0,9+2*2)</t>
  </si>
  <si>
    <t>7/Z</t>
  </si>
  <si>
    <t>1*0,25*(1,25+2*2)</t>
  </si>
  <si>
    <t>8/Z</t>
  </si>
  <si>
    <t>5*0,25*(1,25+2*2)</t>
  </si>
  <si>
    <t>9/Z</t>
  </si>
  <si>
    <t>0,25*(1,25+2*2,1)</t>
  </si>
  <si>
    <t>ostatní nátěry dle potřeby</t>
  </si>
  <si>
    <t>15,111</t>
  </si>
  <si>
    <t>139</t>
  </si>
  <si>
    <t>783317101</t>
  </si>
  <si>
    <t>Krycí jednonásobný syntetický standardní nátěr zámečnických konstrukcí</t>
  </si>
  <si>
    <t>-273075094</t>
  </si>
  <si>
    <t>784</t>
  </si>
  <si>
    <t>Dokončovací práce - malby a tapety</t>
  </si>
  <si>
    <t>140</t>
  </si>
  <si>
    <t>784121001</t>
  </si>
  <si>
    <t>Oškrabání malby v mísnostech výšky do 3,80 m</t>
  </si>
  <si>
    <t>-123501256</t>
  </si>
  <si>
    <t xml:space="preserve">Poznámka k souboru cen:
1. Cenami souboru cen se oceňuje jakýkoli počet současně škrabaných vrstev barvy. </t>
  </si>
  <si>
    <t>viz oprava omítek</t>
  </si>
  <si>
    <t>320,158</t>
  </si>
  <si>
    <t>141</t>
  </si>
  <si>
    <t>784141001</t>
  </si>
  <si>
    <t>Ošetření plísní napadených ploch včetně odstranění plísní v místnostech výšky do 3,80 m</t>
  </si>
  <si>
    <t>222645870</t>
  </si>
  <si>
    <t xml:space="preserve">Poznámka k souboru cen:
1. V cenách jsou započteny náklady na mechanické odstranění plísní a provedení dvojnásobného ochranného nátěru. </t>
  </si>
  <si>
    <t>odstranění plísní dle potřeby viz TZ str.4</t>
  </si>
  <si>
    <t>150</t>
  </si>
  <si>
    <t>142</t>
  </si>
  <si>
    <t>784181101</t>
  </si>
  <si>
    <t>Základní akrylátová jednonásobná penetrace podkladu v místnostech výšky do 3,80m</t>
  </si>
  <si>
    <t>-2098688842</t>
  </si>
  <si>
    <t>143</t>
  </si>
  <si>
    <t>784221101</t>
  </si>
  <si>
    <t>Dvojnásobné bílé malby  ze směsí za sucha dobře otěruvzdorných v místnostech do 3,80 m</t>
  </si>
  <si>
    <t>-1627674599</t>
  </si>
  <si>
    <t>(2*4,35+2*6,1)*2,6</t>
  </si>
  <si>
    <t>odpočet obklady stěn</t>
  </si>
  <si>
    <t>-617,103</t>
  </si>
  <si>
    <t>malby stropy</t>
  </si>
  <si>
    <t>nededveřmí</t>
  </si>
  <si>
    <t>18*0,4*1</t>
  </si>
  <si>
    <t>doplnění maleb dle potřeby</t>
  </si>
  <si>
    <t>144</t>
  </si>
  <si>
    <t>784221155</t>
  </si>
  <si>
    <t>Příplatek k cenám 2x maleb za sucha otěruvzdorných za barevnou malbu v odstínu sytém</t>
  </si>
  <si>
    <t>497933030</t>
  </si>
  <si>
    <t>1086,153</t>
  </si>
  <si>
    <t>odpočet stropy</t>
  </si>
  <si>
    <t>-(24,67+17,83+5,68+14,38+2,52+19,26+20,04+12,33+35,45+3,96+18,01+25,96+9,25+83,81+10,35+1,69+5,71+15,95+20,10+20,04+18,75+20,72+7,53+7,72+4+11,77)</t>
  </si>
  <si>
    <t>-(7,3+18,88+7,69+1,38+1,05+1,37+2,58+3,71+2,36+4,58+8,52+4,95)</t>
  </si>
  <si>
    <t>786</t>
  </si>
  <si>
    <t>Dokončovací práce - čalounické úpravy</t>
  </si>
  <si>
    <t>145</t>
  </si>
  <si>
    <t>786612200</t>
  </si>
  <si>
    <t>Montáž zastiňujících rolet z textilií nebo umělých tkanin</t>
  </si>
  <si>
    <t>-1606654759</t>
  </si>
  <si>
    <t>2,5*2,6</t>
  </si>
  <si>
    <t>146</t>
  </si>
  <si>
    <t>786-01</t>
  </si>
  <si>
    <t xml:space="preserve">Roleta pro zatemění </t>
  </si>
  <si>
    <t>2065459850</t>
  </si>
  <si>
    <t>6,5*1,1 'Přepočtené koeficientem množství</t>
  </si>
  <si>
    <t>147</t>
  </si>
  <si>
    <t>786626111</t>
  </si>
  <si>
    <t>Montáž lamelové žaluzie vnitřní nebo do oken dvojitých dřevěných</t>
  </si>
  <si>
    <t>-841373718</t>
  </si>
  <si>
    <t>Poznámka k položce:
viz prvky PSV OST09</t>
  </si>
  <si>
    <t>3/OST</t>
  </si>
  <si>
    <t>16*(2*((0,45*1,075)+(1,29*1,075)))</t>
  </si>
  <si>
    <t>148</t>
  </si>
  <si>
    <t>6114059R01</t>
  </si>
  <si>
    <t>žaluzie lamelová k oknům 1200 x 2100 mm dle PSV 3/OST</t>
  </si>
  <si>
    <t>1026294016</t>
  </si>
  <si>
    <t>2*16</t>
  </si>
  <si>
    <t>149</t>
  </si>
  <si>
    <t>998786203</t>
  </si>
  <si>
    <t>Přesun hmot procentní pro čalounické úpravy v objektech v do 24 m</t>
  </si>
  <si>
    <t>-2124772507</t>
  </si>
  <si>
    <t>998786292</t>
  </si>
  <si>
    <t>Příplatek k přesunu hmot procentní 786 za zvětšený přesun do 100 m</t>
  </si>
  <si>
    <t>-1454178761</t>
  </si>
  <si>
    <t>ZTI - Zdravotechnické instalace</t>
  </si>
  <si>
    <t xml:space="preserve">    721 - Zdravotechnika - vnitřní kanalizace</t>
  </si>
  <si>
    <t xml:space="preserve">    722 - Zdravotechnika - vnitřní vodovod</t>
  </si>
  <si>
    <t xml:space="preserve">    723 - Zdravotechnika - vnitřní plynovod</t>
  </si>
  <si>
    <t xml:space="preserve">    725 - Zdravotechnika - zařizovací předměty</t>
  </si>
  <si>
    <t xml:space="preserve">    727 - Zdravotechnika - požární ochrana</t>
  </si>
  <si>
    <t xml:space="preserve">    751 - Vzduchotechnika</t>
  </si>
  <si>
    <t>OST - Ostatní</t>
  </si>
  <si>
    <t xml:space="preserve">    HZS - Hodinové zúčtovací sazby</t>
  </si>
  <si>
    <t>340239212</t>
  </si>
  <si>
    <t>Zazdívka otvorů pl do 4 m2 v příčkách nebo stěnách z cihel tl přes 100 mm</t>
  </si>
  <si>
    <t>2146973136</t>
  </si>
  <si>
    <t>612325101</t>
  </si>
  <si>
    <t>Vápenocementová hrubá omítka rýh ve stěnách šířky do 150 mm</t>
  </si>
  <si>
    <t>-897554192</t>
  </si>
  <si>
    <t>55*0,07</t>
  </si>
  <si>
    <t>1*0,1</t>
  </si>
  <si>
    <t>965042121</t>
  </si>
  <si>
    <t>Bourání podkladů pod dlažby nebo mazanin betonových nebo z litého asfaltu tl do 100 mm pl do 1 m2</t>
  </si>
  <si>
    <t>657911518</t>
  </si>
  <si>
    <t>971038631</t>
  </si>
  <si>
    <t>Vybourání otvorů ve zdivu z dutých tvárnic nebo příčkovek pl do 4 m2 tl do 150 mm</t>
  </si>
  <si>
    <t>1176756767</t>
  </si>
  <si>
    <t>Poznámka k položce:
otvory pro osazení ZTI</t>
  </si>
  <si>
    <t>972055241</t>
  </si>
  <si>
    <t>Vybourání otvorů ve stropech z ŽB prefabrikátů pl do 0,09 m2 tl přes 120 mm</t>
  </si>
  <si>
    <t>-1152172618</t>
  </si>
  <si>
    <t>974031142</t>
  </si>
  <si>
    <t>Vysekání rýh ve zdivu cihelném hl do 70 mm š do 70 mm</t>
  </si>
  <si>
    <t>1894560259</t>
  </si>
  <si>
    <t>974031154</t>
  </si>
  <si>
    <t>Vysekání rýh ve zdivu cihelném hl do 100 mm š do 150 mm</t>
  </si>
  <si>
    <t>1795995636</t>
  </si>
  <si>
    <t>997002611</t>
  </si>
  <si>
    <t>Nakládání suti a vybouraných hmot</t>
  </si>
  <si>
    <t>434852539</t>
  </si>
  <si>
    <t xml:space="preserve">Poznámka k souboru cen:
1. Cena platí i pro překládání při lomené dopravě. 2. Cenu nelze použít při dopravě po železnici, po vodě nebo ručně. </t>
  </si>
  <si>
    <t>815528873</t>
  </si>
  <si>
    <t>-443542406</t>
  </si>
  <si>
    <t>-1107934264</t>
  </si>
  <si>
    <t>6,197*14 'Přepočtené koeficientem množství</t>
  </si>
  <si>
    <t>214032436</t>
  </si>
  <si>
    <t>1354876859</t>
  </si>
  <si>
    <t>713411111</t>
  </si>
  <si>
    <t>Montáž izolace tepelné potrubí pásy nebo rohožemi bez úpravy staženými drátem 1x</t>
  </si>
  <si>
    <t>383715724</t>
  </si>
  <si>
    <t>"ochrana potrubí plstí - kanalizace DN 50</t>
  </si>
  <si>
    <t>3,14*0,05*38,5</t>
  </si>
  <si>
    <t>631516-01</t>
  </si>
  <si>
    <t>izolační pás potrubí</t>
  </si>
  <si>
    <t>-1044180589</t>
  </si>
  <si>
    <t>6,045*1,25 'Přepočtené koeficientem množství</t>
  </si>
  <si>
    <t>1204810984</t>
  </si>
  <si>
    <t>-551227944</t>
  </si>
  <si>
    <t>721</t>
  </si>
  <si>
    <t>Zdravotechnika - vnitřní kanalizace</t>
  </si>
  <si>
    <t>721100911</t>
  </si>
  <si>
    <t>Zazátkování hrdla potrubí kanalizačního</t>
  </si>
  <si>
    <t>-1830909396</t>
  </si>
  <si>
    <t>9+1</t>
  </si>
  <si>
    <t>721140905</t>
  </si>
  <si>
    <t>Potrubí litinové vsazení odbočky DN 100</t>
  </si>
  <si>
    <t>1968580303</t>
  </si>
  <si>
    <t>721170972</t>
  </si>
  <si>
    <t>Potrubí z PVC krácení trub DN 50</t>
  </si>
  <si>
    <t>-1560580946</t>
  </si>
  <si>
    <t>721170975</t>
  </si>
  <si>
    <t>Potrubí z PVC krácení trub DN 125</t>
  </si>
  <si>
    <t>-2067128065</t>
  </si>
  <si>
    <t>721171803</t>
  </si>
  <si>
    <t>Demontáž potrubí z PVC do D 75</t>
  </si>
  <si>
    <t>-449193409</t>
  </si>
  <si>
    <t>721171903</t>
  </si>
  <si>
    <t>Potrubí z PP vsazení odbočky do hrdla DN 50</t>
  </si>
  <si>
    <t>-2019257161</t>
  </si>
  <si>
    <t>721171913</t>
  </si>
  <si>
    <t>Potrubí z PP propojení potrubí DN 50</t>
  </si>
  <si>
    <t>-27570140</t>
  </si>
  <si>
    <t>721174042</t>
  </si>
  <si>
    <t>Potrubí kanalizační z PP připojovací systém HT DN 40</t>
  </si>
  <si>
    <t>-89769889</t>
  </si>
  <si>
    <t>721174043</t>
  </si>
  <si>
    <t>Potrubí kanalizační z PP připojovací systém HT DN 50</t>
  </si>
  <si>
    <t>-1950754284</t>
  </si>
  <si>
    <t>721174063</t>
  </si>
  <si>
    <t>Potrubí kanalizační z PP větrací systém HT DN 110</t>
  </si>
  <si>
    <t>-611122156</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</si>
  <si>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</si>
  <si>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721194104</t>
  </si>
  <si>
    <t>Vyvedení a upevnění odpadních výpustek DN 40</t>
  </si>
  <si>
    <t>2044099575</t>
  </si>
  <si>
    <t>721194105</t>
  </si>
  <si>
    <t>Vyvedení a upevnění odpadních výpustek DN 50</t>
  </si>
  <si>
    <t>-139678644</t>
  </si>
  <si>
    <t xml:space="preserve">Poznámka k souboru cen:
1. Cenami lze oceňovat i vyvedení a upevnění odpadních výpustek ke strojům a zařízením. 2. Potrubí odpadních výpustek se oceňují cenami souboru cen 721 17- . . Potrubí z plastových trub, části A 01. </t>
  </si>
  <si>
    <t>721194109</t>
  </si>
  <si>
    <t>Vyvedení a upevnění odpadních výpustek DN 100</t>
  </si>
  <si>
    <t>918155643</t>
  </si>
  <si>
    <t>721274103</t>
  </si>
  <si>
    <t>Přivzdušňovací ventil venkovní odpadních potrubí DN 110</t>
  </si>
  <si>
    <t>-634554218</t>
  </si>
  <si>
    <t>721290123</t>
  </si>
  <si>
    <t>Zkouška těsnosti potrubí kanalizace kouřem do DN 300</t>
  </si>
  <si>
    <t>1080179272</t>
  </si>
  <si>
    <t>998721203</t>
  </si>
  <si>
    <t>Přesun hmot procentní pro vnitřní kanalizace v objektech v do 24 m</t>
  </si>
  <si>
    <t>947015303</t>
  </si>
  <si>
    <t>998721292</t>
  </si>
  <si>
    <t>Příplatek k přesunu hmot procentní 721 za zvětšený přesun do 100 m</t>
  </si>
  <si>
    <t>-2048887530</t>
  </si>
  <si>
    <t>722</t>
  </si>
  <si>
    <t>Zdravotechnika - vnitřní vodovod</t>
  </si>
  <si>
    <t>722130801</t>
  </si>
  <si>
    <t>Demontáž potrubí ocelové pozinkované závitové do DN 25</t>
  </si>
  <si>
    <t>1655281309</t>
  </si>
  <si>
    <t>722130901R</t>
  </si>
  <si>
    <t>Potrubí zazátkování vývodu</t>
  </si>
  <si>
    <t>-271097254</t>
  </si>
  <si>
    <t>722130913</t>
  </si>
  <si>
    <t>Potrubí pozinkované závitové přeřezání ocelové trubky do DN 25</t>
  </si>
  <si>
    <t>1571019375</t>
  </si>
  <si>
    <t xml:space="preserve">Poznámka k souboru cen:
1. Množství zpětné montáže závitového potrubí (ceny -1921 až -1929) se určí podle ustanovení kapitol 351 a 352 Všeobecných podmínek části A 02. 2. Ceny položek -0991 až -0996, -1942 až -1969 platí i pro opravy vodovodního potrubí z plastových trub. </t>
  </si>
  <si>
    <t>722131942</t>
  </si>
  <si>
    <t>Potrubí pozinkované závitové propojení potrubí svěrná spojka PN 16 DN 20 / G 1/2</t>
  </si>
  <si>
    <t>1530055996</t>
  </si>
  <si>
    <t>722171935</t>
  </si>
  <si>
    <t>Potrubí plastové výměna trub nebo tvarovek D do 40 mm</t>
  </si>
  <si>
    <t>277392036</t>
  </si>
  <si>
    <t xml:space="preserve">Poznámka k souboru cen:
1. V cenách -1931 až -1940 nejsou započteny náklady na dodání hlavního materiálu; tento se oceňuje ve specifikaci. Ztratné lze stanovit: a) u potrubí 3%, b) u tvarovek se nestanoví. </t>
  </si>
  <si>
    <t>286151-01</t>
  </si>
  <si>
    <t>odbočka na potrubí PPR</t>
  </si>
  <si>
    <t>323793618</t>
  </si>
  <si>
    <t>722174022</t>
  </si>
  <si>
    <t>Potrubí vodovodní plastové PPR svar polyfuze PN 20 D 20 x 3,4 mm</t>
  </si>
  <si>
    <t>1243678015</t>
  </si>
  <si>
    <t>42</t>
  </si>
  <si>
    <t>722174023</t>
  </si>
  <si>
    <t>Potrubí vodovodní plastové PPR svar polyfuze PN 20 D 25 x 4,2 mm</t>
  </si>
  <si>
    <t>1430432662</t>
  </si>
  <si>
    <t>722181241</t>
  </si>
  <si>
    <t>Ochrana vodovodního potrubí přilepenými tepelně izolačními trubicemi z PE tl do 20 mm DN do 22 mm</t>
  </si>
  <si>
    <t>1393448965</t>
  </si>
  <si>
    <t xml:space="preserve">Poznámka k souboru cen:
1. V cenách -1211 až -1255 jsou započteny i náklady na dodání tepelně izolačních trubic. </t>
  </si>
  <si>
    <t>722181252</t>
  </si>
  <si>
    <t>Ochrana vodovodního potrubí přilepenými tepelně izolačními trubicemi z PE tl do 25 mm DN do 42 mm</t>
  </si>
  <si>
    <t>242897741</t>
  </si>
  <si>
    <t>722190401</t>
  </si>
  <si>
    <t>Vyvedení a upevnění výpustku do DN 25</t>
  </si>
  <si>
    <t>1035444502</t>
  </si>
  <si>
    <t>72219040D</t>
  </si>
  <si>
    <t>Demontáž výpustku do DN 25</t>
  </si>
  <si>
    <t>1368627169</t>
  </si>
  <si>
    <t>722190901</t>
  </si>
  <si>
    <t>Uzavření nebo otevření vodovodního potrubí při opravách</t>
  </si>
  <si>
    <t>1915357131</t>
  </si>
  <si>
    <t xml:space="preserve">Poznámka k souboru cen: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 2. Cenou nelze oceňovat uzavírání nebo otevírání potrubí, které odbočuje ze stoupacího potrubí a je opatřeno vlastním uzávěrem; tyto práce jsou započteny v cenách oprav (např. bytové uzávěry v instalačních šachtách). </t>
  </si>
  <si>
    <t>722232043</t>
  </si>
  <si>
    <t>Kohout kulový přímý G 1/2 PN 42 do 185°C vnitřní závit</t>
  </si>
  <si>
    <t>-50297625</t>
  </si>
  <si>
    <t>722232044</t>
  </si>
  <si>
    <t>Kohout kulový přímý G 3/4 PN 42 do 185°C vnitřní závit</t>
  </si>
  <si>
    <t>-1233085490</t>
  </si>
  <si>
    <t>722290226</t>
  </si>
  <si>
    <t>Zkouška těsnosti vodovodního potrubí závitového do DN 50</t>
  </si>
  <si>
    <t>863684326</t>
  </si>
  <si>
    <t>722290234</t>
  </si>
  <si>
    <t>Proplach a dezinfekce vodovodního potrubí do DN 80</t>
  </si>
  <si>
    <t>1224002123</t>
  </si>
  <si>
    <t>722290R01</t>
  </si>
  <si>
    <t>značení potrubí a uzávěrů</t>
  </si>
  <si>
    <t>soubor</t>
  </si>
  <si>
    <t>314858011</t>
  </si>
  <si>
    <t>998722203</t>
  </si>
  <si>
    <t>Přesun hmot procentní pro vnitřní vodovod v objektech v do 24 m</t>
  </si>
  <si>
    <t>1077242898</t>
  </si>
  <si>
    <t>998722292</t>
  </si>
  <si>
    <t>Příplatek k přesunu hmot procentní 722 za zvětšený přesun do 100 m</t>
  </si>
  <si>
    <t>2136724618</t>
  </si>
  <si>
    <t>723</t>
  </si>
  <si>
    <t>Zdravotechnika - vnitřní plynovod</t>
  </si>
  <si>
    <t>723150801</t>
  </si>
  <si>
    <t>Demontáž potrubí ocelové hladké svařované do D 32</t>
  </si>
  <si>
    <t>-1507067921</t>
  </si>
  <si>
    <t>725</t>
  </si>
  <si>
    <t>Zdravotechnika - zařizovací předměty</t>
  </si>
  <si>
    <t>725119123</t>
  </si>
  <si>
    <t>Montáž klozetových mís závěsných na nosné stěny</t>
  </si>
  <si>
    <t>433944089</t>
  </si>
  <si>
    <t xml:space="preserve">Poznámka k souboru cen:
1. V cenách -1351, -1361, -3124 není započten napájecí zdroj. 2. V cenách jsou započtená klozetová sedátka. </t>
  </si>
  <si>
    <t>642360-01</t>
  </si>
  <si>
    <t xml:space="preserve">mísa klozetová keramická závěsná </t>
  </si>
  <si>
    <t>285868640</t>
  </si>
  <si>
    <t>642360-02</t>
  </si>
  <si>
    <t>montážní prvek pro zavěšené wc s vestavěnou nádržkou</t>
  </si>
  <si>
    <t>-892347628</t>
  </si>
  <si>
    <t>725210821</t>
  </si>
  <si>
    <t>Demontáž umyvadel bez výtokových armatur</t>
  </si>
  <si>
    <t>-1530095970</t>
  </si>
  <si>
    <t>725211701</t>
  </si>
  <si>
    <t>Umývátko keramické stěnové 400 mm</t>
  </si>
  <si>
    <t>-1126190204</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</si>
  <si>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</si>
  <si>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725211705</t>
  </si>
  <si>
    <t>Umývátko keramické rohové 450 mm</t>
  </si>
  <si>
    <t>1682247802</t>
  </si>
  <si>
    <t>725219102</t>
  </si>
  <si>
    <t>Montáž umyvadla připevněného na šrouby do zdiva</t>
  </si>
  <si>
    <t>1506114329</t>
  </si>
  <si>
    <t>64211045R</t>
  </si>
  <si>
    <t>umyvadlo keramické závěsné bílé</t>
  </si>
  <si>
    <t>-1366223542</t>
  </si>
  <si>
    <t>55161R01</t>
  </si>
  <si>
    <t>sifon umyvadlový chromový</t>
  </si>
  <si>
    <t>-1679543092</t>
  </si>
  <si>
    <t>725241213</t>
  </si>
  <si>
    <t>Vanička sprchová z litého polymermramoru čtvercová 900x900 mm</t>
  </si>
  <si>
    <t>313247295</t>
  </si>
  <si>
    <t xml:space="preserve">Poznámka k souboru cen:
1. Sprchové boxy jsou dodávány jako komplet včetně sprchové vaničky, zápachové uzávěrky a sprchové armatury. 2. V cenách -9101 až -9103 není započteno dodání sprchových vaniček, sprchových boxů a sprchových koutů. </t>
  </si>
  <si>
    <t>7252451-1</t>
  </si>
  <si>
    <t>Zástěna sprchová zásuvná třídílná dle standardu ZTI</t>
  </si>
  <si>
    <t>-1881744286</t>
  </si>
  <si>
    <t>725310823</t>
  </si>
  <si>
    <t>Demontáž dřez jednoduchý vestavěný v kuchyňských sestavách bez výtokových armatur</t>
  </si>
  <si>
    <t>-2104548683</t>
  </si>
  <si>
    <t>725320822</t>
  </si>
  <si>
    <t>Demontáž dřez dvojitý vestavěný v kuchyňských sestavách bez výtokových armatur</t>
  </si>
  <si>
    <t>-1941507336</t>
  </si>
  <si>
    <t>725339111</t>
  </si>
  <si>
    <t>Montáž výlevky</t>
  </si>
  <si>
    <t>1546679568</t>
  </si>
  <si>
    <t>642711010</t>
  </si>
  <si>
    <t>výlevka keramická bílá</t>
  </si>
  <si>
    <t>2023886730</t>
  </si>
  <si>
    <t>725706811</t>
  </si>
  <si>
    <t>Demontáž dřezů kameninových nebo výlevek nebo misek jednoduchých</t>
  </si>
  <si>
    <t>506911598</t>
  </si>
  <si>
    <t>725813114</t>
  </si>
  <si>
    <t>Ventil rohový hadičkou G 1/2</t>
  </si>
  <si>
    <t>1926661551</t>
  </si>
  <si>
    <t>725820801</t>
  </si>
  <si>
    <t>Demontáž baterie nástěnné do G 3 / 4</t>
  </si>
  <si>
    <t>1101575708</t>
  </si>
  <si>
    <t>725821312</t>
  </si>
  <si>
    <t>Baterie dřezové nástěnné pákové s otáčivým kulatým ústím a délkou ramínka 300 mm</t>
  </si>
  <si>
    <t>-1444639412</t>
  </si>
  <si>
    <t xml:space="preserve">Poznámka k souboru cen:
1. V ceně -1422 není započten napájecí zdroj. </t>
  </si>
  <si>
    <t>725821325</t>
  </si>
  <si>
    <t>Baterie dřezové stojánkové pákové s otáčivým kulatým ústím a délkou ramínka 240 mm</t>
  </si>
  <si>
    <t>-123047107</t>
  </si>
  <si>
    <t>725829121</t>
  </si>
  <si>
    <t>Montáž baterie umyvadlové nástěnné pákové a klasické ostatní typ</t>
  </si>
  <si>
    <t>-17540713</t>
  </si>
  <si>
    <t>551BUN</t>
  </si>
  <si>
    <t>baterie umyvadlová nástěnná</t>
  </si>
  <si>
    <t>506025398</t>
  </si>
  <si>
    <t>725829131</t>
  </si>
  <si>
    <t>Montáž baterie umyvadlové stojánkové G 1/2 ostatní typ</t>
  </si>
  <si>
    <t>1400378181</t>
  </si>
  <si>
    <t xml:space="preserve">Poznámka k souboru cen:
1. V cenách –2654, 56, -9101-9202 není započten napájecí zdroj. </t>
  </si>
  <si>
    <t>551BDS</t>
  </si>
  <si>
    <t>baterie umyvadlová stojánková</t>
  </si>
  <si>
    <t>-695788688</t>
  </si>
  <si>
    <t>725849412</t>
  </si>
  <si>
    <t>Montáž baterie sprchové nástěnné s pevnou výškou sprchy</t>
  </si>
  <si>
    <t>2008248028</t>
  </si>
  <si>
    <t xml:space="preserve">Poznámka k souboru cen:
1. V cenách –1353-54, -1414 není započten napájecí zdroj. </t>
  </si>
  <si>
    <t>551-01</t>
  </si>
  <si>
    <t>baterie sprchová nástěnná páková směšovací součástí dle popisu ZTI</t>
  </si>
  <si>
    <t>375852624</t>
  </si>
  <si>
    <t>725980123</t>
  </si>
  <si>
    <t>Dvířka 30/30</t>
  </si>
  <si>
    <t>1720122512</t>
  </si>
  <si>
    <t>998725203</t>
  </si>
  <si>
    <t>Přesun hmot procentní pro zařizovací předměty v objektech v do 24 m</t>
  </si>
  <si>
    <t>416143676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</si>
  <si>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</si>
  <si>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998725292</t>
  </si>
  <si>
    <t>Příplatek k přesunu hmot procentní 725 za zvětšený přesun do 100 m</t>
  </si>
  <si>
    <t>469155381</t>
  </si>
  <si>
    <t>727</t>
  </si>
  <si>
    <t>Zdravotechnika - požární ochrana</t>
  </si>
  <si>
    <t>727121135</t>
  </si>
  <si>
    <t>Protipožární manžeta D 110 mm z jedné strany dělící konstrukce požární odolnost EI 120</t>
  </si>
  <si>
    <t>940829167</t>
  </si>
  <si>
    <t>751</t>
  </si>
  <si>
    <t>751398021</t>
  </si>
  <si>
    <t>Mtž větrací mřížky stěnové do 0,040 m2</t>
  </si>
  <si>
    <t>-1337642952</t>
  </si>
  <si>
    <t>751-01</t>
  </si>
  <si>
    <t>Větrací mřížka 150 x 150 mm</t>
  </si>
  <si>
    <t>702209984</t>
  </si>
  <si>
    <t>998751202</t>
  </si>
  <si>
    <t>Přesun hmot procentní pro vzduchotechniku v objektech v do 24 m</t>
  </si>
  <si>
    <t>-1577561972</t>
  </si>
  <si>
    <t>998751291</t>
  </si>
  <si>
    <t>Příplatek k přesunu hmot procentní 751 za zvětšený přesun do 500 m</t>
  </si>
  <si>
    <t>361729550</t>
  </si>
  <si>
    <t>OST</t>
  </si>
  <si>
    <t>Ostatní</t>
  </si>
  <si>
    <t>HZS</t>
  </si>
  <si>
    <t>Hodinové zúčtovací sazby</t>
  </si>
  <si>
    <t>HZS 030</t>
  </si>
  <si>
    <t>Položkově nespecifikované práce při demontážích a montážích zdravotechnických rozvodů</t>
  </si>
  <si>
    <t>hodin</t>
  </si>
  <si>
    <t>512</t>
  </si>
  <si>
    <t>992456976</t>
  </si>
  <si>
    <t>SLP - Slaboproudé rozvody</t>
  </si>
  <si>
    <t xml:space="preserve"> </t>
  </si>
  <si>
    <t>SLP - Slaboproudé rozvody sekce A1-4</t>
  </si>
  <si>
    <t xml:space="preserve">    SK - Strukturovaná kabeláž</t>
  </si>
  <si>
    <t xml:space="preserve">      PDR - Podružný datový rozvaděč</t>
  </si>
  <si>
    <t xml:space="preserve">        DR - Datový rozvaděč</t>
  </si>
  <si>
    <t xml:space="preserve">        UMK - Ukončení metalických kabelů sdělovacích</t>
  </si>
  <si>
    <t xml:space="preserve">        UK - Ukončení kabelů Cat.6 v rozvaděči</t>
  </si>
  <si>
    <t xml:space="preserve">        UOK - Ukončení opt. kabelu v DR (ukončit pouze 6 vláken)</t>
  </si>
  <si>
    <t xml:space="preserve">      NSR - Napojení na stávající rozvody</t>
  </si>
  <si>
    <t xml:space="preserve">        DP - Datové propojení - ukončení opt. kabelu v DR ve stávající serverovně (ukončit pouze 6 vláken)</t>
  </si>
  <si>
    <t xml:space="preserve">        TR - Telefonní rozvody - vedeno ze stávající rozvodné skříně MIS v 1.PP</t>
  </si>
  <si>
    <t xml:space="preserve">      KZ - Kabely, zásuvky</t>
  </si>
  <si>
    <t xml:space="preserve">        K - Kabeláž</t>
  </si>
  <si>
    <t xml:space="preserve">        ZSK - Zásuvky strukturované kabeláže</t>
  </si>
  <si>
    <t xml:space="preserve">      DK - Dveřní komunikátory</t>
  </si>
  <si>
    <t xml:space="preserve">        D1 - </t>
  </si>
  <si>
    <t xml:space="preserve">      OST - Ostatní</t>
  </si>
  <si>
    <t xml:space="preserve">        OST - Ostatní</t>
  </si>
  <si>
    <t xml:space="preserve">    D2 - 2) Nosné kabelové trasy</t>
  </si>
  <si>
    <t xml:space="preserve">      D3 - Kabelové žlaby</t>
  </si>
  <si>
    <t xml:space="preserve">        PUP - Protipožární utěsnění prostupů kabelových žlabů</t>
  </si>
  <si>
    <t xml:space="preserve">        D4 - Trubkování</t>
  </si>
  <si>
    <t xml:space="preserve">        EKR - Elektroinstalační krabice</t>
  </si>
  <si>
    <t xml:space="preserve">        PP - Příchytky nad podhledem</t>
  </si>
  <si>
    <t>Slaboproudé rozvody sekce A1-4</t>
  </si>
  <si>
    <t>SK</t>
  </si>
  <si>
    <t>Strukturovaná kabeláž</t>
  </si>
  <si>
    <t>SLP-1</t>
  </si>
  <si>
    <t>Výpomoc technika udržujícího telefonní rozvody v objektu (ochrana a případná úprava vedení stávajících telefonních rozvodů)</t>
  </si>
  <si>
    <t>hod</t>
  </si>
  <si>
    <t>PDR</t>
  </si>
  <si>
    <t>Podružný datový rozvaděč</t>
  </si>
  <si>
    <t>DR</t>
  </si>
  <si>
    <t>Datový rozvaděč</t>
  </si>
  <si>
    <t>SLP-2</t>
  </si>
  <si>
    <t>19' rozvaděč stojanový 45U/š800xhl600 skleněné dveře, rozebíratelný, instalovatelný do řady</t>
  </si>
  <si>
    <t>ks</t>
  </si>
  <si>
    <t>Poznámka k položce:
společný pro A1-4 a A1-5</t>
  </si>
  <si>
    <t>SLP-3</t>
  </si>
  <si>
    <t>Sada koleček 2ks s brzdou a 2ks bez brzdy,max.nosnost sady=800kg-hmotnost rozv.</t>
  </si>
  <si>
    <t>SLP-4</t>
  </si>
  <si>
    <t>Vertikální kabelový kanál - 45U</t>
  </si>
  <si>
    <t>SLP-5</t>
  </si>
  <si>
    <t>Montážní sada M6 - 50x šroub, podložka a plovoucí matice</t>
  </si>
  <si>
    <t>SLP-6</t>
  </si>
  <si>
    <t>Vent.j.spodní(horní)220V/90W  6 ventil. ,termostat RAL7035</t>
  </si>
  <si>
    <t>SLP-7</t>
  </si>
  <si>
    <t>19" rozvodný panel 8x220V-3m s vaničkou 1U</t>
  </si>
  <si>
    <t>UMK</t>
  </si>
  <si>
    <t>Ukončení metalických kabelů sdělovacích</t>
  </si>
  <si>
    <t>SLP-8</t>
  </si>
  <si>
    <t>Telefonní patch panel 50xRJ45 Cat.3 UTP černý 1U</t>
  </si>
  <si>
    <t>SLP-9</t>
  </si>
  <si>
    <t>forma kabelová na kabelu SYKFY 50x2x0,5 - po párech (přívod z rozvodné skříně pro 600párů)</t>
  </si>
  <si>
    <t>SLP-10</t>
  </si>
  <si>
    <t>označení vývodu segmentu</t>
  </si>
  <si>
    <t>SLP-11</t>
  </si>
  <si>
    <t>19" vyvazovací panel 2U 8x8cm</t>
  </si>
  <si>
    <t>UK</t>
  </si>
  <si>
    <t>Ukončení kabelů Cat.6 v rozvaděči</t>
  </si>
  <si>
    <t>SLP-12</t>
  </si>
  <si>
    <t>patch panel neosazený 19", 1U, 24 port, s 6 plastovými snap-in boxy a popiskami</t>
  </si>
  <si>
    <t>SLP-13</t>
  </si>
  <si>
    <t>keystone Cat.6 do patch panelu</t>
  </si>
  <si>
    <t>SLP-14</t>
  </si>
  <si>
    <t>zařezání keystonu</t>
  </si>
  <si>
    <t>SLP-15</t>
  </si>
  <si>
    <t>SLP-16</t>
  </si>
  <si>
    <t>UOK</t>
  </si>
  <si>
    <t>Ukončení opt. kabelu v DR (ukončit pouze 6 vláken)</t>
  </si>
  <si>
    <t>SLP-17</t>
  </si>
  <si>
    <t>Optická vana neosazená pro 24 x E2000 adaptér 19“ 1U</t>
  </si>
  <si>
    <t>SLP-18</t>
  </si>
  <si>
    <t>Kazeta pro uchycení svarů v rozvaděči, včetně držáků</t>
  </si>
  <si>
    <t>SLP-19</t>
  </si>
  <si>
    <t>ochrana svárů</t>
  </si>
  <si>
    <t>SLP-20</t>
  </si>
  <si>
    <t>Adaptér E2000 - E2000 Singlemode</t>
  </si>
  <si>
    <t>SLP-21</t>
  </si>
  <si>
    <t>záslepka - adaptér</t>
  </si>
  <si>
    <t>SLP-22</t>
  </si>
  <si>
    <t>Pigtail E2000 9/125 OS1 2m</t>
  </si>
  <si>
    <t>SLP-23</t>
  </si>
  <si>
    <t>ukončení opt.vlákna v opt. vaně</t>
  </si>
  <si>
    <t>SLP-24</t>
  </si>
  <si>
    <t>SLP-25</t>
  </si>
  <si>
    <t>ostatní drobný instalační materiál</t>
  </si>
  <si>
    <t>kmpl</t>
  </si>
  <si>
    <t>SLP-26</t>
  </si>
  <si>
    <t>NSR</t>
  </si>
  <si>
    <t>Napojení na stávající rozvody</t>
  </si>
  <si>
    <t>DP</t>
  </si>
  <si>
    <t>Datové propojení - ukončení opt. kabelu v DR ve stávající serverovně (ukončit pouze 6 vláken)</t>
  </si>
  <si>
    <t>SLP-27</t>
  </si>
  <si>
    <t>Univerzální optický kabel 9/125um, 12 vláken, gelový CLT, LSZH - včetně uložení</t>
  </si>
  <si>
    <t>SLP-28</t>
  </si>
  <si>
    <t>SLP-29</t>
  </si>
  <si>
    <t>SLP-30</t>
  </si>
  <si>
    <t>SLP-31</t>
  </si>
  <si>
    <t>SLP-32</t>
  </si>
  <si>
    <t>SLP-33</t>
  </si>
  <si>
    <t>SLP-34</t>
  </si>
  <si>
    <t>SLP-35</t>
  </si>
  <si>
    <t>SLP-36</t>
  </si>
  <si>
    <t>SLP-37</t>
  </si>
  <si>
    <t>měření optických vláken, vypracování protokolu</t>
  </si>
  <si>
    <t>TR</t>
  </si>
  <si>
    <t>Telefonní rozvody - vedeno ze stávající rozvodné skříně MIS v 1.PP</t>
  </si>
  <si>
    <t>SLP-38</t>
  </si>
  <si>
    <t>kabel SYKFY 50x2x0,5 - zatažení, uložení</t>
  </si>
  <si>
    <t>SLP-39</t>
  </si>
  <si>
    <t>zářezová svorkovnice pro ukončení 10párů, spojovací</t>
  </si>
  <si>
    <t>Poznámka k položce:
5 svorkovnic na kabel 50x2x0,5</t>
  </si>
  <si>
    <t>SLP-40</t>
  </si>
  <si>
    <t>forma kabelová na kabelu SYKFY 50x2x0,5</t>
  </si>
  <si>
    <t>Poznámka k položce:
ukončení kabelu vedeného do DR</t>
  </si>
  <si>
    <t>SLP-41</t>
  </si>
  <si>
    <t>forma kabelová na stávajícím telefonním kabelu vedeném od TÚ</t>
  </si>
  <si>
    <t>Poznámka k položce:
ukončení 50 pár</t>
  </si>
  <si>
    <t>KZ</t>
  </si>
  <si>
    <t>Kabely, zásuvky</t>
  </si>
  <si>
    <t>Kabeláž</t>
  </si>
  <si>
    <t>SLP-42</t>
  </si>
  <si>
    <t>kabel CAT6 UTP 250 MHz, LSOH - zatažení, uložení</t>
  </si>
  <si>
    <t>SLP-43</t>
  </si>
  <si>
    <t>kabel CYSY 2x1</t>
  </si>
  <si>
    <t>ZSK</t>
  </si>
  <si>
    <t>Zásuvky strukturované kabeláže</t>
  </si>
  <si>
    <t>SLP-44</t>
  </si>
  <si>
    <t>Kryt zásuvky komunikační s popisovým polem, design totožný se zásuvkami silnoproudu</t>
  </si>
  <si>
    <t>SLP-45</t>
  </si>
  <si>
    <t>Maska nosná 2xRJ-45</t>
  </si>
  <si>
    <t>SLP-46</t>
  </si>
  <si>
    <t>Rámeček jednonásobný, design totožný se zásuvkami silnoproudu</t>
  </si>
  <si>
    <t>SLP-47</t>
  </si>
  <si>
    <t>Rámeček vodorovný dvojnásobný, design totožný se zásuvkami silnoproudu</t>
  </si>
  <si>
    <t>SLP-48</t>
  </si>
  <si>
    <t>Montáž zásuvky</t>
  </si>
  <si>
    <t>SLP-49</t>
  </si>
  <si>
    <t>Kryt zaslepovací s plastovým upev.třmenem, design totožný se zásuvkami silnoproudu</t>
  </si>
  <si>
    <t>SLP-50</t>
  </si>
  <si>
    <t>keystone Cat.6</t>
  </si>
  <si>
    <t>SLP-51</t>
  </si>
  <si>
    <t>ukončení kabelu Cat.6 na modulu zásuvky</t>
  </si>
  <si>
    <t>SLP-52</t>
  </si>
  <si>
    <t>SLP-53</t>
  </si>
  <si>
    <t>proměření segmentu, vypracování protokolu</t>
  </si>
  <si>
    <t>DK</t>
  </si>
  <si>
    <t>Dveřní komunikátory</t>
  </si>
  <si>
    <t>D1</t>
  </si>
  <si>
    <t>SLP-54</t>
  </si>
  <si>
    <t>Kompletní sestava s jedním tlačítkem a klávesnicí</t>
  </si>
  <si>
    <t>Poznámka k položce:
Dveřní telefon - je modulární stavebnicový systém umožňující kombinaci jednostiskových tlačítek s numerickou klávesnicí, Pulzní i tónová volba, spolupráce s libovolnou PbÚ, funkce intercom, aut. zavěšení po ukončení hovoru, detekce zavěšení a obsazení linky, programování tlačítek z telefonu, prosvětlení tlačítek, spínač na ovládání el. zámku.</t>
  </si>
  <si>
    <t>SLP-55</t>
  </si>
  <si>
    <t>Zápustná krabice pro jeden modul</t>
  </si>
  <si>
    <t>SLP-56</t>
  </si>
  <si>
    <t>Ukončení kabeláže ve vrátníku</t>
  </si>
  <si>
    <t>SLP-57</t>
  </si>
  <si>
    <t>napajecí zdroj 12V/1,5A na DIN lištu</t>
  </si>
  <si>
    <t>SLP-58</t>
  </si>
  <si>
    <t>nastavení, naprogramování dveřních komunikátorů</t>
  </si>
  <si>
    <t>SLP-59</t>
  </si>
  <si>
    <t>elektromagnetický zámek 12V, nizkoodběrový</t>
  </si>
  <si>
    <t>SLP-60</t>
  </si>
  <si>
    <t>příprava kabeláže u dveří</t>
  </si>
  <si>
    <t>kpl</t>
  </si>
  <si>
    <t>SLP-61</t>
  </si>
  <si>
    <t>ostatní instalační materiál</t>
  </si>
  <si>
    <t>SLP-62</t>
  </si>
  <si>
    <t>koordinační práce s ostatními profesemi</t>
  </si>
  <si>
    <t>D2</t>
  </si>
  <si>
    <t>2) Nosné kabelové trasy</t>
  </si>
  <si>
    <t>D3</t>
  </si>
  <si>
    <t>Kabelové žlaby</t>
  </si>
  <si>
    <t>SLP-63</t>
  </si>
  <si>
    <t>motáž drátěného žlabu 150/50 (komplet)</t>
  </si>
  <si>
    <t>SLP-64</t>
  </si>
  <si>
    <t>kabelový žlab drátěný - 150/50</t>
  </si>
  <si>
    <t>Poznámka k položce:
komplet včetně nástěných/stropních držáků, odbočných a spojovacích prvků, apod.</t>
  </si>
  <si>
    <t>SLP-65</t>
  </si>
  <si>
    <t>motáž drátěného žlabu 200/100 (komplet)</t>
  </si>
  <si>
    <t>SLP-66</t>
  </si>
  <si>
    <t>kabelový žlab drátěný - 200/100</t>
  </si>
  <si>
    <t>SLP-67</t>
  </si>
  <si>
    <t>Vybourání otvoru ve zdivu cihelném do plochy 9dm2, stena do 150mm</t>
  </si>
  <si>
    <t>PUP</t>
  </si>
  <si>
    <t>Protipožární utěsnění prostupů kabelových žlabů</t>
  </si>
  <si>
    <t>SLP-68</t>
  </si>
  <si>
    <t>protipožární utěsnění prostupu mezi požárními úseky - pro žlab 200x100</t>
  </si>
  <si>
    <t>D4</t>
  </si>
  <si>
    <t>Trubkování</t>
  </si>
  <si>
    <t>SLP-69</t>
  </si>
  <si>
    <t>trubka ohebná - pr.25, 750N, včetně vysekání rýh ve zdivu a následného zapravení</t>
  </si>
  <si>
    <t>EKR</t>
  </si>
  <si>
    <t>Elektroinstalační krabice</t>
  </si>
  <si>
    <t>SLP-70</t>
  </si>
  <si>
    <t>krabice přístrojová 68, možnost násobné montáže, montáž pod omítku</t>
  </si>
  <si>
    <t>Poznámka k položce:
7 ks jednonásobná, 41 ks pro dvojnásobnou</t>
  </si>
  <si>
    <t>PP</t>
  </si>
  <si>
    <t>Příchytky nad podhledem</t>
  </si>
  <si>
    <t>SLP-71</t>
  </si>
  <si>
    <t>Svazkový držák kabelů (nad podhled)</t>
  </si>
  <si>
    <t>SLP-72</t>
  </si>
  <si>
    <t>SLP-73</t>
  </si>
  <si>
    <t>pomocné zednické práce</t>
  </si>
  <si>
    <t>SLP-74</t>
  </si>
  <si>
    <t>EL - Elektroinstalace</t>
  </si>
  <si>
    <t>HSV - HSV</t>
  </si>
  <si>
    <t>M - Práce a dodávky M</t>
  </si>
  <si>
    <t xml:space="preserve">    21.7-M - Montáž rozvaděčů</t>
  </si>
  <si>
    <t xml:space="preserve">    21-M - Elektromontáže</t>
  </si>
  <si>
    <t>1805553606</t>
  </si>
  <si>
    <t>360*0.07</t>
  </si>
  <si>
    <t>150*0.1</t>
  </si>
  <si>
    <t>971033131</t>
  </si>
  <si>
    <t>Vybourání otvorů ve zdivu cihelném D do 60 mm na MVC nebo MV tl do 150 mm</t>
  </si>
  <si>
    <t>255494948</t>
  </si>
  <si>
    <t>971042131</t>
  </si>
  <si>
    <t>Vybourání otvorů v betonových příčkách a zdech D do 60 mm tl do 150 mm</t>
  </si>
  <si>
    <t>409719624</t>
  </si>
  <si>
    <t>973031616</t>
  </si>
  <si>
    <t>Vysekání kapes ve zdivu cihelném na MV nebo MVC pro špalíky do 100x100x50 mm</t>
  </si>
  <si>
    <t>-130632089</t>
  </si>
  <si>
    <t>973046191</t>
  </si>
  <si>
    <t>Vysekání kapes ve zdivu z betonu pro špalíky do 150x150x100 mm</t>
  </si>
  <si>
    <t>671762511</t>
  </si>
  <si>
    <t>974031122</t>
  </si>
  <si>
    <t>Vysekání rýh ve zdivu cihelném hl do 30 mm š do 70 mm</t>
  </si>
  <si>
    <t>-1771921495</t>
  </si>
  <si>
    <t>974031133</t>
  </si>
  <si>
    <t>Vysekání rýh ve zdivu cihelném hl do 50 mm š do 100 mm</t>
  </si>
  <si>
    <t>549857949</t>
  </si>
  <si>
    <t>1351042581</t>
  </si>
  <si>
    <t>-1163201262</t>
  </si>
  <si>
    <t>-28487737</t>
  </si>
  <si>
    <t>-1902566685</t>
  </si>
  <si>
    <t>3,932*14 'Přepočtené koeficientem množství</t>
  </si>
  <si>
    <t>-115569589</t>
  </si>
  <si>
    <t>1551687202</t>
  </si>
  <si>
    <t>Práce a dodávky M</t>
  </si>
  <si>
    <t>21.7-M</t>
  </si>
  <si>
    <t>Montáž rozvaděčů</t>
  </si>
  <si>
    <t>210120425</t>
  </si>
  <si>
    <t>Montáž jističů jednopólových nn do 63 A ve skříni</t>
  </si>
  <si>
    <t>1232980094</t>
  </si>
  <si>
    <t>358V80</t>
  </si>
  <si>
    <t>Vypínač třípólový 80A, AST 80/3</t>
  </si>
  <si>
    <t>256</t>
  </si>
  <si>
    <t>-404884626</t>
  </si>
  <si>
    <t>358J2</t>
  </si>
  <si>
    <t>Jistič jednopólový 2A, LSN 2C/1</t>
  </si>
  <si>
    <t>763497611</t>
  </si>
  <si>
    <t>358J10</t>
  </si>
  <si>
    <t>Jistič jednopólový 10A, LSN 10B/1</t>
  </si>
  <si>
    <t>1599369376</t>
  </si>
  <si>
    <t>358J16</t>
  </si>
  <si>
    <t>Jistič jednopólový 16A, LSN 16B/1</t>
  </si>
  <si>
    <t>207032059</t>
  </si>
  <si>
    <t>358J25</t>
  </si>
  <si>
    <t>Jistič trojpólový, LSN 25B/3</t>
  </si>
  <si>
    <t>469593370</t>
  </si>
  <si>
    <t>358J80</t>
  </si>
  <si>
    <t>Jistič trojpólový 80A, LST 80B/3</t>
  </si>
  <si>
    <t>-355894226</t>
  </si>
  <si>
    <t>358CH1N</t>
  </si>
  <si>
    <t>Chránič 1+N s nadproudovou spouští 10A, OLI 10B/1N/0,03</t>
  </si>
  <si>
    <t>456657183</t>
  </si>
  <si>
    <t>358CH4</t>
  </si>
  <si>
    <t>Chránič čtyřpólový 25A, OFI 25B/4/0,03</t>
  </si>
  <si>
    <t>-1999851361</t>
  </si>
  <si>
    <t>358VM</t>
  </si>
  <si>
    <t>Napěťová spoušť SV-LP-X400</t>
  </si>
  <si>
    <t>-1245879604</t>
  </si>
  <si>
    <t>358SPH</t>
  </si>
  <si>
    <t>Spínací hodiny jednokanálové, 230V/16V, denní program, MAP-16-001-A230</t>
  </si>
  <si>
    <t>-1042161571</t>
  </si>
  <si>
    <t>358RSI</t>
  </si>
  <si>
    <t>Instalační stykač jednopólový, 230V/20A, RSI-20-20-A230</t>
  </si>
  <si>
    <t>-104997822</t>
  </si>
  <si>
    <t>358MIR</t>
  </si>
  <si>
    <t>Impulzní relé 16A, MIR-16-001-A230</t>
  </si>
  <si>
    <t>-1770189272</t>
  </si>
  <si>
    <t>358E3F</t>
  </si>
  <si>
    <t>Elektroměr digitální, přímý, 3fázový do 80A</t>
  </si>
  <si>
    <t>-578158774</t>
  </si>
  <si>
    <t>358SV-B</t>
  </si>
  <si>
    <t>Svodič přepětí třída "B"</t>
  </si>
  <si>
    <t>-206423357</t>
  </si>
  <si>
    <t>21-M</t>
  </si>
  <si>
    <t>Elektromontáže</t>
  </si>
  <si>
    <t>210010107</t>
  </si>
  <si>
    <t>Montáž lišt vkládacích s víčkem šířky do 20 mm</t>
  </si>
  <si>
    <t>-357946296</t>
  </si>
  <si>
    <t>345718250</t>
  </si>
  <si>
    <t>lišta elektroinstalační hranatá bílá LHD 20 x 20</t>
  </si>
  <si>
    <t>1677536219</t>
  </si>
  <si>
    <t>210010108</t>
  </si>
  <si>
    <t>Montáž lišt vkládacích s víčkem šířky do 40 mm</t>
  </si>
  <si>
    <t>-1925611604</t>
  </si>
  <si>
    <t>345718700</t>
  </si>
  <si>
    <t>lišta elektroinstalační L 40 x 20 mm</t>
  </si>
  <si>
    <t>-608023151</t>
  </si>
  <si>
    <t>Poznámka k položce:
EAN 8595057601024</t>
  </si>
  <si>
    <t>210010109</t>
  </si>
  <si>
    <t>Montáž lišt vkládacích s víčkem šířky do 60 mm</t>
  </si>
  <si>
    <t>756294431</t>
  </si>
  <si>
    <t>3457211405</t>
  </si>
  <si>
    <t>lišta elektroinstalační vkládací z PVC LE 60</t>
  </si>
  <si>
    <t>-1570182491</t>
  </si>
  <si>
    <t>Poznámka k položce:
EAN 8595057601468</t>
  </si>
  <si>
    <t>210010281P</t>
  </si>
  <si>
    <t xml:space="preserve">Montáž parapetních žlabů </t>
  </si>
  <si>
    <t>1546463737</t>
  </si>
  <si>
    <t>34572050025</t>
  </si>
  <si>
    <t>Parapetní žlab elektroinstalační 170/70mm</t>
  </si>
  <si>
    <t>-838504091</t>
  </si>
  <si>
    <t>210010301</t>
  </si>
  <si>
    <t>Montáž krabic přístrojových zapuštěných plastových kruhových KU 68/1, KU68/1301, KP67, KP68/2</t>
  </si>
  <si>
    <t>1047705988</t>
  </si>
  <si>
    <t>345715110</t>
  </si>
  <si>
    <t>krabice přístrojová instalační KP 68/2</t>
  </si>
  <si>
    <t>264013352</t>
  </si>
  <si>
    <t>Poznámka k položce:
EAN 8595057600089</t>
  </si>
  <si>
    <t>3457151205</t>
  </si>
  <si>
    <t>krabice přístrojová parapetní PK60</t>
  </si>
  <si>
    <t>-647749307</t>
  </si>
  <si>
    <t>Poznámka k položce:
EAN 8595057600072</t>
  </si>
  <si>
    <t>210010321</t>
  </si>
  <si>
    <t>Montáž rozvodek zapuštěných plastových kruhových KU68-1903/KO, KR97/KO97V</t>
  </si>
  <si>
    <t>1839510357</t>
  </si>
  <si>
    <t>345715210</t>
  </si>
  <si>
    <t>krabice univerzální z PH KU 68/2-1903</t>
  </si>
  <si>
    <t>-1148727351</t>
  </si>
  <si>
    <t>Poznámka k položce:
EAN 8595057600287</t>
  </si>
  <si>
    <t>210010351</t>
  </si>
  <si>
    <t>Montáž rozvodek nástěnných plastových čtyřhranných ACIDUR vodič D do 4 mm2</t>
  </si>
  <si>
    <t>-2089382432</t>
  </si>
  <si>
    <t>345640100</t>
  </si>
  <si>
    <t>rozvodka 6455-11 4 mm2 380 V</t>
  </si>
  <si>
    <t>356986431</t>
  </si>
  <si>
    <t>210020306</t>
  </si>
  <si>
    <t>Montáž žlabů kovových typ Mars šířky do 125 mm bez víka</t>
  </si>
  <si>
    <t>-437011604</t>
  </si>
  <si>
    <t>345DOD01</t>
  </si>
  <si>
    <t>Kabelový žlab 50/50 mm včetně spojovacích a nosných částí</t>
  </si>
  <si>
    <t>1523667484</t>
  </si>
  <si>
    <t>Poznámka k položce:
EAN 8595057604926</t>
  </si>
  <si>
    <t>210020310</t>
  </si>
  <si>
    <t>Montáž žlabů kovových typ Mars šířky do 250 mm bez víka</t>
  </si>
  <si>
    <t>-1340178109</t>
  </si>
  <si>
    <t>345DOD02</t>
  </si>
  <si>
    <t>Kabelový žlab 150/50 mm včetně spojovacích a njosných prvků</t>
  </si>
  <si>
    <t>793606557</t>
  </si>
  <si>
    <t>210020651</t>
  </si>
  <si>
    <t>Montáž se zhotovením konstrukce pro upevnění přístrojů do 5 kg</t>
  </si>
  <si>
    <t>1472870116</t>
  </si>
  <si>
    <t>154111000</t>
  </si>
  <si>
    <t>profil ocel L rovnoramenný 11343.0 4900920 25x25x2 mm</t>
  </si>
  <si>
    <t>-2085756900</t>
  </si>
  <si>
    <t>Poznámka k položce:
Hmotnost: 0,738 kg/m</t>
  </si>
  <si>
    <t>210100001</t>
  </si>
  <si>
    <t>Ukončení vodičů v rozváděči nebo na přístroji včetně zapojení průřezu žíly do 2,5 mm2</t>
  </si>
  <si>
    <t>-1338135129</t>
  </si>
  <si>
    <t>210100013</t>
  </si>
  <si>
    <t>Ukončení vodičů v rozváděči nebo na přístroji včetně zapojení průřezu žíly do 4 mm2</t>
  </si>
  <si>
    <t>1001705122</t>
  </si>
  <si>
    <t>210110001</t>
  </si>
  <si>
    <t>Montáž nástěnný vypínač nn jednopólový pro prostředí základní nebo vlhké</t>
  </si>
  <si>
    <t>-1222899559</t>
  </si>
  <si>
    <t>345356300</t>
  </si>
  <si>
    <t>spínač jednopólový 10A 3553-01629 do vlhka z plastu</t>
  </si>
  <si>
    <t>1036188447</t>
  </si>
  <si>
    <t>210110031</t>
  </si>
  <si>
    <t>Montáž zapuštěný vypínač nn jednopólový bezšroubové připojení</t>
  </si>
  <si>
    <t>-137075410</t>
  </si>
  <si>
    <t>345354005</t>
  </si>
  <si>
    <t>Spínač jednopólový 230V/10A, řazení 1</t>
  </si>
  <si>
    <t>427907560</t>
  </si>
  <si>
    <t>210110036</t>
  </si>
  <si>
    <t>Montáž zapuštěný přepínač nn 5-sériový bezšroubové připojení</t>
  </si>
  <si>
    <t>-873488904</t>
  </si>
  <si>
    <t>345354055</t>
  </si>
  <si>
    <t>Spínač seriový (lustrový) 230V/10A, řazení 5</t>
  </si>
  <si>
    <t>-1279356380</t>
  </si>
  <si>
    <t>210110038</t>
  </si>
  <si>
    <t>Montáž zapuštěný přepínač nn 6-střídavý bezšroubové připojení</t>
  </si>
  <si>
    <t>-1941919595</t>
  </si>
  <si>
    <t>345354065</t>
  </si>
  <si>
    <t>Spínač střídavý (schodišťový) 230V/10A</t>
  </si>
  <si>
    <t>1160417162</t>
  </si>
  <si>
    <t>210110081</t>
  </si>
  <si>
    <t>Montáž spínač nn přípojkasporáková s doutnavkou se zapojením vodičů</t>
  </si>
  <si>
    <t>-1182804462</t>
  </si>
  <si>
    <t>345363980</t>
  </si>
  <si>
    <t>spínač páčkový 25A zapuštěná montáž se signální doutnavkou 39563-23C</t>
  </si>
  <si>
    <t>-2108190492</t>
  </si>
  <si>
    <t>210110142</t>
  </si>
  <si>
    <t>Montáž ovladač nn 1/0 -tlačítkový zapínací bezšroubové připojení</t>
  </si>
  <si>
    <t>-1618110907</t>
  </si>
  <si>
    <t>345354355</t>
  </si>
  <si>
    <t xml:space="preserve">Ovladač tlačítkový 230V/10A </t>
  </si>
  <si>
    <t>-504129</t>
  </si>
  <si>
    <t>210110143</t>
  </si>
  <si>
    <t>Montáž ovladač nn 1/0S -zapínací se signální doutnavkou bezšroubové připojení</t>
  </si>
  <si>
    <t>-361753514</t>
  </si>
  <si>
    <t>345358010</t>
  </si>
  <si>
    <t xml:space="preserve">ovladač zapínací tlačítkový se signální doutnavkou, 230V/10A </t>
  </si>
  <si>
    <t>147529127</t>
  </si>
  <si>
    <t>210110151P</t>
  </si>
  <si>
    <t>Montáž ovladač nn 1/0 -tlačítkový šroubové připojení, signálka chodu, zámek,v Al skříni na povrch</t>
  </si>
  <si>
    <t>358500111</t>
  </si>
  <si>
    <t>345T6H</t>
  </si>
  <si>
    <t>Ovladač tlačítkový v AL skříni, řazení 1/0, signálka 230V, Ovládání se zámkem</t>
  </si>
  <si>
    <t>2041691914</t>
  </si>
  <si>
    <t>210111012</t>
  </si>
  <si>
    <t>Montáž zásuvka (polo)zapuštěná šroubové připojení 2P+PE dvojí zapojení - průběžná</t>
  </si>
  <si>
    <t>-1212625054</t>
  </si>
  <si>
    <t>345551040</t>
  </si>
  <si>
    <t>zásuvka 1násobná 16A Tango ostatní barvy</t>
  </si>
  <si>
    <t>-1426431134</t>
  </si>
  <si>
    <t>345991</t>
  </si>
  <si>
    <t>Rámeček TANGO, vodorovný, čtyřnásobný, bílý</t>
  </si>
  <si>
    <t>-314982051</t>
  </si>
  <si>
    <t>345551-45</t>
  </si>
  <si>
    <t xml:space="preserve">zásuvka 1 násobná, modul 45 x 45, 2P+PE, průběžné zapojení </t>
  </si>
  <si>
    <t>734157409</t>
  </si>
  <si>
    <t>210111016</t>
  </si>
  <si>
    <t>Montáž zásuvka (polo)zapuštěná šroubové připojení 2x (2P + PE) dvojnásobná</t>
  </si>
  <si>
    <t>-1911745081</t>
  </si>
  <si>
    <t>345551245</t>
  </si>
  <si>
    <t>zásuvka 1násobná 16A Tango ostatní barvy, s přepěťovou ochranou třídy "D"</t>
  </si>
  <si>
    <t>-1962257945</t>
  </si>
  <si>
    <t>345552-45</t>
  </si>
  <si>
    <t>zásuvka 1 násobná, modul 45 x 45, 2P+PE, s přepěťovou ochranou třídy "D"</t>
  </si>
  <si>
    <t>-1158323495</t>
  </si>
  <si>
    <t>210111017</t>
  </si>
  <si>
    <t>Montáž zásuvka (polo)zapuštěná šroubové připojení 2x (2P + PE) dvojnásobná šikmá</t>
  </si>
  <si>
    <t>-1425280141</t>
  </si>
  <si>
    <t>345551240</t>
  </si>
  <si>
    <t>zásuvka 2násobná 16A Tango ostatní barvy</t>
  </si>
  <si>
    <t>551518387</t>
  </si>
  <si>
    <t>210201045P</t>
  </si>
  <si>
    <t>Montáž svítidel zářivkových stropních přisazených  nebo vestavných 1 - 4 zdroje s krytem</t>
  </si>
  <si>
    <t>1075862384</t>
  </si>
  <si>
    <t>348SV-A</t>
  </si>
  <si>
    <t>Svítidlo zářivkové do podhledu, označení A, 4x24W, IP40, difusor opál</t>
  </si>
  <si>
    <t>727452782</t>
  </si>
  <si>
    <t>348SV-B</t>
  </si>
  <si>
    <t>Svítidlo zářivkové do podhledu, označené B, 2x14W, IP40, leštěná mřížka</t>
  </si>
  <si>
    <t>-934812828</t>
  </si>
  <si>
    <t>348SV-BN</t>
  </si>
  <si>
    <t>Svítidlo zářivkové do podhledu, označení BN, 2x14W, IP40, leštěná mřížka, nouzový modul 1 hodina</t>
  </si>
  <si>
    <t>1876940016</t>
  </si>
  <si>
    <t>348SV-C</t>
  </si>
  <si>
    <t>Svítidlo zářivkové do podhledu, označení C, 2x24W, leštěná mřížka</t>
  </si>
  <si>
    <t>-1337223385</t>
  </si>
  <si>
    <t>348SV-CN</t>
  </si>
  <si>
    <t>Svítidlo zářivkové do podhledu, označení CN, 2x24W, leštěná mřížka, nouzový modu 1 hodina</t>
  </si>
  <si>
    <t>-1528291147</t>
  </si>
  <si>
    <t>348SV-D</t>
  </si>
  <si>
    <t>Svítidlo zářivkové do podhledu, označení D, 1x26W, difusor matné sklo, IP40</t>
  </si>
  <si>
    <t>-561982581</t>
  </si>
  <si>
    <t>348SV-E</t>
  </si>
  <si>
    <t>Svítidlo zářivkové na povrch, označení E, 1x54W, difusor polykarbonát, IP66</t>
  </si>
  <si>
    <t>-1209037026</t>
  </si>
  <si>
    <t>314SV-F</t>
  </si>
  <si>
    <t>Svítidlo zářivkové do podhledu, označení F, 2x54W, IP40, difusor opál</t>
  </si>
  <si>
    <t>-1187620086</t>
  </si>
  <si>
    <t>314SV-G</t>
  </si>
  <si>
    <t>Svítidlo zářivkové do podhledu, označení F, 2x28W, IP40, difusor opál</t>
  </si>
  <si>
    <t>-343325665</t>
  </si>
  <si>
    <t>348SV-H</t>
  </si>
  <si>
    <t>Svítidlo zářivkové na povrch, označení H, 1x36W,  IP43, difusor opálové sklo</t>
  </si>
  <si>
    <t>1297923281</t>
  </si>
  <si>
    <t>348SV-J</t>
  </si>
  <si>
    <t>Svítidlo zářivkové do podhledu, označení J, 4x14W, IP40, leštěná mřížka</t>
  </si>
  <si>
    <t>-1463003099</t>
  </si>
  <si>
    <t>347Z14W</t>
  </si>
  <si>
    <t>Zářivka lineární T5 HE14W/840</t>
  </si>
  <si>
    <t>1505082533</t>
  </si>
  <si>
    <t>347Z24W</t>
  </si>
  <si>
    <t>Zářivka lineární T5 HE24W/840</t>
  </si>
  <si>
    <t>-95626707</t>
  </si>
  <si>
    <t>347Z28W</t>
  </si>
  <si>
    <t>Zářivka lineární T5 HE28W/840</t>
  </si>
  <si>
    <t>1499295888</t>
  </si>
  <si>
    <t>347Z54W</t>
  </si>
  <si>
    <t>Zářivka lineární T5 HO54W/840</t>
  </si>
  <si>
    <t>-557848956</t>
  </si>
  <si>
    <t>347Z26W</t>
  </si>
  <si>
    <t>Zářivka kompaktní jednopaticová  26W/840</t>
  </si>
  <si>
    <t>2051850521</t>
  </si>
  <si>
    <t>347Z36W</t>
  </si>
  <si>
    <t>Zářivka kompaktní jednopaticová  36W/840</t>
  </si>
  <si>
    <t>1193665822</t>
  </si>
  <si>
    <t>210201056</t>
  </si>
  <si>
    <t>Montáž svítidel zářivkových bytových nástěnných přisazených 1 zdroj kompaktní</t>
  </si>
  <si>
    <t>-1353839134</t>
  </si>
  <si>
    <t>348SV-N</t>
  </si>
  <si>
    <t>Svítidlo nouzové nástěnné, označení N, LED 1 hodina provozu</t>
  </si>
  <si>
    <t>775929502</t>
  </si>
  <si>
    <t>210201075P</t>
  </si>
  <si>
    <t>Montáž svítidel zářivkových speciálních (germicidní zářič)</t>
  </si>
  <si>
    <t>-54615382</t>
  </si>
  <si>
    <t>348GC</t>
  </si>
  <si>
    <t>Zářič germicidní na povrch, označení GC, 1x30W, IP40</t>
  </si>
  <si>
    <t>-375874533</t>
  </si>
  <si>
    <t>210220452</t>
  </si>
  <si>
    <t>Montáž vedení hromosvodné - ochranného pospojování pevně</t>
  </si>
  <si>
    <t>337292091</t>
  </si>
  <si>
    <t>341408280</t>
  </si>
  <si>
    <t>vodič silový s Cu jádrem CY H07 V-R 16 mm2</t>
  </si>
  <si>
    <t>1253963893</t>
  </si>
  <si>
    <t>210280003</t>
  </si>
  <si>
    <t>Zkoušky a prohlídky el rozvodů a zařízení celková prohlídka pro objem mtž prací do 1 000 000 Kč</t>
  </si>
  <si>
    <t>1462072710</t>
  </si>
  <si>
    <t>210280010</t>
  </si>
  <si>
    <t>Příplatek k celkové prohlídce za dalších i započatých 500 000 Kč přes 1 000 000 Kč</t>
  </si>
  <si>
    <t>-776598843</t>
  </si>
  <si>
    <t>210280102</t>
  </si>
  <si>
    <t>Kontrola rozváděčů nn silových hmotnosti do 300 kg</t>
  </si>
  <si>
    <t>-725733305</t>
  </si>
  <si>
    <t>210280351</t>
  </si>
  <si>
    <t>Zkoušky kabelů silových do 1 kV, počtu a průřezu žil do 4x25 mm2</t>
  </si>
  <si>
    <t>-2109738586</t>
  </si>
  <si>
    <t>210280542</t>
  </si>
  <si>
    <t>Měření impedance nulové smyčky okruhu vedení třífázového</t>
  </si>
  <si>
    <t>2002348236</t>
  </si>
  <si>
    <t>210280712</t>
  </si>
  <si>
    <t>Měření intenzity osvětlení na pracovišti do 50 svítidel</t>
  </si>
  <si>
    <t>125165674</t>
  </si>
  <si>
    <t>210290743P</t>
  </si>
  <si>
    <t>Připojení průmyslové myčky skla</t>
  </si>
  <si>
    <t>1356821539</t>
  </si>
  <si>
    <t>210810041</t>
  </si>
  <si>
    <t>Montáž měděných kabelů CYKY, CYKYD, CYKYDY, NYM, NYY, YSLY 750 V 2x1,5 mm2 uložených pevně</t>
  </si>
  <si>
    <t>-998110873</t>
  </si>
  <si>
    <t>341110050</t>
  </si>
  <si>
    <t>kabel silový s Cu jádrem CYKY 2x1,5 mm2</t>
  </si>
  <si>
    <t>-765463348</t>
  </si>
  <si>
    <t>210810045</t>
  </si>
  <si>
    <t>Montáž měděných kabelů CYKY, CYKYD, CYKYDY, NYM, NYY, YSLY 750 V 3x1,5 mm2 uložených pevně</t>
  </si>
  <si>
    <t>1918260681</t>
  </si>
  <si>
    <t>341110300</t>
  </si>
  <si>
    <t>kabel silový s Cu jádrem CYKY 3x1,5 mm2</t>
  </si>
  <si>
    <t>-2133568123</t>
  </si>
  <si>
    <t>210810046</t>
  </si>
  <si>
    <t>Montáž měděných kabelů CYKY, CYKYD, CYKYDY, NYM, NYY, YSLY 750 V 3x2,5 mm2 uložených pevně</t>
  </si>
  <si>
    <t>1092732300</t>
  </si>
  <si>
    <t>341110360</t>
  </si>
  <si>
    <t>kabel silový s Cu jádrem CYKY 3x2,5 mm2</t>
  </si>
  <si>
    <t>848684137</t>
  </si>
  <si>
    <t>210810055</t>
  </si>
  <si>
    <t>Montáž měděných kabelů CYKY, CYKYD, CYKYDY, NYM, NYY, YSLY 750 V 5x1,5 mm2 uložených pevně</t>
  </si>
  <si>
    <t>-55527103</t>
  </si>
  <si>
    <t>341110900</t>
  </si>
  <si>
    <t>kabel silový s Cu jádrem CYKY 5x1,5 mm2</t>
  </si>
  <si>
    <t>2066711068</t>
  </si>
  <si>
    <t>210810057</t>
  </si>
  <si>
    <t>Montáž měděných kabelů CYKY, CYKYD, CYKYDY, NYM, NYY, YSLY 750 V 5x4 mm2 uložených pevně</t>
  </si>
  <si>
    <t>927927286</t>
  </si>
  <si>
    <t>341110980</t>
  </si>
  <si>
    <t>kabel silový s Cu jádrem CYKY 5x4 mm2</t>
  </si>
  <si>
    <t>2006977682</t>
  </si>
  <si>
    <t>Položkově nespecifikované práce při demontážích a montážích elektro</t>
  </si>
  <si>
    <t>103729946</t>
  </si>
  <si>
    <t>VZT - Vzduchotechnika</t>
  </si>
  <si>
    <t>CS ÚRS 2013 01</t>
  </si>
  <si>
    <t>-1255725840</t>
  </si>
  <si>
    <t>721226521R1</t>
  </si>
  <si>
    <t>Podomítková zápachová uzávěrka nástěnná pro svod kondenzátu klimatizace HL138</t>
  </si>
  <si>
    <t>1534194752</t>
  </si>
  <si>
    <t>725869101R1</t>
  </si>
  <si>
    <t>Montáž zápachových uzávěrek umyvadlových do DN40</t>
  </si>
  <si>
    <t>506697393</t>
  </si>
  <si>
    <t>255152617</t>
  </si>
  <si>
    <t>722174002</t>
  </si>
  <si>
    <t>Potrubí vodovodní plastové PPR svar polyfuze PN 16 D 20 x 2,8 mm</t>
  </si>
  <si>
    <t>1758270472</t>
  </si>
  <si>
    <t>722181114</t>
  </si>
  <si>
    <t>Ochrana vodovodního potrubí plstěnými pásy DN 32 a DN 40 mm</t>
  </si>
  <si>
    <t>-1320292034</t>
  </si>
  <si>
    <t>722190401R1</t>
  </si>
  <si>
    <t xml:space="preserve">Vysazení odbočky DN40 </t>
  </si>
  <si>
    <t>1660196255</t>
  </si>
  <si>
    <t>1225249060</t>
  </si>
  <si>
    <t>751322012</t>
  </si>
  <si>
    <t>Mtž talířového ventilu D do 200 mm</t>
  </si>
  <si>
    <t>-1720303273</t>
  </si>
  <si>
    <t>429141622R1</t>
  </si>
  <si>
    <t>Talířový ventil plastový odvodní např. VEF 125 včetně rámečku</t>
  </si>
  <si>
    <t>735149839</t>
  </si>
  <si>
    <t>Poznámka k položce:
D – s infračidlem a nastavitelný doběh 2–20 minut</t>
  </si>
  <si>
    <t>429141623R1</t>
  </si>
  <si>
    <t>Talířový ventil plastový přívodní např. VST 125 včetně rámečku</t>
  </si>
  <si>
    <t>-678180915</t>
  </si>
  <si>
    <t>2029869236</t>
  </si>
  <si>
    <t>Poznámka k položce:
stávající, který byl demontován</t>
  </si>
  <si>
    <t>751322012R1</t>
  </si>
  <si>
    <t>Demontáž talířového ventilu D do 200 mm</t>
  </si>
  <si>
    <t>1139780189</t>
  </si>
  <si>
    <t>751322134</t>
  </si>
  <si>
    <t>Mtž anemostatu čtvercového vířivého se skříní do 0,500 m2</t>
  </si>
  <si>
    <t>-826407177</t>
  </si>
  <si>
    <t>751322134R1</t>
  </si>
  <si>
    <t>Demontáž anemostatu čtvercového vířivého se skříní do 0,500 m2</t>
  </si>
  <si>
    <t>-1955773846</t>
  </si>
  <si>
    <t>751333213</t>
  </si>
  <si>
    <t>Mtž čistého nástavce přes 0,400 m2</t>
  </si>
  <si>
    <t>453243605</t>
  </si>
  <si>
    <t>429141600R1</t>
  </si>
  <si>
    <t>Čistý nástavec např. CGF-HL/623(200)O/D40 včetně filtrační vložky Absofil 610/610//78   600 PU</t>
  </si>
  <si>
    <t>1323767206</t>
  </si>
  <si>
    <t>341585357</t>
  </si>
  <si>
    <t>751333213R1</t>
  </si>
  <si>
    <t>Demontáž čistého nástavce přes 0,400 m2</t>
  </si>
  <si>
    <t>1588783079</t>
  </si>
  <si>
    <t>751510012</t>
  </si>
  <si>
    <t>Vzduchotechnické potrubí pozink čtyřhranné průřezu do 0,07 m2</t>
  </si>
  <si>
    <t>480740273</t>
  </si>
  <si>
    <t>751510042</t>
  </si>
  <si>
    <t>Vzduchotechnické potrubí pozink kruhové spirálně vinuté D do 200 mm</t>
  </si>
  <si>
    <t>807329143</t>
  </si>
  <si>
    <t>751510811</t>
  </si>
  <si>
    <t>Demontáž vzduchotechnického potrubí pozink čtyřhranného průřezu do 0,03 m2</t>
  </si>
  <si>
    <t>-1535382774</t>
  </si>
  <si>
    <t>751514612</t>
  </si>
  <si>
    <t>Mtž škrtící klapky do plech potrubí s přírubou do 0,07 m2</t>
  </si>
  <si>
    <t>-1744534662</t>
  </si>
  <si>
    <t>Poznámka k položce:
1.22</t>
  </si>
  <si>
    <t>429716000R1</t>
  </si>
  <si>
    <t>klapka čtyřhranná regulační DN 2000  ovládaná servopohonem</t>
  </si>
  <si>
    <t>898179473</t>
  </si>
  <si>
    <t>943989144</t>
  </si>
  <si>
    <t>Poznámka k položce:
1.100</t>
  </si>
  <si>
    <t>429716001R1</t>
  </si>
  <si>
    <t>klapka čtyřhranná regulační velikost 200x200 mm  ovládaná servopohonem</t>
  </si>
  <si>
    <t>126585787</t>
  </si>
  <si>
    <t>751537112</t>
  </si>
  <si>
    <t>Mtž potrubí ohebného izol minerální vatou z Al laminátu D do 200 mm</t>
  </si>
  <si>
    <t>-1237688689</t>
  </si>
  <si>
    <t>Poznámka k položce:
1.34+1.35+1.36</t>
  </si>
  <si>
    <t>429823000R1</t>
  </si>
  <si>
    <t>ohebná hadice zvukově izolovaná DN200</t>
  </si>
  <si>
    <t>1856491774</t>
  </si>
  <si>
    <t>Poznámka k položce:
1.34</t>
  </si>
  <si>
    <t>429823001R1</t>
  </si>
  <si>
    <t>ohebná hadice zvukově izolovaná DN160</t>
  </si>
  <si>
    <t>581939856</t>
  </si>
  <si>
    <t>Poznámka k položce:
1.35</t>
  </si>
  <si>
    <t>429823002R1</t>
  </si>
  <si>
    <t>ohebná hadice zvukově izolovaná DN125</t>
  </si>
  <si>
    <t>1701454102</t>
  </si>
  <si>
    <t>Poznámka k položce:
1.36</t>
  </si>
  <si>
    <t>1702557101</t>
  </si>
  <si>
    <t>A1-5NP - Sekce A1-5NP</t>
  </si>
  <si>
    <t>2085928345</t>
  </si>
  <si>
    <t>místnost 5.029</t>
  </si>
  <si>
    <t>2*1,1*0,00542</t>
  </si>
  <si>
    <t>místnost 5.025</t>
  </si>
  <si>
    <t>2*1,2*0,00542</t>
  </si>
  <si>
    <t>-913566534</t>
  </si>
  <si>
    <t>2*0,7*2</t>
  </si>
  <si>
    <t>-946190934</t>
  </si>
  <si>
    <t>2*1,1*0,06</t>
  </si>
  <si>
    <t>2*1,2*0,06</t>
  </si>
  <si>
    <t>518856572</t>
  </si>
  <si>
    <t>místnost 5.001</t>
  </si>
  <si>
    <t>2*0,3*2</t>
  </si>
  <si>
    <t>0,3*2</t>
  </si>
  <si>
    <t>611325411</t>
  </si>
  <si>
    <t>Oprava vnitřní vápenocementové hladké omítky stropů v rozsahu plochy do 10%</t>
  </si>
  <si>
    <t>-996393357</t>
  </si>
  <si>
    <t>oprava omítek stropů viz legenda místností</t>
  </si>
  <si>
    <t>21,33+20,04+19,78+19,56+17,67+1,59+45,51+9,69+40,21+20,62+21,33+20,04+20,04+19,82+19,78+40,49+3,23</t>
  </si>
  <si>
    <t>1185012868</t>
  </si>
  <si>
    <t>(2*1,55+2*2,2)*3,29</t>
  </si>
  <si>
    <t>-958781988</t>
  </si>
  <si>
    <t>612325215</t>
  </si>
  <si>
    <t>Vápenocementová hladká omítka malých ploch do 4,0 m2 na stěnách</t>
  </si>
  <si>
    <t>382110940</t>
  </si>
  <si>
    <t>omítka po obkladech</t>
  </si>
  <si>
    <t>místnost 5.002</t>
  </si>
  <si>
    <t>místnost 5.004</t>
  </si>
  <si>
    <t>místnost 5.005</t>
  </si>
  <si>
    <t>místnost 5.006</t>
  </si>
  <si>
    <t>místnost 5.007</t>
  </si>
  <si>
    <t>místnost 5.024</t>
  </si>
  <si>
    <t>místnost 5.026</t>
  </si>
  <si>
    <t>místnost 5.027</t>
  </si>
  <si>
    <t>omítka po dveřích místnost 5.028</t>
  </si>
  <si>
    <t>-1930884236</t>
  </si>
  <si>
    <t>(2*3,7+2*6,1)*3,27</t>
  </si>
  <si>
    <t>-2,55*1,8</t>
  </si>
  <si>
    <t>(2*3,45+2*6,1)*3,27</t>
  </si>
  <si>
    <t>místnost 5.003</t>
  </si>
  <si>
    <t>(2*3,4+2*6,1)*3,27</t>
  </si>
  <si>
    <t>místnost 5.005+5.005a</t>
  </si>
  <si>
    <t>(2*7,925+2*6,1+2*0,7+2*0,3)*3,27</t>
  </si>
  <si>
    <t>-2*2,55*1,8</t>
  </si>
  <si>
    <t>místnost 5.021</t>
  </si>
  <si>
    <t>2*3,47*3,28</t>
  </si>
  <si>
    <t>místnost 5.021a</t>
  </si>
  <si>
    <t>2*14,36*3,28</t>
  </si>
  <si>
    <t>-8*0,9*2</t>
  </si>
  <si>
    <t>místnost 5.021b</t>
  </si>
  <si>
    <t>2*7,4*3,28</t>
  </si>
  <si>
    <t>místnost 5.022</t>
  </si>
  <si>
    <t>(2*3,7+2*6,1)*3,26</t>
  </si>
  <si>
    <t>místnost 5.023</t>
  </si>
  <si>
    <t>(2*3,45+2*6,1)*3,28</t>
  </si>
  <si>
    <t>(2*3,45+2*6,1)*3,29</t>
  </si>
  <si>
    <t>místnost 5.025a</t>
  </si>
  <si>
    <t>(2*7,05+2*6,1+2*0,7+2*0,3)*3,29</t>
  </si>
  <si>
    <t>místnost 5.033+5.029 (odhad)</t>
  </si>
  <si>
    <t>2*14*0,2*2,1</t>
  </si>
  <si>
    <t>2*14*0,2*2,55</t>
  </si>
  <si>
    <t>-1421032838</t>
  </si>
  <si>
    <t>2*1,1*(0,06+0,15+0,1)</t>
  </si>
  <si>
    <t>2*1,2*(0,06+0,15+0,1)</t>
  </si>
  <si>
    <t>1589362288</t>
  </si>
  <si>
    <t>15*2,55*2,1</t>
  </si>
  <si>
    <t>1709803969</t>
  </si>
  <si>
    <t>1606927333</t>
  </si>
  <si>
    <t>360,73*1</t>
  </si>
  <si>
    <t>-1953312336</t>
  </si>
  <si>
    <t>777693680</t>
  </si>
  <si>
    <t>-158213830</t>
  </si>
  <si>
    <t>zárubeň ocelová s drážkou pro těsnění 900x1970 mm dle PSV 6/Z</t>
  </si>
  <si>
    <t>-1348286066</t>
  </si>
  <si>
    <t>642945111</t>
  </si>
  <si>
    <t>Osazování protipožárních nebo protiplynových zárubní dveří jednokřídlových do 2,5 m2</t>
  </si>
  <si>
    <t>-140491359</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</si>
  <si>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</si>
  <si>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zárubeň pro dveře 13/T</t>
  </si>
  <si>
    <t>553312-13/T</t>
  </si>
  <si>
    <t>zárubeň protipožární ocelová 800x1970 mm pro dveře PSV 13/T</t>
  </si>
  <si>
    <t>-1927658389</t>
  </si>
  <si>
    <t>206212738</t>
  </si>
  <si>
    <t>-152318430</t>
  </si>
  <si>
    <t>26,825*16</t>
  </si>
  <si>
    <t>-135085652</t>
  </si>
  <si>
    <t>-1441838957</t>
  </si>
  <si>
    <t>0,7*2</t>
  </si>
  <si>
    <t>místnost 5.029a</t>
  </si>
  <si>
    <t>1481011118</t>
  </si>
  <si>
    <t>místnost 5.033</t>
  </si>
  <si>
    <t>1*2</t>
  </si>
  <si>
    <t>-601867881</t>
  </si>
  <si>
    <t>1,1</t>
  </si>
  <si>
    <t>1,2</t>
  </si>
  <si>
    <t>-1625653100</t>
  </si>
  <si>
    <t>(0,9+0,3)*1,6</t>
  </si>
  <si>
    <t>(0,95+0,6)*1,6</t>
  </si>
  <si>
    <t>0,9*1,6</t>
  </si>
  <si>
    <t>(0,815+0,3)*1,6</t>
  </si>
  <si>
    <t>(1,08+0,6)*1,6</t>
  </si>
  <si>
    <t>(2*1,55+2*1)*2</t>
  </si>
  <si>
    <t>ostatní odsekání obkladů dle potřeby do 10%</t>
  </si>
  <si>
    <t>38,072*0,1</t>
  </si>
  <si>
    <t>985111222</t>
  </si>
  <si>
    <t>Odsekání betonu líce kleneb a podhledů tl do 100 mm</t>
  </si>
  <si>
    <t>-2088835357</t>
  </si>
  <si>
    <t xml:space="preserve">Poznámka k souboru cen: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</si>
  <si>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odsekání žebra kastlíku žaluzi z ŽB v místnostech u oken</t>
  </si>
  <si>
    <t>12*0,22*3,15</t>
  </si>
  <si>
    <t>985111292</t>
  </si>
  <si>
    <t>Příplatek k odsekání omítek a betonu za plochu do 10 m2 jednotlivě</t>
  </si>
  <si>
    <t>1245386143</t>
  </si>
  <si>
    <t>1498136932</t>
  </si>
  <si>
    <t>0,2</t>
  </si>
  <si>
    <t>-810435048</t>
  </si>
  <si>
    <t>997013312</t>
  </si>
  <si>
    <t>Montáž a demontáž shozu suti v do 20 m</t>
  </si>
  <si>
    <t>-1926418393</t>
  </si>
  <si>
    <t>997013322</t>
  </si>
  <si>
    <t>Příplatek k shozu suti v do 20 m za první a ZKD den použití</t>
  </si>
  <si>
    <t>686585131</t>
  </si>
  <si>
    <t>30*18</t>
  </si>
  <si>
    <t>1073577041</t>
  </si>
  <si>
    <t>-455690137</t>
  </si>
  <si>
    <t>22,071*14 'Přepočtené koeficientem množství</t>
  </si>
  <si>
    <t>-1449366679</t>
  </si>
  <si>
    <t>1601738509</t>
  </si>
  <si>
    <t>-984194134</t>
  </si>
  <si>
    <t>místnost 5.01</t>
  </si>
  <si>
    <t>1283510923</t>
  </si>
  <si>
    <t>SK2</t>
  </si>
  <si>
    <t>(1,035+0,125+1,75+0,3)*3,29</t>
  </si>
  <si>
    <t>-1127795572</t>
  </si>
  <si>
    <t>2*(15,45+9,161)</t>
  </si>
  <si>
    <t>1954459879</t>
  </si>
  <si>
    <t>kapotáže vedení rozvodů</t>
  </si>
  <si>
    <t>(2,39+1,35)</t>
  </si>
  <si>
    <t>2,8</t>
  </si>
  <si>
    <t>2*14,375</t>
  </si>
  <si>
    <t>místnost 5.005a</t>
  </si>
  <si>
    <t>2*1,75+2*1,035</t>
  </si>
  <si>
    <t>-149664442</t>
  </si>
  <si>
    <t>(2,39+1,35)*(0,75+0,45)</t>
  </si>
  <si>
    <t>2,8*(0,6+0,45)</t>
  </si>
  <si>
    <t>2*14,375*(0,6+0,45)</t>
  </si>
  <si>
    <t>763131551</t>
  </si>
  <si>
    <t>SDK podhled deska 1xH2 12,5 bez TI jednovrstvá spodní kce profil CD+UD</t>
  </si>
  <si>
    <t>-1699443268</t>
  </si>
  <si>
    <t>1,59</t>
  </si>
  <si>
    <t>2055091151</t>
  </si>
  <si>
    <t>40,556+1,59</t>
  </si>
  <si>
    <t>236772315</t>
  </si>
  <si>
    <t>763131761</t>
  </si>
  <si>
    <t>Příplatek k SDK podhledu za plochu do 3 m2 jednotlivě</t>
  </si>
  <si>
    <t>-1034257482</t>
  </si>
  <si>
    <t>-472829593</t>
  </si>
  <si>
    <t>1,57</t>
  </si>
  <si>
    <t>1,35</t>
  </si>
  <si>
    <t>1791309236</t>
  </si>
  <si>
    <t>PSV 1/Z</t>
  </si>
  <si>
    <t>553312-1/Z</t>
  </si>
  <si>
    <t>zárubeň ocelová s drážkou pro těsnění 700/1970 PSV 1/Z</t>
  </si>
  <si>
    <t>2075049495</t>
  </si>
  <si>
    <t>1290240882</t>
  </si>
  <si>
    <t>-1653107640</t>
  </si>
  <si>
    <t>892307466</t>
  </si>
  <si>
    <t>PSV 2/T</t>
  </si>
  <si>
    <t>PSV-2/T</t>
  </si>
  <si>
    <t>Dveře plné vnitřní jednokřídlové 700 x 1970 mm dle PSV 2/T</t>
  </si>
  <si>
    <t>-1739518931</t>
  </si>
  <si>
    <t>202849993</t>
  </si>
  <si>
    <t>PSV 1/T</t>
  </si>
  <si>
    <t>PSV-1/T</t>
  </si>
  <si>
    <t>Dveře plné vnitřní jednokřídlové 900 x 1970 mm dle PSV 1/T</t>
  </si>
  <si>
    <t>277974580</t>
  </si>
  <si>
    <t>766660021</t>
  </si>
  <si>
    <t>Montáž dveřních křídel otvíravých 1křídlových š do 0,8 m požárních do ocelové zárubně</t>
  </si>
  <si>
    <t>20186200</t>
  </si>
  <si>
    <t>PSV 13/T</t>
  </si>
  <si>
    <t>PSV-13/T</t>
  </si>
  <si>
    <t>Dveře plné vnitřní protipožární jednokřídlové 800 x 1970 mm dle PSV 13/T</t>
  </si>
  <si>
    <t>-2039643672</t>
  </si>
  <si>
    <t>940747380</t>
  </si>
  <si>
    <t>demontáž dveří</t>
  </si>
  <si>
    <t>-979231032</t>
  </si>
  <si>
    <t>-2060440626</t>
  </si>
  <si>
    <t>767113120</t>
  </si>
  <si>
    <t>Montáž stěn pro zasklení z Al profilů plochy do 9 m2</t>
  </si>
  <si>
    <t>-773861885</t>
  </si>
  <si>
    <t xml:space="preserve">Poznámka k souboru cen:
1. V cenách nejsou započteny náklady na: a) montáž lištování hliníkovými profily, potního žlábku a okopových plechů; tyto práce se oceňují cenami 767 89-6110 až –6120 Montáž lišt a okopových plechů, b) montáž těsnění stěn; tyto práce se oceňují cenami 767 62-6101 až -6103 Montáž těsnění oken, c) montáž výplně stěn tvarovaným plechem; tyto práce se oceňují cenami 767 13-7511 až -7513 Montáž obložení plechem tvarovaným. d) zhotovení otvoru ve výplni stěn a příček plechem; tyto práce se oceňují cenami 767 13-7601 až -7613 Zhotovení otvoru v plechu ocelovém, e) montáž ocelových krycích lišt jednostranně; tyto práce se oceňují cenami 767 62-71 Montáž krycích ocelových lišt, množství se určuje v m jako 1/2 (spoje dvou kovových prvků) nebo 1/4 (krajový prvek) délky olištovávaného prvku. 2. V cenách 767 11-1110 až -1180 není započtena montáž spojení stěn z dílů před osazením; tyto práce se oceňují cenou 767 64-8351 Spojení dveří a stěn. </t>
  </si>
  <si>
    <t>monntáž hliníkové sestavy 2/H</t>
  </si>
  <si>
    <t>2,78*2,98</t>
  </si>
  <si>
    <t>PSV-2/H</t>
  </si>
  <si>
    <t>Hliníková sestava 2780 x 2980 mm dle PSV 2/H</t>
  </si>
  <si>
    <t>-603194565</t>
  </si>
  <si>
    <t>-10202594</t>
  </si>
  <si>
    <t>998767203</t>
  </si>
  <si>
    <t>Přesun hmot procentní pro zámečnické konstrukce v objektech v do 24 m</t>
  </si>
  <si>
    <t>-4876982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</si>
  <si>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</si>
  <si>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998767292</t>
  </si>
  <si>
    <t>Příplatek k přesunu hmot procentní 767 za zvětšený přesun do 100 m</t>
  </si>
  <si>
    <t>168625002</t>
  </si>
  <si>
    <t>771541810</t>
  </si>
  <si>
    <t>Demontáž podlah z obkladaček hutných kladených do malty</t>
  </si>
  <si>
    <t>1019841306</t>
  </si>
  <si>
    <t>50,18</t>
  </si>
  <si>
    <t>20,62</t>
  </si>
  <si>
    <t>771571810</t>
  </si>
  <si>
    <t>Demontáž podlah z dlaždic keramických kladených do malty</t>
  </si>
  <si>
    <t>824348718</t>
  </si>
  <si>
    <t>19,82</t>
  </si>
  <si>
    <t>míéstnost 5.029a</t>
  </si>
  <si>
    <t>1270037032</t>
  </si>
  <si>
    <t>568369888</t>
  </si>
  <si>
    <t>1,59*1,35 'Přepočtené koeficientem množství</t>
  </si>
  <si>
    <t>20976037</t>
  </si>
  <si>
    <t>-838719859</t>
  </si>
  <si>
    <t>363836190</t>
  </si>
  <si>
    <t>Vyrovnání podkladu hydroizolační stěrkou se síťovinu ze skelných vláken tl 4 mm pevnosti 15 Mpa</t>
  </si>
  <si>
    <t>1987435547</t>
  </si>
  <si>
    <t>-525251803</t>
  </si>
  <si>
    <t>1,59*2 'Přepočtené koeficientem množství</t>
  </si>
  <si>
    <t>986648322</t>
  </si>
  <si>
    <t>1087562162</t>
  </si>
  <si>
    <t>-1746055681</t>
  </si>
  <si>
    <t>41,6</t>
  </si>
  <si>
    <t>24,57</t>
  </si>
  <si>
    <t>21,33</t>
  </si>
  <si>
    <t>775541811</t>
  </si>
  <si>
    <t>Demontáž podlah plovoucích laminátových lepených do suti</t>
  </si>
  <si>
    <t>-329766432</t>
  </si>
  <si>
    <t>19,78</t>
  </si>
  <si>
    <t>19,8</t>
  </si>
  <si>
    <t>602031539</t>
  </si>
  <si>
    <t>demontáž PVC výměra viz legenda místností</t>
  </si>
  <si>
    <t>19,78+19,56+19,81+19,78+20,33+20,06</t>
  </si>
  <si>
    <t>-1288274777</t>
  </si>
  <si>
    <t>19,56</t>
  </si>
  <si>
    <t>17,67</t>
  </si>
  <si>
    <t>45,51</t>
  </si>
  <si>
    <t>9,69</t>
  </si>
  <si>
    <t>40,21</t>
  </si>
  <si>
    <t>40,49</t>
  </si>
  <si>
    <t>3,23</t>
  </si>
  <si>
    <t>359,14*0,02</t>
  </si>
  <si>
    <t>103340499</t>
  </si>
  <si>
    <t>366,323*1,1 'Přepočtené koeficientem množství</t>
  </si>
  <si>
    <t>-2129149835</t>
  </si>
  <si>
    <t>776410811</t>
  </si>
  <si>
    <t>Odstranění soklíků a lišt pryžových nebo plastových</t>
  </si>
  <si>
    <t>661255412</t>
  </si>
  <si>
    <t>demontáž soklíků odhad</t>
  </si>
  <si>
    <t>400</t>
  </si>
  <si>
    <t>-1734136468</t>
  </si>
  <si>
    <t>(2*7,05+2*6,1+4*0,6+2*0,75)</t>
  </si>
  <si>
    <t>468951631</t>
  </si>
  <si>
    <t>28,4*1,05 'Přepočtené koeficientem množství</t>
  </si>
  <si>
    <t>776421111</t>
  </si>
  <si>
    <t>Montáž obvodových lišt lepením</t>
  </si>
  <si>
    <t>-207132677</t>
  </si>
  <si>
    <t>(2*3,7+2*6,1)</t>
  </si>
  <si>
    <t>(2*3,45+2*6,1)</t>
  </si>
  <si>
    <t>(2*7,925+2*6,1+2*0,7+2*0,3)</t>
  </si>
  <si>
    <t>2*3,47*</t>
  </si>
  <si>
    <t>2*14,36</t>
  </si>
  <si>
    <t>-8*0,9</t>
  </si>
  <si>
    <t>2*7,4</t>
  </si>
  <si>
    <t>-4*0,9</t>
  </si>
  <si>
    <t>2*1,5+2*2,2</t>
  </si>
  <si>
    <t>28411007R</t>
  </si>
  <si>
    <t xml:space="preserve">lišta speciální soklová PVC 15 x 55 mm </t>
  </si>
  <si>
    <t>563294234</t>
  </si>
  <si>
    <t>248,77*1,05 'Přepočtené koeficientem množství</t>
  </si>
  <si>
    <t>-2048278888</t>
  </si>
  <si>
    <t>28,4*0,1</t>
  </si>
  <si>
    <t>-1205046320</t>
  </si>
  <si>
    <t>2,84*1,1 'Přepočtené koeficientem množství</t>
  </si>
  <si>
    <t>1704403734</t>
  </si>
  <si>
    <t>-1665116236</t>
  </si>
  <si>
    <t>1544579424</t>
  </si>
  <si>
    <t>-310824049</t>
  </si>
  <si>
    <t>366,323*2 'Přepočtené koeficientem množství</t>
  </si>
  <si>
    <t>2124268044</t>
  </si>
  <si>
    <t>-969871741</t>
  </si>
  <si>
    <t>-1684509195</t>
  </si>
  <si>
    <t>65331030</t>
  </si>
  <si>
    <t>(0,9+0,3)*1,8</t>
  </si>
  <si>
    <t>(1+0,6)*1,8</t>
  </si>
  <si>
    <t>(2*0,9+2*1,75)*2</t>
  </si>
  <si>
    <t>(0,815+0,3)*1,8</t>
  </si>
  <si>
    <t>2,92*0,85</t>
  </si>
  <si>
    <t>(1,08+0,6)*1,8</t>
  </si>
  <si>
    <t>2*0,8</t>
  </si>
  <si>
    <t>(2*0,6)*1,8</t>
  </si>
  <si>
    <t>(2*7,05+2*6,1+2*0,7+2*0,3)*1,8</t>
  </si>
  <si>
    <t>-2*2,55*(1,8-1,25)</t>
  </si>
  <si>
    <t>doplnění obkladů dle potřeby do 5%</t>
  </si>
  <si>
    <t>85,488*0,05</t>
  </si>
  <si>
    <t>-466833975</t>
  </si>
  <si>
    <t>89,762*1,1 'Přepočtené koeficientem množství</t>
  </si>
  <si>
    <t>781479191</t>
  </si>
  <si>
    <t>Příplatek k montáži obkladů vnitřních keramických hladkých za plochu do 10 m2</t>
  </si>
  <si>
    <t>-1780740278</t>
  </si>
  <si>
    <t>-579193273</t>
  </si>
  <si>
    <t>1656085056</t>
  </si>
  <si>
    <t>-966911318</t>
  </si>
  <si>
    <t>-143782196</t>
  </si>
  <si>
    <t>Poznámka k položce:
kalkulovat na základě vlastního předpokladu řezání</t>
  </si>
  <si>
    <t>1706303116</t>
  </si>
  <si>
    <t>1184359257</t>
  </si>
  <si>
    <t>-689043449</t>
  </si>
  <si>
    <t>-2136063142</t>
  </si>
  <si>
    <t>nátěry nových a stávajícvích zárubní</t>
  </si>
  <si>
    <t>-1086336433</t>
  </si>
  <si>
    <t>-1668655524</t>
  </si>
  <si>
    <t>1054105601</t>
  </si>
  <si>
    <t>1283,102</t>
  </si>
  <si>
    <t>-2902905</t>
  </si>
  <si>
    <t>1405051206</t>
  </si>
  <si>
    <t>(2*1,035+1,75)*3,27</t>
  </si>
  <si>
    <t>2*2,2+2*1,5</t>
  </si>
  <si>
    <t>2*14*0,2*1,8</t>
  </si>
  <si>
    <t>ostatní výmalba dle potřeby</t>
  </si>
  <si>
    <t>výmalba stropů</t>
  </si>
  <si>
    <t>odpočet obklady</t>
  </si>
  <si>
    <t>-89,762</t>
  </si>
  <si>
    <t>2108048372</t>
  </si>
  <si>
    <t>991592236</t>
  </si>
  <si>
    <t>12*(2*(1,61*1,075))</t>
  </si>
  <si>
    <t>žaluzie lamelová k oknům 1200 x 1800 mm dle PSV 3/OST</t>
  </si>
  <si>
    <t>-1871237830</t>
  </si>
  <si>
    <t>2*12</t>
  </si>
  <si>
    <t>2075557655</t>
  </si>
  <si>
    <t>-677098095</t>
  </si>
  <si>
    <t>340235212</t>
  </si>
  <si>
    <t>Zazdívka otvorů pl do 0,0225 m2 v příčkách nebo stěnách z cihel tl přes 100 mm</t>
  </si>
  <si>
    <t>313873728</t>
  </si>
  <si>
    <t>zazdívka plyn</t>
  </si>
  <si>
    <t>-711752306</t>
  </si>
  <si>
    <t>1126385553</t>
  </si>
  <si>
    <t>18*0,07</t>
  </si>
  <si>
    <t>-1047662937</t>
  </si>
  <si>
    <t>36052768</t>
  </si>
  <si>
    <t>955686093</t>
  </si>
  <si>
    <t>1763992267</t>
  </si>
  <si>
    <t>1156998563</t>
  </si>
  <si>
    <t>1365884491</t>
  </si>
  <si>
    <t>5,488*14 'Přepočtené koeficientem množství</t>
  </si>
  <si>
    <t>1024881478</t>
  </si>
  <si>
    <t>-1648976165</t>
  </si>
  <si>
    <t>99338879</t>
  </si>
  <si>
    <t>3,14*0,05*32</t>
  </si>
  <si>
    <t>1564046045</t>
  </si>
  <si>
    <t>5,024*1,25 'Přepočtené koeficientem množství</t>
  </si>
  <si>
    <t>-1919255635</t>
  </si>
  <si>
    <t>-954497133</t>
  </si>
  <si>
    <t>-1908017354</t>
  </si>
  <si>
    <t>-144498161</t>
  </si>
  <si>
    <t>1934985995</t>
  </si>
  <si>
    <t>721171905</t>
  </si>
  <si>
    <t>Potrubí z PP vsazení odbočky do hrdla DN 110</t>
  </si>
  <si>
    <t>-1057119469</t>
  </si>
  <si>
    <t>1900898670</t>
  </si>
  <si>
    <t>1776076419</t>
  </si>
  <si>
    <t>198318666</t>
  </si>
  <si>
    <t>-1501138417</t>
  </si>
  <si>
    <t>-920104501</t>
  </si>
  <si>
    <t>-315027513</t>
  </si>
  <si>
    <t>1619209751</t>
  </si>
  <si>
    <t>-378721926</t>
  </si>
  <si>
    <t>1686518575</t>
  </si>
  <si>
    <t>32+55</t>
  </si>
  <si>
    <t>722130802</t>
  </si>
  <si>
    <t>Demontáž potrubí ocelové pozinkované závitové do DN 40</t>
  </si>
  <si>
    <t>-68011049</t>
  </si>
  <si>
    <t>1095659793</t>
  </si>
  <si>
    <t>-2141839336</t>
  </si>
  <si>
    <t>59178367</t>
  </si>
  <si>
    <t>722131943</t>
  </si>
  <si>
    <t>Potrubí pozinkované závitové propojení potrubí svěrná spojka PN 16 DN 25 / G 3/4</t>
  </si>
  <si>
    <t>-1058989318</t>
  </si>
  <si>
    <t>722131945</t>
  </si>
  <si>
    <t>Potrubí pozinkované závitové propojení potrubí svěrná spojka PN 16 DN 40 / G 5/4</t>
  </si>
  <si>
    <t>1863690461</t>
  </si>
  <si>
    <t>-1275847638</t>
  </si>
  <si>
    <t>7221812-1</t>
  </si>
  <si>
    <t>Ochrana vodovodního potrubí přilepenými tepelně izolačními trubicemi z  kamenné vlny tl do 30 mm DN do 42 mm</t>
  </si>
  <si>
    <t>1796564745</t>
  </si>
  <si>
    <t>1453308058</t>
  </si>
  <si>
    <t>476051007</t>
  </si>
  <si>
    <t>-325107334</t>
  </si>
  <si>
    <t>1429311089</t>
  </si>
  <si>
    <t>-2107727170</t>
  </si>
  <si>
    <t>514837392</t>
  </si>
  <si>
    <t>722232045</t>
  </si>
  <si>
    <t>Kohout kulový přímý G 1 PN 42 do 185°C vnitřní závit</t>
  </si>
  <si>
    <t>1653016157</t>
  </si>
  <si>
    <t>722232046</t>
  </si>
  <si>
    <t>Kohout kulový přímý G 1 1/4 PN 42 do 185°C vnitřní závit</t>
  </si>
  <si>
    <t>1167028123</t>
  </si>
  <si>
    <t>1325485209</t>
  </si>
  <si>
    <t>1159371797</t>
  </si>
  <si>
    <t>1927622987</t>
  </si>
  <si>
    <t>-1527035271</t>
  </si>
  <si>
    <t>1649083485</t>
  </si>
  <si>
    <t>-765704768</t>
  </si>
  <si>
    <t>-105152967</t>
  </si>
  <si>
    <t>1499322109</t>
  </si>
  <si>
    <t>1931335943</t>
  </si>
  <si>
    <t>-634667874</t>
  </si>
  <si>
    <t>-1845783394</t>
  </si>
  <si>
    <t>139018291</t>
  </si>
  <si>
    <t>-246590604</t>
  </si>
  <si>
    <t>-1568033523</t>
  </si>
  <si>
    <t>-564868182</t>
  </si>
  <si>
    <t>1798711274</t>
  </si>
  <si>
    <t>1406007416</t>
  </si>
  <si>
    <t>4817566</t>
  </si>
  <si>
    <t>2059858296</t>
  </si>
  <si>
    <t>-438122299</t>
  </si>
  <si>
    <t>984272234</t>
  </si>
  <si>
    <t>-2007643069</t>
  </si>
  <si>
    <t>SLP - Slaboproudé rozvody sekce A1-5</t>
  </si>
  <si>
    <t xml:space="preserve">      D1 - Napojení na stávající rozvody</t>
  </si>
  <si>
    <t xml:space="preserve">    P-AV - Příprava pro AV techniku</t>
  </si>
  <si>
    <t xml:space="preserve">      PM - Přípojná místa (předkonektorované zásuvky)</t>
  </si>
  <si>
    <t xml:space="preserve">    NKT - Nosné kabelové trasy</t>
  </si>
  <si>
    <t xml:space="preserve">      KŽ - Kabelové žlaby</t>
  </si>
  <si>
    <t xml:space="preserve">        D2 - Trubkování</t>
  </si>
  <si>
    <t xml:space="preserve">        EK - Elektroinstalační krabice</t>
  </si>
  <si>
    <t xml:space="preserve">        L - Lišty</t>
  </si>
  <si>
    <t>Slaboproudé rozvody sekce A1-5</t>
  </si>
  <si>
    <t>SLP-01</t>
  </si>
  <si>
    <t>SLP-02</t>
  </si>
  <si>
    <t>SLP-03</t>
  </si>
  <si>
    <t>SLP-04</t>
  </si>
  <si>
    <t>SLP-05</t>
  </si>
  <si>
    <t>SLP-06</t>
  </si>
  <si>
    <t>SLP-07</t>
  </si>
  <si>
    <t>SLP-08</t>
  </si>
  <si>
    <t>SLP-09</t>
  </si>
  <si>
    <t>P-AV</t>
  </si>
  <si>
    <t>Příprava pro AV techniku</t>
  </si>
  <si>
    <t>PM</t>
  </si>
  <si>
    <t>Přípojná místa (předkonektorované zásuvky)</t>
  </si>
  <si>
    <t>přípojené místo na stropě - komplet: 1x VGA, 1x stereo audio, 1x HDMI, 2x RJ45 Cat6</t>
  </si>
  <si>
    <t>přípojené místo na stěně, pro interaktivní tabuly - komplet: 1x VGA, 1x stereo audio, 1x HDMI, 2x RJ45 Cat6</t>
  </si>
  <si>
    <t>přípojené místo ve stolu přednášejícího - komplet: 1x VGA, 1x stereo audio, 1x HDMI, 2x RJ45 Cat6</t>
  </si>
  <si>
    <t>Propojovací kabel HDMI - 15m</t>
  </si>
  <si>
    <t>Propojovací kabel HD 15 (osazení konektorů po protažení) - 15m</t>
  </si>
  <si>
    <t>Propojovací stereofoní audio kabel - 15m</t>
  </si>
  <si>
    <t>odzkoušení funkčnosti přípojných míst</t>
  </si>
  <si>
    <t>NKT</t>
  </si>
  <si>
    <t>Nosné kabelové trasy</t>
  </si>
  <si>
    <t>KŽ</t>
  </si>
  <si>
    <t>motáž drátěného žlabu 400/100 (komplet)</t>
  </si>
  <si>
    <t>kabelový žlab drátěný - 400/100</t>
  </si>
  <si>
    <t>trubka ohebná - pr.32, 750N, včetně vysekání rýh ve zdivu a následného zapravení</t>
  </si>
  <si>
    <t>trubka ohebná - pr.40, 750N, včetně vysekání rýh ve zdivu/podlaze a následného zapravení</t>
  </si>
  <si>
    <t>EK</t>
  </si>
  <si>
    <t>Poznámka k položce:
22 ks jednonásobná, 18 ks pro dvojnásobnou</t>
  </si>
  <si>
    <t>elektroinstalační krabice 128x128mm, montáž pod omítku</t>
  </si>
  <si>
    <t>elektroinstalační krabice 234x176x79mm, montáž pod omítku</t>
  </si>
  <si>
    <t>L</t>
  </si>
  <si>
    <t>Lišty</t>
  </si>
  <si>
    <t>lišta oblá 75mm, včetně montáže a veškerého příslušenství (spojky, ohyby, apod.)</t>
  </si>
  <si>
    <t>EL - Elektroinstalce</t>
  </si>
  <si>
    <t>-545032328</t>
  </si>
  <si>
    <t>240*0,07</t>
  </si>
  <si>
    <t>60*0,1</t>
  </si>
  <si>
    <t>-1447085503</t>
  </si>
  <si>
    <t>1719331659</t>
  </si>
  <si>
    <t>-1831722833</t>
  </si>
  <si>
    <t>854489792</t>
  </si>
  <si>
    <t>-1864542824</t>
  </si>
  <si>
    <t>1202025657</t>
  </si>
  <si>
    <t>-1041698912</t>
  </si>
  <si>
    <t>-1731358936</t>
  </si>
  <si>
    <t>-566737730</t>
  </si>
  <si>
    <t>2011013139</t>
  </si>
  <si>
    <t>2,001*14 'Přepočtené koeficientem množství</t>
  </si>
  <si>
    <t>-406344253</t>
  </si>
  <si>
    <t>-990667492</t>
  </si>
  <si>
    <t>1344462069</t>
  </si>
  <si>
    <t>358V63</t>
  </si>
  <si>
    <t>Vypínač třípólový 63A, ASN 63/3</t>
  </si>
  <si>
    <t>-1091966825</t>
  </si>
  <si>
    <t>-360353860</t>
  </si>
  <si>
    <t>-918678018</t>
  </si>
  <si>
    <t>988689216</t>
  </si>
  <si>
    <t>358J32</t>
  </si>
  <si>
    <t>Jistič trojpólový 32A, LSN 32B/3</t>
  </si>
  <si>
    <t>1363083480</t>
  </si>
  <si>
    <t>413037295</t>
  </si>
  <si>
    <t>1305456310</t>
  </si>
  <si>
    <t>745149772</t>
  </si>
  <si>
    <t>-1095798595</t>
  </si>
  <si>
    <t>976318382</t>
  </si>
  <si>
    <t>126227336</t>
  </si>
  <si>
    <t>832449580</t>
  </si>
  <si>
    <t>71967046</t>
  </si>
  <si>
    <t>-853887320</t>
  </si>
  <si>
    <t>947793487</t>
  </si>
  <si>
    <t>727356770</t>
  </si>
  <si>
    <t>-1083563252</t>
  </si>
  <si>
    <t>849131868</t>
  </si>
  <si>
    <t>1170397309</t>
  </si>
  <si>
    <t>1640536115</t>
  </si>
  <si>
    <t>311812049</t>
  </si>
  <si>
    <t>-1849505682</t>
  </si>
  <si>
    <t>-1402038614</t>
  </si>
  <si>
    <t>-1001380512</t>
  </si>
  <si>
    <t>1147323000</t>
  </si>
  <si>
    <t>Kabelový žlab 100/50 mm včetně spojovacích a nosných částí</t>
  </si>
  <si>
    <t>1846958187</t>
  </si>
  <si>
    <t>-2093087279</t>
  </si>
  <si>
    <t>2134922218</t>
  </si>
  <si>
    <t>642983154</t>
  </si>
  <si>
    <t>127088869</t>
  </si>
  <si>
    <t>281901339</t>
  </si>
  <si>
    <t>210100003</t>
  </si>
  <si>
    <t>Ukončení vodičů v rozváděči nebo na přístroji včetně zapojení průřezu žíly do 16 mm2</t>
  </si>
  <si>
    <t>-1664873969</t>
  </si>
  <si>
    <t>-1870492775</t>
  </si>
  <si>
    <t>-210242683</t>
  </si>
  <si>
    <t>-836896854</t>
  </si>
  <si>
    <t>210110032P</t>
  </si>
  <si>
    <t>Montáž zapuštěný ovladač žaluziový bezšroubové připojení</t>
  </si>
  <si>
    <t>1500782679</t>
  </si>
  <si>
    <t>345354070</t>
  </si>
  <si>
    <t>Ovladač žaluziový komplet</t>
  </si>
  <si>
    <t>-2089764289</t>
  </si>
  <si>
    <t>-1755896884</t>
  </si>
  <si>
    <t>-2054878828</t>
  </si>
  <si>
    <t>-1318493461</t>
  </si>
  <si>
    <t>722124558</t>
  </si>
  <si>
    <t>381874930</t>
  </si>
  <si>
    <t>1626051591</t>
  </si>
  <si>
    <t>202206368</t>
  </si>
  <si>
    <t>-249907354</t>
  </si>
  <si>
    <t>1137560139</t>
  </si>
  <si>
    <t>-1206482714</t>
  </si>
  <si>
    <t>1882214478</t>
  </si>
  <si>
    <t>-1988075460</t>
  </si>
  <si>
    <t>81640554</t>
  </si>
  <si>
    <t>210190003</t>
  </si>
  <si>
    <t>Montáž rozvodnic běžných oceloplechových nebo plastových do 100 kg</t>
  </si>
  <si>
    <t>-1919908389</t>
  </si>
  <si>
    <t>357DOD-R</t>
  </si>
  <si>
    <t>Rozvaděč Rp-Server, dle výkresu 08</t>
  </si>
  <si>
    <t>1007705818</t>
  </si>
  <si>
    <t>Montáž svítidel zářivkových stropních přisazených nebo do podhledu 1 - 4 zdroje s krytem</t>
  </si>
  <si>
    <t>-1755772671</t>
  </si>
  <si>
    <t>Svítidlo zářivkové na povrch, označení A, 2x49W, IP40, leštěná mřížka</t>
  </si>
  <si>
    <t>1663869836</t>
  </si>
  <si>
    <t>348SV-AN</t>
  </si>
  <si>
    <t>Svítidlo zářivkové na povrch, označení AN, 2x49W, IP40, leštěná mřížka, nouzový modu 1 hodina</t>
  </si>
  <si>
    <t>-926580773</t>
  </si>
  <si>
    <t>Svítidlo zářivkové na povrch, označené B, 2x35W, IP40, leštěná mřížka</t>
  </si>
  <si>
    <t>-1434022858</t>
  </si>
  <si>
    <t>Svítidlo zářivkové na povrch, označení C, 1x35W, IP40, leštěná mřížka</t>
  </si>
  <si>
    <t>-306366708</t>
  </si>
  <si>
    <t>Svítidlo zářivkové na povrch, označení C, 1x35W, IP40, leštěná mřížka, nouzový modul 1 hodina</t>
  </si>
  <si>
    <t>-1768042137</t>
  </si>
  <si>
    <t>SvíSV-D</t>
  </si>
  <si>
    <t>Svítidlo zářivkové přisazené, označení D, 4x14W, IP40, leštěná mřížka</t>
  </si>
  <si>
    <t>-566026871</t>
  </si>
  <si>
    <t>348SV-E1</t>
  </si>
  <si>
    <t>Svítidlo zářivkové přisazené, označení E, 4x24W, IP40, opálový difusor</t>
  </si>
  <si>
    <t>1143113648</t>
  </si>
  <si>
    <t>Svítidlo zářivkové na povrch, označení H, 1x18W,  IP43, difusor opálové sklo</t>
  </si>
  <si>
    <t>-1665452643</t>
  </si>
  <si>
    <t>Svítidlo zářivkové na povrch, označení J, 2x54W, IP66, difusor polykarbonátový</t>
  </si>
  <si>
    <t>1566248049</t>
  </si>
  <si>
    <t>348SV-S</t>
  </si>
  <si>
    <t>Svítidlo zářivkové na povrch, označení S, 1x54W, asymetrické vyzařování</t>
  </si>
  <si>
    <t>1629655340</t>
  </si>
  <si>
    <t>1298796504</t>
  </si>
  <si>
    <t>2073826789</t>
  </si>
  <si>
    <t>347Z35W</t>
  </si>
  <si>
    <t>Zářivka lineární T5 HE 35W/840</t>
  </si>
  <si>
    <t>-1545018671</t>
  </si>
  <si>
    <t>347Z49W</t>
  </si>
  <si>
    <t>Zářivka lineární T5 HE 49W/840</t>
  </si>
  <si>
    <t>-1417950368</t>
  </si>
  <si>
    <t>218720898</t>
  </si>
  <si>
    <t>347Z18W</t>
  </si>
  <si>
    <t>Zářivka kompaktní jednopaticová  18W/840</t>
  </si>
  <si>
    <t>1926590675</t>
  </si>
  <si>
    <t>-113819727</t>
  </si>
  <si>
    <t>-1439659940</t>
  </si>
  <si>
    <t>-1659441549</t>
  </si>
  <si>
    <t>-105151906</t>
  </si>
  <si>
    <t>1396309202</t>
  </si>
  <si>
    <t>42394605</t>
  </si>
  <si>
    <t>942266510</t>
  </si>
  <si>
    <t>1310858760</t>
  </si>
  <si>
    <t>2138791680</t>
  </si>
  <si>
    <t>163450301</t>
  </si>
  <si>
    <t>Zapojení elektrického zařízení (plátno, klima, atd.)</t>
  </si>
  <si>
    <t>1424560102</t>
  </si>
  <si>
    <t>1205253081</t>
  </si>
  <si>
    <t>-398165776</t>
  </si>
  <si>
    <t>-383733091</t>
  </si>
  <si>
    <t>918629974</t>
  </si>
  <si>
    <t>-13977709</t>
  </si>
  <si>
    <t>-1316263133</t>
  </si>
  <si>
    <t>1254985111</t>
  </si>
  <si>
    <t>1850893818</t>
  </si>
  <si>
    <t>-647061309</t>
  </si>
  <si>
    <t>-1956235709</t>
  </si>
  <si>
    <t>1989041933</t>
  </si>
  <si>
    <t>35.002</t>
  </si>
  <si>
    <t>Komplexní vyzkoušení</t>
  </si>
  <si>
    <t>HOD</t>
  </si>
  <si>
    <t>-1352463982</t>
  </si>
  <si>
    <t>751111051</t>
  </si>
  <si>
    <t>Mtž vent ax ntl podhledového D do 100 mm</t>
  </si>
  <si>
    <t>537374749</t>
  </si>
  <si>
    <t>429141420R1</t>
  </si>
  <si>
    <t>ventilátor radiální vestavěný do podhledu např. Medio IT  110 m3/h /200 Pa</t>
  </si>
  <si>
    <t>-1838423635</t>
  </si>
  <si>
    <t>751112209R</t>
  </si>
  <si>
    <t>Montáž splitové jednotky</t>
  </si>
  <si>
    <t>1994971699</t>
  </si>
  <si>
    <t>429761001R</t>
  </si>
  <si>
    <t>Kondenzační jednotka invertor Qch/Qt=5/5,8kW , P=1,6 kW, chlazení -15 až +48°C např. D18RN.UL2 včetně infra ovladače</t>
  </si>
  <si>
    <t>967079136</t>
  </si>
  <si>
    <t>751391022R</t>
  </si>
  <si>
    <t xml:space="preserve">Mtž potrubí chladiva </t>
  </si>
  <si>
    <t>1292744036</t>
  </si>
  <si>
    <t>429761030R</t>
  </si>
  <si>
    <t xml:space="preserve">Cu izolované potrubí chladiva </t>
  </si>
  <si>
    <t>94143501</t>
  </si>
  <si>
    <t>751391026R</t>
  </si>
  <si>
    <t>Mtž -doplnění chladiva R410a do systému klimatizace</t>
  </si>
  <si>
    <t>-753896901</t>
  </si>
  <si>
    <t>429761035R</t>
  </si>
  <si>
    <t xml:space="preserve">Chladivo R410A  </t>
  </si>
  <si>
    <t>-1637338825</t>
  </si>
  <si>
    <t>751391126R</t>
  </si>
  <si>
    <t>Mtž  konzoly pod jednotku klimatizace</t>
  </si>
  <si>
    <t>-1462194032</t>
  </si>
  <si>
    <t>429761033R</t>
  </si>
  <si>
    <t>Konzola pod venkovní jednotku</t>
  </si>
  <si>
    <t>283252084</t>
  </si>
  <si>
    <t>751398051</t>
  </si>
  <si>
    <t>Mtž protidešťové žaluzie potrubí do 0,150 m2</t>
  </si>
  <si>
    <t>1109763185</t>
  </si>
  <si>
    <t>429824000R1</t>
  </si>
  <si>
    <t>žaluziová klapka  např PER 100 W</t>
  </si>
  <si>
    <t>-1278316465</t>
  </si>
  <si>
    <t>Položkově nespecifikované a drobný spojovací materiál</t>
  </si>
  <si>
    <t>2118015852</t>
  </si>
  <si>
    <t>1218803904</t>
  </si>
  <si>
    <t>SOUP - Soupis ostatních a vedlejších rozpočtových nákladů</t>
  </si>
  <si>
    <t>Univerzita Palackého v olomouci</t>
  </si>
  <si>
    <t>Stavoprojekt Olomouc a.s.</t>
  </si>
  <si>
    <t>VRN - Vedlejší rozpočtové náklady</t>
  </si>
  <si>
    <t xml:space="preserve">    0 - Vedlejší rozpočtové náklady</t>
  </si>
  <si>
    <t>VRN</t>
  </si>
  <si>
    <t>Vedlejší rozpočtové náklady</t>
  </si>
  <si>
    <t>013254000</t>
  </si>
  <si>
    <t>Dokumentace skutečného provedení stavby</t>
  </si>
  <si>
    <t>Kč</t>
  </si>
  <si>
    <t>1024</t>
  </si>
  <si>
    <t>1874104749</t>
  </si>
  <si>
    <t>013254050</t>
  </si>
  <si>
    <t>Výrobní dokumentace (realizační)</t>
  </si>
  <si>
    <t>-934011927</t>
  </si>
  <si>
    <t>Poznámka k položce:
výrobní dokumentace jednotlivých celků bude předložena projektantovi</t>
  </si>
  <si>
    <t>013254100</t>
  </si>
  <si>
    <t>Monitoring průběhu výstavby</t>
  </si>
  <si>
    <t>-1401374901</t>
  </si>
  <si>
    <t>Poznámka k položce:
fotografie nebo videozáznamy zakrývaných konstrukcí a jiných skutečností rozhodných např. pro vícepráce a méněpráce</t>
  </si>
  <si>
    <t>031002000</t>
  </si>
  <si>
    <t>Související práce pro zařízení staveniště</t>
  </si>
  <si>
    <t>-1009186668</t>
  </si>
  <si>
    <t>Poznámka k položce:
dokumentace zařízení staveniště, příprava území pro ZS včetně odstranění materiálu a konstrukcí, vybudování odběrný míst, zřízení přípojek energií, vlastní vybudování objektů ZS a provizornich komunikací</t>
  </si>
  <si>
    <t>032903000</t>
  </si>
  <si>
    <t>Náklady na provoz a údržbu vybavení staveniště</t>
  </si>
  <si>
    <t>139654583</t>
  </si>
  <si>
    <t xml:space="preserve">Poznámka k položce:
náklady na vybavení objektů, náklady na energie, úklid, údržba, osvětlení, oplocení, opravy na objektech ZS, zimní údržba, čištění ploch, zabezpečení staveniště </t>
  </si>
  <si>
    <t>039002000</t>
  </si>
  <si>
    <t>Zrušení zařízení staveniště</t>
  </si>
  <si>
    <t>1421859353</t>
  </si>
  <si>
    <t>Poznámka k položce:
odstranění objektu ZS včetně přípojek a jejich odvozu, uvedení pozemku do původního stavu včetně nákladů s tím spojených</t>
  </si>
  <si>
    <t>044002000</t>
  </si>
  <si>
    <t>Revize</t>
  </si>
  <si>
    <t>963038892</t>
  </si>
  <si>
    <t>Poznámka k položce:
dle norem a předpisů např. elektroinstalace</t>
  </si>
  <si>
    <t>045002000</t>
  </si>
  <si>
    <t>Kompletační a koordinační činnost</t>
  </si>
  <si>
    <t>1042546433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</si>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</sst>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5">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i/>
      <sz val="8"/>
      <color rgb="FF003366"/>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44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0" fillId="0" borderId="0" xfId="0" applyAlignment="1" applyProtection="1">
      <alignment horizontal="center" vertical="center"/>
      <protection locked="0"/>
    </xf>
    <xf numFmtId="0" fontId="15"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6" fillId="2" borderId="0" xfId="0" applyFont="1" applyFill="1" applyAlignment="1" applyProtection="1">
      <alignment horizontal="left" vertical="center"/>
      <protection/>
    </xf>
    <xf numFmtId="0" fontId="17" fillId="2" borderId="0" xfId="20" applyFont="1" applyFill="1" applyAlignment="1" applyProtection="1">
      <alignment vertical="center"/>
      <protection/>
    </xf>
    <xf numFmtId="0" fontId="43" fillId="2" borderId="0" xfId="20" applyFill="1"/>
    <xf numFmtId="0" fontId="0" fillId="2" borderId="0" xfId="0" applyFill="1"/>
    <xf numFmtId="0" fontId="15" fillId="2" borderId="0" xfId="0" applyFont="1" applyFill="1" applyAlignment="1">
      <alignment horizontal="left"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5" xfId="0" applyBorder="1" applyProtection="1">
      <protection/>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1"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3"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1"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21"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4" fontId="25" fillId="0" borderId="21" xfId="0" applyNumberFormat="1" applyFont="1" applyBorder="1" applyAlignment="1" applyProtection="1">
      <alignment vertical="center"/>
      <protection/>
    </xf>
    <xf numFmtId="4" fontId="25" fillId="0" borderId="0" xfId="0" applyNumberFormat="1" applyFont="1" applyBorder="1" applyAlignment="1" applyProtection="1">
      <alignment vertical="center"/>
      <protection/>
    </xf>
    <xf numFmtId="166" fontId="25" fillId="0" borderId="0" xfId="0" applyNumberFormat="1" applyFont="1" applyBorder="1" applyAlignment="1" applyProtection="1">
      <alignment vertical="center"/>
      <protection/>
    </xf>
    <xf numFmtId="4" fontId="25" fillId="0" borderId="15" xfId="0" applyNumberFormat="1" applyFont="1" applyBorder="1" applyAlignment="1" applyProtection="1">
      <alignment vertical="center"/>
      <protection/>
    </xf>
    <xf numFmtId="0" fontId="4" fillId="0" borderId="0" xfId="0" applyFont="1" applyAlignment="1">
      <alignment horizontal="left" vertical="center"/>
    </xf>
    <xf numFmtId="0" fontId="27" fillId="0" borderId="0" xfId="0" applyFont="1" applyAlignment="1">
      <alignment horizontal="left"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0" fontId="32"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4" fillId="0" borderId="21" xfId="0" applyNumberFormat="1" applyFont="1" applyBorder="1" applyAlignment="1" applyProtection="1">
      <alignment vertical="center"/>
      <protection/>
    </xf>
    <xf numFmtId="4" fontId="34" fillId="0" borderId="0" xfId="0" applyNumberFormat="1" applyFont="1" applyBorder="1" applyAlignment="1" applyProtection="1">
      <alignment vertical="center"/>
      <protection/>
    </xf>
    <xf numFmtId="166" fontId="34" fillId="0" borderId="0" xfId="0" applyNumberFormat="1" applyFont="1" applyBorder="1" applyAlignment="1" applyProtection="1">
      <alignment vertical="center"/>
      <protection/>
    </xf>
    <xf numFmtId="4" fontId="34"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6" fillId="2" borderId="0" xfId="0" applyFont="1" applyFill="1" applyAlignment="1">
      <alignment horizontal="left" vertical="center"/>
    </xf>
    <xf numFmtId="0" fontId="35"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1"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3" fillId="0" borderId="0" xfId="0" applyFont="1" applyBorder="1" applyAlignment="1" applyProtection="1">
      <alignment horizontal="left" vertical="center"/>
      <protection/>
    </xf>
    <xf numFmtId="4" fontId="26"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1"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7"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6" fillId="0" borderId="0" xfId="0" applyNumberFormat="1" applyFont="1" applyAlignment="1" applyProtection="1">
      <alignment/>
      <protection/>
    </xf>
    <xf numFmtId="166" fontId="38" fillId="0" borderId="13" xfId="0" applyNumberFormat="1" applyFont="1" applyBorder="1" applyAlignment="1" applyProtection="1">
      <alignment/>
      <protection/>
    </xf>
    <xf numFmtId="166" fontId="38" fillId="0" borderId="14" xfId="0" applyNumberFormat="1" applyFont="1" applyBorder="1" applyAlignment="1" applyProtection="1">
      <alignment/>
      <protection/>
    </xf>
    <xf numFmtId="4" fontId="39"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40" fillId="0" borderId="0" xfId="0" applyFont="1" applyAlignment="1" applyProtection="1">
      <alignment horizontal="left" vertical="center"/>
      <protection/>
    </xf>
    <xf numFmtId="0" fontId="41"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40" fillId="0" borderId="0"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42" fillId="0" borderId="27" xfId="0" applyFont="1" applyBorder="1" applyAlignment="1" applyProtection="1">
      <alignment horizontal="center" vertical="center"/>
      <protection/>
    </xf>
    <xf numFmtId="49" fontId="42" fillId="0" borderId="27" xfId="0" applyNumberFormat="1" applyFont="1" applyBorder="1" applyAlignment="1" applyProtection="1">
      <alignment horizontal="left" vertical="center" wrapText="1"/>
      <protection/>
    </xf>
    <xf numFmtId="0" fontId="42" fillId="0" borderId="27" xfId="0" applyFont="1" applyBorder="1" applyAlignment="1" applyProtection="1">
      <alignment horizontal="left" vertical="center" wrapText="1"/>
      <protection/>
    </xf>
    <xf numFmtId="0" fontId="42" fillId="0" borderId="27" xfId="0" applyFont="1" applyBorder="1" applyAlignment="1" applyProtection="1">
      <alignment horizontal="center" vertical="center" wrapText="1"/>
      <protection/>
    </xf>
    <xf numFmtId="167" fontId="42" fillId="0" borderId="27" xfId="0" applyNumberFormat="1" applyFont="1" applyBorder="1" applyAlignment="1" applyProtection="1">
      <alignment vertical="center"/>
      <protection/>
    </xf>
    <xf numFmtId="4" fontId="42" fillId="3" borderId="27" xfId="0" applyNumberFormat="1" applyFont="1" applyFill="1" applyBorder="1" applyAlignment="1" applyProtection="1">
      <alignment vertical="center"/>
      <protection locked="0"/>
    </xf>
    <xf numFmtId="4" fontId="42" fillId="0" borderId="27" xfId="0" applyNumberFormat="1" applyFont="1" applyBorder="1" applyAlignment="1" applyProtection="1">
      <alignment vertical="center"/>
      <protection/>
    </xf>
    <xf numFmtId="0" fontId="42" fillId="0" borderId="4" xfId="0" applyFont="1" applyBorder="1" applyAlignment="1">
      <alignment vertical="center"/>
    </xf>
    <xf numFmtId="0" fontId="42" fillId="3" borderId="27" xfId="0" applyFont="1" applyFill="1" applyBorder="1" applyAlignment="1" applyProtection="1">
      <alignment horizontal="left" vertical="center"/>
      <protection locked="0"/>
    </xf>
    <xf numFmtId="0" fontId="42" fillId="0" borderId="0" xfId="0" applyFont="1" applyBorder="1" applyAlignment="1" applyProtection="1">
      <alignment horizontal="center"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1" fillId="0" borderId="0" xfId="0" applyFont="1" applyBorder="1" applyAlignment="1" applyProtection="1">
      <alignment vertical="center" wrapText="1"/>
      <protection/>
    </xf>
    <xf numFmtId="167" fontId="0" fillId="3" borderId="27" xfId="0" applyNumberFormat="1" applyFont="1" applyFill="1" applyBorder="1" applyAlignment="1" applyProtection="1">
      <alignment vertical="center"/>
      <protection locked="0"/>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14" fillId="0" borderId="4" xfId="0" applyFont="1" applyBorder="1" applyAlignment="1" applyProtection="1">
      <alignment/>
      <protection/>
    </xf>
    <xf numFmtId="0" fontId="14" fillId="0" borderId="0" xfId="0" applyFont="1" applyAlignment="1" applyProtection="1">
      <alignment/>
      <protection/>
    </xf>
    <xf numFmtId="0" fontId="14" fillId="0" borderId="0" xfId="0" applyFont="1" applyBorder="1" applyAlignment="1" applyProtection="1">
      <alignment horizontal="left"/>
      <protection/>
    </xf>
    <xf numFmtId="0" fontId="14" fillId="0" borderId="0" xfId="0" applyFont="1" applyAlignment="1" applyProtection="1">
      <alignment/>
      <protection locked="0"/>
    </xf>
    <xf numFmtId="4" fontId="14" fillId="0" borderId="0" xfId="0" applyNumberFormat="1" applyFont="1" applyBorder="1" applyAlignment="1" applyProtection="1">
      <alignment/>
      <protection/>
    </xf>
    <xf numFmtId="0" fontId="14" fillId="0" borderId="4" xfId="0" applyFont="1" applyBorder="1" applyAlignment="1">
      <alignment/>
    </xf>
    <xf numFmtId="0" fontId="14" fillId="0" borderId="21" xfId="0" applyFont="1" applyBorder="1" applyAlignment="1" applyProtection="1">
      <alignment/>
      <protection/>
    </xf>
    <xf numFmtId="0" fontId="14" fillId="0" borderId="0" xfId="0" applyFont="1" applyBorder="1" applyAlignment="1" applyProtection="1">
      <alignment/>
      <protection/>
    </xf>
    <xf numFmtId="166" fontId="14" fillId="0" borderId="0" xfId="0" applyNumberFormat="1" applyFont="1" applyBorder="1" applyAlignment="1" applyProtection="1">
      <alignment/>
      <protection/>
    </xf>
    <xf numFmtId="166" fontId="14" fillId="0" borderId="15" xfId="0" applyNumberFormat="1" applyFont="1" applyBorder="1" applyAlignment="1" applyProtection="1">
      <alignment/>
      <protection/>
    </xf>
    <xf numFmtId="0" fontId="14" fillId="0" borderId="0" xfId="0" applyFont="1" applyAlignment="1">
      <alignment horizontal="left"/>
    </xf>
    <xf numFmtId="0" fontId="14" fillId="0" borderId="0" xfId="0" applyFont="1" applyAlignment="1">
      <alignment horizontal="center"/>
    </xf>
    <xf numFmtId="4" fontId="14" fillId="0" borderId="0" xfId="0" applyNumberFormat="1" applyFont="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2" fillId="0" borderId="0" xfId="0" applyFont="1" applyAlignment="1">
      <alignment horizontal="left" vertical="top" wrapText="1"/>
    </xf>
    <xf numFmtId="0" fontId="22"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3"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2"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5" fillId="0" borderId="20" xfId="0" applyFont="1" applyBorder="1" applyAlignment="1">
      <alignment horizontal="center" vertical="center"/>
    </xf>
    <xf numFmtId="0" fontId="25"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0" fontId="28"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3" fillId="0" borderId="0" xfId="0" applyFont="1" applyAlignment="1" applyProtection="1">
      <alignment horizontal="left" vertical="center" wrapText="1"/>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0" fillId="0" borderId="0" xfId="0"/>
    <xf numFmtId="0" fontId="21"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21" fillId="0" borderId="0" xfId="0" applyFont="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Font="1" applyAlignment="1" applyProtection="1">
      <alignment vertical="center"/>
      <protection/>
    </xf>
    <xf numFmtId="0" fontId="35"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8" fillId="0" borderId="0"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8" t="s">
        <v>0</v>
      </c>
      <c r="B1" s="19"/>
      <c r="C1" s="19"/>
      <c r="D1" s="20" t="s">
        <v>1</v>
      </c>
      <c r="E1" s="19"/>
      <c r="F1" s="19"/>
      <c r="G1" s="19"/>
      <c r="H1" s="19"/>
      <c r="I1" s="19"/>
      <c r="J1" s="19"/>
      <c r="K1" s="21" t="s">
        <v>2</v>
      </c>
      <c r="L1" s="21"/>
      <c r="M1" s="21"/>
      <c r="N1" s="21"/>
      <c r="O1" s="21"/>
      <c r="P1" s="21"/>
      <c r="Q1" s="21"/>
      <c r="R1" s="21"/>
      <c r="S1" s="21"/>
      <c r="T1" s="19"/>
      <c r="U1" s="19"/>
      <c r="V1" s="19"/>
      <c r="W1" s="21" t="s">
        <v>3</v>
      </c>
      <c r="X1" s="21"/>
      <c r="Y1" s="21"/>
      <c r="Z1" s="21"/>
      <c r="AA1" s="21"/>
      <c r="AB1" s="21"/>
      <c r="AC1" s="21"/>
      <c r="AD1" s="21"/>
      <c r="AE1" s="21"/>
      <c r="AF1" s="21"/>
      <c r="AG1" s="21"/>
      <c r="AH1" s="21"/>
      <c r="AI1" s="22"/>
      <c r="AJ1" s="23"/>
      <c r="AK1" s="23"/>
      <c r="AL1" s="23"/>
      <c r="AM1" s="23"/>
      <c r="AN1" s="23"/>
      <c r="AO1" s="23"/>
      <c r="AP1" s="23"/>
      <c r="AQ1" s="23"/>
      <c r="AR1" s="23"/>
      <c r="AS1" s="23"/>
      <c r="AT1" s="23"/>
      <c r="AU1" s="23"/>
      <c r="AV1" s="23"/>
      <c r="AW1" s="23"/>
      <c r="AX1" s="23"/>
      <c r="AY1" s="23"/>
      <c r="AZ1" s="23"/>
      <c r="BA1" s="24" t="s">
        <v>4</v>
      </c>
      <c r="BB1" s="24" t="s">
        <v>5</v>
      </c>
      <c r="BC1" s="23"/>
      <c r="BD1" s="23"/>
      <c r="BE1" s="23"/>
      <c r="BF1" s="23"/>
      <c r="BG1" s="23"/>
      <c r="BH1" s="23"/>
      <c r="BI1" s="23"/>
      <c r="BJ1" s="23"/>
      <c r="BK1" s="23"/>
      <c r="BL1" s="23"/>
      <c r="BM1" s="23"/>
      <c r="BN1" s="23"/>
      <c r="BO1" s="23"/>
      <c r="BP1" s="23"/>
      <c r="BQ1" s="23"/>
      <c r="BR1" s="23"/>
      <c r="BT1" s="25" t="s">
        <v>6</v>
      </c>
      <c r="BU1" s="25" t="s">
        <v>6</v>
      </c>
      <c r="BV1" s="25" t="s">
        <v>7</v>
      </c>
    </row>
    <row r="2" spans="3:72" ht="36.95" customHeight="1">
      <c r="AR2" s="424"/>
      <c r="AS2" s="424"/>
      <c r="AT2" s="424"/>
      <c r="AU2" s="424"/>
      <c r="AV2" s="424"/>
      <c r="AW2" s="424"/>
      <c r="AX2" s="424"/>
      <c r="AY2" s="424"/>
      <c r="AZ2" s="424"/>
      <c r="BA2" s="424"/>
      <c r="BB2" s="424"/>
      <c r="BC2" s="424"/>
      <c r="BD2" s="424"/>
      <c r="BE2" s="424"/>
      <c r="BS2" s="26" t="s">
        <v>8</v>
      </c>
      <c r="BT2" s="26" t="s">
        <v>9</v>
      </c>
    </row>
    <row r="3" spans="2:72" ht="6.95" customHeight="1">
      <c r="B3" s="27"/>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9"/>
      <c r="BS3" s="26" t="s">
        <v>8</v>
      </c>
      <c r="BT3" s="26" t="s">
        <v>10</v>
      </c>
    </row>
    <row r="4" spans="2:71" ht="36.95" customHeight="1">
      <c r="B4" s="30"/>
      <c r="C4" s="31"/>
      <c r="D4" s="32" t="s">
        <v>11</v>
      </c>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3"/>
      <c r="AS4" s="34" t="s">
        <v>12</v>
      </c>
      <c r="BE4" s="35" t="s">
        <v>13</v>
      </c>
      <c r="BS4" s="26" t="s">
        <v>14</v>
      </c>
    </row>
    <row r="5" spans="2:71" ht="14.45" customHeight="1">
      <c r="B5" s="30"/>
      <c r="C5" s="31"/>
      <c r="D5" s="36" t="s">
        <v>15</v>
      </c>
      <c r="E5" s="31"/>
      <c r="F5" s="31"/>
      <c r="G5" s="31"/>
      <c r="H5" s="31"/>
      <c r="I5" s="31"/>
      <c r="J5" s="31"/>
      <c r="K5" s="385" t="s">
        <v>16</v>
      </c>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1"/>
      <c r="AQ5" s="33"/>
      <c r="BE5" s="383" t="s">
        <v>17</v>
      </c>
      <c r="BS5" s="26" t="s">
        <v>8</v>
      </c>
    </row>
    <row r="6" spans="2:71" ht="36.95" customHeight="1">
      <c r="B6" s="30"/>
      <c r="C6" s="31"/>
      <c r="D6" s="38" t="s">
        <v>18</v>
      </c>
      <c r="E6" s="31"/>
      <c r="F6" s="31"/>
      <c r="G6" s="31"/>
      <c r="H6" s="31"/>
      <c r="I6" s="31"/>
      <c r="J6" s="31"/>
      <c r="K6" s="387" t="s">
        <v>19</v>
      </c>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1"/>
      <c r="AQ6" s="33"/>
      <c r="BE6" s="384"/>
      <c r="BS6" s="26" t="s">
        <v>8</v>
      </c>
    </row>
    <row r="7" spans="2:71" ht="14.45" customHeight="1">
      <c r="B7" s="30"/>
      <c r="C7" s="31"/>
      <c r="D7" s="39" t="s">
        <v>20</v>
      </c>
      <c r="E7" s="31"/>
      <c r="F7" s="31"/>
      <c r="G7" s="31"/>
      <c r="H7" s="31"/>
      <c r="I7" s="31"/>
      <c r="J7" s="31"/>
      <c r="K7" s="37" t="s">
        <v>21</v>
      </c>
      <c r="L7" s="31"/>
      <c r="M7" s="31"/>
      <c r="N7" s="31"/>
      <c r="O7" s="31"/>
      <c r="P7" s="31"/>
      <c r="Q7" s="31"/>
      <c r="R7" s="31"/>
      <c r="S7" s="31"/>
      <c r="T7" s="31"/>
      <c r="U7" s="31"/>
      <c r="V7" s="31"/>
      <c r="W7" s="31"/>
      <c r="X7" s="31"/>
      <c r="Y7" s="31"/>
      <c r="Z7" s="31"/>
      <c r="AA7" s="31"/>
      <c r="AB7" s="31"/>
      <c r="AC7" s="31"/>
      <c r="AD7" s="31"/>
      <c r="AE7" s="31"/>
      <c r="AF7" s="31"/>
      <c r="AG7" s="31"/>
      <c r="AH7" s="31"/>
      <c r="AI7" s="31"/>
      <c r="AJ7" s="31"/>
      <c r="AK7" s="39" t="s">
        <v>22</v>
      </c>
      <c r="AL7" s="31"/>
      <c r="AM7" s="31"/>
      <c r="AN7" s="37" t="s">
        <v>21</v>
      </c>
      <c r="AO7" s="31"/>
      <c r="AP7" s="31"/>
      <c r="AQ7" s="33"/>
      <c r="BE7" s="384"/>
      <c r="BS7" s="26" t="s">
        <v>8</v>
      </c>
    </row>
    <row r="8" spans="2:71" ht="14.45" customHeight="1">
      <c r="B8" s="30"/>
      <c r="C8" s="31"/>
      <c r="D8" s="39" t="s">
        <v>23</v>
      </c>
      <c r="E8" s="31"/>
      <c r="F8" s="31"/>
      <c r="G8" s="31"/>
      <c r="H8" s="31"/>
      <c r="I8" s="31"/>
      <c r="J8" s="31"/>
      <c r="K8" s="37" t="s">
        <v>24</v>
      </c>
      <c r="L8" s="31"/>
      <c r="M8" s="31"/>
      <c r="N8" s="31"/>
      <c r="O8" s="31"/>
      <c r="P8" s="31"/>
      <c r="Q8" s="31"/>
      <c r="R8" s="31"/>
      <c r="S8" s="31"/>
      <c r="T8" s="31"/>
      <c r="U8" s="31"/>
      <c r="V8" s="31"/>
      <c r="W8" s="31"/>
      <c r="X8" s="31"/>
      <c r="Y8" s="31"/>
      <c r="Z8" s="31"/>
      <c r="AA8" s="31"/>
      <c r="AB8" s="31"/>
      <c r="AC8" s="31"/>
      <c r="AD8" s="31"/>
      <c r="AE8" s="31"/>
      <c r="AF8" s="31"/>
      <c r="AG8" s="31"/>
      <c r="AH8" s="31"/>
      <c r="AI8" s="31"/>
      <c r="AJ8" s="31"/>
      <c r="AK8" s="39" t="s">
        <v>25</v>
      </c>
      <c r="AL8" s="31"/>
      <c r="AM8" s="31"/>
      <c r="AN8" s="40" t="s">
        <v>26</v>
      </c>
      <c r="AO8" s="31"/>
      <c r="AP8" s="31"/>
      <c r="AQ8" s="33"/>
      <c r="BE8" s="384"/>
      <c r="BS8" s="26" t="s">
        <v>8</v>
      </c>
    </row>
    <row r="9" spans="2:71" ht="14.45" customHeight="1">
      <c r="B9" s="30"/>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3"/>
      <c r="BE9" s="384"/>
      <c r="BS9" s="26" t="s">
        <v>8</v>
      </c>
    </row>
    <row r="10" spans="2:71" ht="14.45" customHeight="1">
      <c r="B10" s="30"/>
      <c r="C10" s="31"/>
      <c r="D10" s="39" t="s">
        <v>27</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9" t="s">
        <v>28</v>
      </c>
      <c r="AL10" s="31"/>
      <c r="AM10" s="31"/>
      <c r="AN10" s="37" t="s">
        <v>21</v>
      </c>
      <c r="AO10" s="31"/>
      <c r="AP10" s="31"/>
      <c r="AQ10" s="33"/>
      <c r="BE10" s="384"/>
      <c r="BS10" s="26" t="s">
        <v>29</v>
      </c>
    </row>
    <row r="11" spans="2:71" ht="18.4" customHeight="1">
      <c r="B11" s="30"/>
      <c r="C11" s="31"/>
      <c r="D11" s="31"/>
      <c r="E11" s="37" t="s">
        <v>30</v>
      </c>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9" t="s">
        <v>31</v>
      </c>
      <c r="AL11" s="31"/>
      <c r="AM11" s="31"/>
      <c r="AN11" s="37" t="s">
        <v>21</v>
      </c>
      <c r="AO11" s="31"/>
      <c r="AP11" s="31"/>
      <c r="AQ11" s="33"/>
      <c r="BE11" s="384"/>
      <c r="BS11" s="26" t="s">
        <v>29</v>
      </c>
    </row>
    <row r="12" spans="2:71" ht="6.9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3"/>
      <c r="BE12" s="384"/>
      <c r="BS12" s="26" t="s">
        <v>29</v>
      </c>
    </row>
    <row r="13" spans="2:71" ht="14.45" customHeight="1">
      <c r="B13" s="30"/>
      <c r="C13" s="31"/>
      <c r="D13" s="39" t="s">
        <v>32</v>
      </c>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9" t="s">
        <v>28</v>
      </c>
      <c r="AL13" s="31"/>
      <c r="AM13" s="31"/>
      <c r="AN13" s="41" t="s">
        <v>33</v>
      </c>
      <c r="AO13" s="31"/>
      <c r="AP13" s="31"/>
      <c r="AQ13" s="33"/>
      <c r="BE13" s="384"/>
      <c r="BS13" s="26" t="s">
        <v>29</v>
      </c>
    </row>
    <row r="14" spans="2:71" ht="13.5">
      <c r="B14" s="30"/>
      <c r="C14" s="31"/>
      <c r="D14" s="31"/>
      <c r="E14" s="388" t="s">
        <v>33</v>
      </c>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9" t="s">
        <v>31</v>
      </c>
      <c r="AL14" s="31"/>
      <c r="AM14" s="31"/>
      <c r="AN14" s="41" t="s">
        <v>33</v>
      </c>
      <c r="AO14" s="31"/>
      <c r="AP14" s="31"/>
      <c r="AQ14" s="33"/>
      <c r="BE14" s="384"/>
      <c r="BS14" s="26" t="s">
        <v>29</v>
      </c>
    </row>
    <row r="15" spans="2:71" ht="6.95" customHeight="1">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3"/>
      <c r="BE15" s="384"/>
      <c r="BS15" s="26" t="s">
        <v>6</v>
      </c>
    </row>
    <row r="16" spans="2:71" ht="14.45" customHeight="1">
      <c r="B16" s="30"/>
      <c r="C16" s="31"/>
      <c r="D16" s="39" t="s">
        <v>34</v>
      </c>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9" t="s">
        <v>28</v>
      </c>
      <c r="AL16" s="31"/>
      <c r="AM16" s="31"/>
      <c r="AN16" s="37" t="s">
        <v>21</v>
      </c>
      <c r="AO16" s="31"/>
      <c r="AP16" s="31"/>
      <c r="AQ16" s="33"/>
      <c r="BE16" s="384"/>
      <c r="BS16" s="26" t="s">
        <v>6</v>
      </c>
    </row>
    <row r="17" spans="2:71" ht="18.4" customHeight="1">
      <c r="B17" s="30"/>
      <c r="C17" s="31"/>
      <c r="D17" s="31"/>
      <c r="E17" s="37" t="s">
        <v>35</v>
      </c>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9" t="s">
        <v>31</v>
      </c>
      <c r="AL17" s="31"/>
      <c r="AM17" s="31"/>
      <c r="AN17" s="37" t="s">
        <v>21</v>
      </c>
      <c r="AO17" s="31"/>
      <c r="AP17" s="31"/>
      <c r="AQ17" s="33"/>
      <c r="BE17" s="384"/>
      <c r="BS17" s="26" t="s">
        <v>36</v>
      </c>
    </row>
    <row r="18" spans="2:71" ht="6.95" customHeight="1">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3"/>
      <c r="BE18" s="384"/>
      <c r="BS18" s="26" t="s">
        <v>8</v>
      </c>
    </row>
    <row r="19" spans="2:71" ht="14.45" customHeight="1">
      <c r="B19" s="30"/>
      <c r="C19" s="31"/>
      <c r="D19" s="39" t="s">
        <v>37</v>
      </c>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3"/>
      <c r="BE19" s="384"/>
      <c r="BS19" s="26" t="s">
        <v>8</v>
      </c>
    </row>
    <row r="20" spans="2:71" ht="22.5" customHeight="1">
      <c r="B20" s="30"/>
      <c r="C20" s="31"/>
      <c r="D20" s="31"/>
      <c r="E20" s="390" t="s">
        <v>21</v>
      </c>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1"/>
      <c r="AP20" s="31"/>
      <c r="AQ20" s="33"/>
      <c r="BE20" s="384"/>
      <c r="BS20" s="26" t="s">
        <v>36</v>
      </c>
    </row>
    <row r="21" spans="2:57" ht="6.95" customHeight="1">
      <c r="B21" s="30"/>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3"/>
      <c r="BE21" s="384"/>
    </row>
    <row r="22" spans="2:57" ht="6.95" customHeight="1">
      <c r="B22" s="30"/>
      <c r="C22" s="31"/>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31"/>
      <c r="AQ22" s="33"/>
      <c r="BE22" s="384"/>
    </row>
    <row r="23" spans="2:57" s="1" customFormat="1" ht="25.9" customHeight="1">
      <c r="B23" s="43"/>
      <c r="C23" s="44"/>
      <c r="D23" s="45" t="s">
        <v>38</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391">
        <f>ROUND(AG51,2)</f>
        <v>0</v>
      </c>
      <c r="AL23" s="392"/>
      <c r="AM23" s="392"/>
      <c r="AN23" s="392"/>
      <c r="AO23" s="392"/>
      <c r="AP23" s="44"/>
      <c r="AQ23" s="47"/>
      <c r="BE23" s="384"/>
    </row>
    <row r="24" spans="2:57" s="1" customFormat="1" ht="6.95" customHeight="1">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7"/>
      <c r="BE24" s="384"/>
    </row>
    <row r="25" spans="2:57" s="1" customFormat="1" ht="13.5">
      <c r="B25" s="43"/>
      <c r="C25" s="44"/>
      <c r="D25" s="44"/>
      <c r="E25" s="44"/>
      <c r="F25" s="44"/>
      <c r="G25" s="44"/>
      <c r="H25" s="44"/>
      <c r="I25" s="44"/>
      <c r="J25" s="44"/>
      <c r="K25" s="44"/>
      <c r="L25" s="393" t="s">
        <v>39</v>
      </c>
      <c r="M25" s="393"/>
      <c r="N25" s="393"/>
      <c r="O25" s="393"/>
      <c r="P25" s="44"/>
      <c r="Q25" s="44"/>
      <c r="R25" s="44"/>
      <c r="S25" s="44"/>
      <c r="T25" s="44"/>
      <c r="U25" s="44"/>
      <c r="V25" s="44"/>
      <c r="W25" s="393" t="s">
        <v>40</v>
      </c>
      <c r="X25" s="393"/>
      <c r="Y25" s="393"/>
      <c r="Z25" s="393"/>
      <c r="AA25" s="393"/>
      <c r="AB25" s="393"/>
      <c r="AC25" s="393"/>
      <c r="AD25" s="393"/>
      <c r="AE25" s="393"/>
      <c r="AF25" s="44"/>
      <c r="AG25" s="44"/>
      <c r="AH25" s="44"/>
      <c r="AI25" s="44"/>
      <c r="AJ25" s="44"/>
      <c r="AK25" s="393" t="s">
        <v>41</v>
      </c>
      <c r="AL25" s="393"/>
      <c r="AM25" s="393"/>
      <c r="AN25" s="393"/>
      <c r="AO25" s="393"/>
      <c r="AP25" s="44"/>
      <c r="AQ25" s="47"/>
      <c r="BE25" s="384"/>
    </row>
    <row r="26" spans="2:57" s="2" customFormat="1" ht="14.45" customHeight="1">
      <c r="B26" s="49"/>
      <c r="C26" s="50"/>
      <c r="D26" s="51" t="s">
        <v>42</v>
      </c>
      <c r="E26" s="50"/>
      <c r="F26" s="51" t="s">
        <v>43</v>
      </c>
      <c r="G26" s="50"/>
      <c r="H26" s="50"/>
      <c r="I26" s="50"/>
      <c r="J26" s="50"/>
      <c r="K26" s="50"/>
      <c r="L26" s="394">
        <v>0.21</v>
      </c>
      <c r="M26" s="395"/>
      <c r="N26" s="395"/>
      <c r="O26" s="395"/>
      <c r="P26" s="50"/>
      <c r="Q26" s="50"/>
      <c r="R26" s="50"/>
      <c r="S26" s="50"/>
      <c r="T26" s="50"/>
      <c r="U26" s="50"/>
      <c r="V26" s="50"/>
      <c r="W26" s="396">
        <f>ROUND(AZ51,2)</f>
        <v>0</v>
      </c>
      <c r="X26" s="395"/>
      <c r="Y26" s="395"/>
      <c r="Z26" s="395"/>
      <c r="AA26" s="395"/>
      <c r="AB26" s="395"/>
      <c r="AC26" s="395"/>
      <c r="AD26" s="395"/>
      <c r="AE26" s="395"/>
      <c r="AF26" s="50"/>
      <c r="AG26" s="50"/>
      <c r="AH26" s="50"/>
      <c r="AI26" s="50"/>
      <c r="AJ26" s="50"/>
      <c r="AK26" s="396">
        <f>ROUND(AV51,2)</f>
        <v>0</v>
      </c>
      <c r="AL26" s="395"/>
      <c r="AM26" s="395"/>
      <c r="AN26" s="395"/>
      <c r="AO26" s="395"/>
      <c r="AP26" s="50"/>
      <c r="AQ26" s="52"/>
      <c r="BE26" s="384"/>
    </row>
    <row r="27" spans="2:57" s="2" customFormat="1" ht="14.45" customHeight="1">
      <c r="B27" s="49"/>
      <c r="C27" s="50"/>
      <c r="D27" s="50"/>
      <c r="E27" s="50"/>
      <c r="F27" s="51" t="s">
        <v>44</v>
      </c>
      <c r="G27" s="50"/>
      <c r="H27" s="50"/>
      <c r="I27" s="50"/>
      <c r="J27" s="50"/>
      <c r="K27" s="50"/>
      <c r="L27" s="394">
        <v>0.15</v>
      </c>
      <c r="M27" s="395"/>
      <c r="N27" s="395"/>
      <c r="O27" s="395"/>
      <c r="P27" s="50"/>
      <c r="Q27" s="50"/>
      <c r="R27" s="50"/>
      <c r="S27" s="50"/>
      <c r="T27" s="50"/>
      <c r="U27" s="50"/>
      <c r="V27" s="50"/>
      <c r="W27" s="396">
        <f>ROUND(BA51,2)</f>
        <v>0</v>
      </c>
      <c r="X27" s="395"/>
      <c r="Y27" s="395"/>
      <c r="Z27" s="395"/>
      <c r="AA27" s="395"/>
      <c r="AB27" s="395"/>
      <c r="AC27" s="395"/>
      <c r="AD27" s="395"/>
      <c r="AE27" s="395"/>
      <c r="AF27" s="50"/>
      <c r="AG27" s="50"/>
      <c r="AH27" s="50"/>
      <c r="AI27" s="50"/>
      <c r="AJ27" s="50"/>
      <c r="AK27" s="396">
        <f>ROUND(AW51,2)</f>
        <v>0</v>
      </c>
      <c r="AL27" s="395"/>
      <c r="AM27" s="395"/>
      <c r="AN27" s="395"/>
      <c r="AO27" s="395"/>
      <c r="AP27" s="50"/>
      <c r="AQ27" s="52"/>
      <c r="BE27" s="384"/>
    </row>
    <row r="28" spans="2:57" s="2" customFormat="1" ht="14.45" customHeight="1" hidden="1">
      <c r="B28" s="49"/>
      <c r="C28" s="50"/>
      <c r="D28" s="50"/>
      <c r="E28" s="50"/>
      <c r="F28" s="51" t="s">
        <v>45</v>
      </c>
      <c r="G28" s="50"/>
      <c r="H28" s="50"/>
      <c r="I28" s="50"/>
      <c r="J28" s="50"/>
      <c r="K28" s="50"/>
      <c r="L28" s="394">
        <v>0.21</v>
      </c>
      <c r="M28" s="395"/>
      <c r="N28" s="395"/>
      <c r="O28" s="395"/>
      <c r="P28" s="50"/>
      <c r="Q28" s="50"/>
      <c r="R28" s="50"/>
      <c r="S28" s="50"/>
      <c r="T28" s="50"/>
      <c r="U28" s="50"/>
      <c r="V28" s="50"/>
      <c r="W28" s="396">
        <f>ROUND(BB51,2)</f>
        <v>0</v>
      </c>
      <c r="X28" s="395"/>
      <c r="Y28" s="395"/>
      <c r="Z28" s="395"/>
      <c r="AA28" s="395"/>
      <c r="AB28" s="395"/>
      <c r="AC28" s="395"/>
      <c r="AD28" s="395"/>
      <c r="AE28" s="395"/>
      <c r="AF28" s="50"/>
      <c r="AG28" s="50"/>
      <c r="AH28" s="50"/>
      <c r="AI28" s="50"/>
      <c r="AJ28" s="50"/>
      <c r="AK28" s="396">
        <v>0</v>
      </c>
      <c r="AL28" s="395"/>
      <c r="AM28" s="395"/>
      <c r="AN28" s="395"/>
      <c r="AO28" s="395"/>
      <c r="AP28" s="50"/>
      <c r="AQ28" s="52"/>
      <c r="BE28" s="384"/>
    </row>
    <row r="29" spans="2:57" s="2" customFormat="1" ht="14.45" customHeight="1" hidden="1">
      <c r="B29" s="49"/>
      <c r="C29" s="50"/>
      <c r="D29" s="50"/>
      <c r="E29" s="50"/>
      <c r="F29" s="51" t="s">
        <v>46</v>
      </c>
      <c r="G29" s="50"/>
      <c r="H29" s="50"/>
      <c r="I29" s="50"/>
      <c r="J29" s="50"/>
      <c r="K29" s="50"/>
      <c r="L29" s="394">
        <v>0.15</v>
      </c>
      <c r="M29" s="395"/>
      <c r="N29" s="395"/>
      <c r="O29" s="395"/>
      <c r="P29" s="50"/>
      <c r="Q29" s="50"/>
      <c r="R29" s="50"/>
      <c r="S29" s="50"/>
      <c r="T29" s="50"/>
      <c r="U29" s="50"/>
      <c r="V29" s="50"/>
      <c r="W29" s="396">
        <f>ROUND(BC51,2)</f>
        <v>0</v>
      </c>
      <c r="X29" s="395"/>
      <c r="Y29" s="395"/>
      <c r="Z29" s="395"/>
      <c r="AA29" s="395"/>
      <c r="AB29" s="395"/>
      <c r="AC29" s="395"/>
      <c r="AD29" s="395"/>
      <c r="AE29" s="395"/>
      <c r="AF29" s="50"/>
      <c r="AG29" s="50"/>
      <c r="AH29" s="50"/>
      <c r="AI29" s="50"/>
      <c r="AJ29" s="50"/>
      <c r="AK29" s="396">
        <v>0</v>
      </c>
      <c r="AL29" s="395"/>
      <c r="AM29" s="395"/>
      <c r="AN29" s="395"/>
      <c r="AO29" s="395"/>
      <c r="AP29" s="50"/>
      <c r="AQ29" s="52"/>
      <c r="BE29" s="384"/>
    </row>
    <row r="30" spans="2:57" s="2" customFormat="1" ht="14.45" customHeight="1" hidden="1">
      <c r="B30" s="49"/>
      <c r="C30" s="50"/>
      <c r="D30" s="50"/>
      <c r="E30" s="50"/>
      <c r="F30" s="51" t="s">
        <v>47</v>
      </c>
      <c r="G30" s="50"/>
      <c r="H30" s="50"/>
      <c r="I30" s="50"/>
      <c r="J30" s="50"/>
      <c r="K30" s="50"/>
      <c r="L30" s="394">
        <v>0</v>
      </c>
      <c r="M30" s="395"/>
      <c r="N30" s="395"/>
      <c r="O30" s="395"/>
      <c r="P30" s="50"/>
      <c r="Q30" s="50"/>
      <c r="R30" s="50"/>
      <c r="S30" s="50"/>
      <c r="T30" s="50"/>
      <c r="U30" s="50"/>
      <c r="V30" s="50"/>
      <c r="W30" s="396">
        <f>ROUND(BD51,2)</f>
        <v>0</v>
      </c>
      <c r="X30" s="395"/>
      <c r="Y30" s="395"/>
      <c r="Z30" s="395"/>
      <c r="AA30" s="395"/>
      <c r="AB30" s="395"/>
      <c r="AC30" s="395"/>
      <c r="AD30" s="395"/>
      <c r="AE30" s="395"/>
      <c r="AF30" s="50"/>
      <c r="AG30" s="50"/>
      <c r="AH30" s="50"/>
      <c r="AI30" s="50"/>
      <c r="AJ30" s="50"/>
      <c r="AK30" s="396">
        <v>0</v>
      </c>
      <c r="AL30" s="395"/>
      <c r="AM30" s="395"/>
      <c r="AN30" s="395"/>
      <c r="AO30" s="395"/>
      <c r="AP30" s="50"/>
      <c r="AQ30" s="52"/>
      <c r="BE30" s="384"/>
    </row>
    <row r="31" spans="2:57" s="1" customFormat="1" ht="6.95" customHeight="1">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7"/>
      <c r="BE31" s="384"/>
    </row>
    <row r="32" spans="2:57" s="1" customFormat="1" ht="25.9" customHeight="1">
      <c r="B32" s="43"/>
      <c r="C32" s="53"/>
      <c r="D32" s="54" t="s">
        <v>48</v>
      </c>
      <c r="E32" s="55"/>
      <c r="F32" s="55"/>
      <c r="G32" s="55"/>
      <c r="H32" s="55"/>
      <c r="I32" s="55"/>
      <c r="J32" s="55"/>
      <c r="K32" s="55"/>
      <c r="L32" s="55"/>
      <c r="M32" s="55"/>
      <c r="N32" s="55"/>
      <c r="O32" s="55"/>
      <c r="P32" s="55"/>
      <c r="Q32" s="55"/>
      <c r="R32" s="55"/>
      <c r="S32" s="55"/>
      <c r="T32" s="56" t="s">
        <v>49</v>
      </c>
      <c r="U32" s="55"/>
      <c r="V32" s="55"/>
      <c r="W32" s="55"/>
      <c r="X32" s="397" t="s">
        <v>50</v>
      </c>
      <c r="Y32" s="398"/>
      <c r="Z32" s="398"/>
      <c r="AA32" s="398"/>
      <c r="AB32" s="398"/>
      <c r="AC32" s="55"/>
      <c r="AD32" s="55"/>
      <c r="AE32" s="55"/>
      <c r="AF32" s="55"/>
      <c r="AG32" s="55"/>
      <c r="AH32" s="55"/>
      <c r="AI32" s="55"/>
      <c r="AJ32" s="55"/>
      <c r="AK32" s="399">
        <f>SUM(AK23:AK30)</f>
        <v>0</v>
      </c>
      <c r="AL32" s="398"/>
      <c r="AM32" s="398"/>
      <c r="AN32" s="398"/>
      <c r="AO32" s="400"/>
      <c r="AP32" s="53"/>
      <c r="AQ32" s="57"/>
      <c r="BE32" s="384"/>
    </row>
    <row r="33" spans="2:43" s="1" customFormat="1" ht="6.95" customHeight="1">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7"/>
    </row>
    <row r="34" spans="2:43" s="1" customFormat="1" ht="6.95" customHeight="1">
      <c r="B34" s="58"/>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60"/>
    </row>
    <row r="38" spans="2:44" s="1" customFormat="1" ht="6.95" customHeight="1">
      <c r="B38" s="6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3"/>
    </row>
    <row r="39" spans="2:44" s="1" customFormat="1" ht="36.95" customHeight="1">
      <c r="B39" s="43"/>
      <c r="C39" s="64" t="s">
        <v>51</v>
      </c>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3"/>
    </row>
    <row r="40" spans="2:44" s="1" customFormat="1" ht="6.95" customHeight="1">
      <c r="B40" s="43"/>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3"/>
    </row>
    <row r="41" spans="2:44" s="3" customFormat="1" ht="14.45" customHeight="1">
      <c r="B41" s="66"/>
      <c r="C41" s="67" t="s">
        <v>15</v>
      </c>
      <c r="D41" s="68"/>
      <c r="E41" s="68"/>
      <c r="F41" s="68"/>
      <c r="G41" s="68"/>
      <c r="H41" s="68"/>
      <c r="I41" s="68"/>
      <c r="J41" s="68"/>
      <c r="K41" s="68"/>
      <c r="L41" s="68" t="str">
        <f>K5</f>
        <v>31-136/343</v>
      </c>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9"/>
    </row>
    <row r="42" spans="2:44" s="4" customFormat="1" ht="36.95" customHeight="1">
      <c r="B42" s="70"/>
      <c r="C42" s="71" t="s">
        <v>18</v>
      </c>
      <c r="D42" s="72"/>
      <c r="E42" s="72"/>
      <c r="F42" s="72"/>
      <c r="G42" s="72"/>
      <c r="H42" s="72"/>
      <c r="I42" s="72"/>
      <c r="J42" s="72"/>
      <c r="K42" s="72"/>
      <c r="L42" s="401" t="str">
        <f>K6</f>
        <v>Teoretické Ústavy  LF v Olomouci úpravy sekcí (A1-4.NP a A1-5.NP)</v>
      </c>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2"/>
      <c r="AJ42" s="402"/>
      <c r="AK42" s="402"/>
      <c r="AL42" s="402"/>
      <c r="AM42" s="402"/>
      <c r="AN42" s="402"/>
      <c r="AO42" s="402"/>
      <c r="AP42" s="72"/>
      <c r="AQ42" s="72"/>
      <c r="AR42" s="73"/>
    </row>
    <row r="43" spans="2:44" s="1" customFormat="1" ht="6.95" customHeight="1">
      <c r="B43" s="43"/>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3"/>
    </row>
    <row r="44" spans="2:44" s="1" customFormat="1" ht="13.5">
      <c r="B44" s="43"/>
      <c r="C44" s="67" t="s">
        <v>23</v>
      </c>
      <c r="D44" s="65"/>
      <c r="E44" s="65"/>
      <c r="F44" s="65"/>
      <c r="G44" s="65"/>
      <c r="H44" s="65"/>
      <c r="I44" s="65"/>
      <c r="J44" s="65"/>
      <c r="K44" s="65"/>
      <c r="L44" s="74" t="str">
        <f>IF(K8="","",K8)</f>
        <v>Olomouc</v>
      </c>
      <c r="M44" s="65"/>
      <c r="N44" s="65"/>
      <c r="O44" s="65"/>
      <c r="P44" s="65"/>
      <c r="Q44" s="65"/>
      <c r="R44" s="65"/>
      <c r="S44" s="65"/>
      <c r="T44" s="65"/>
      <c r="U44" s="65"/>
      <c r="V44" s="65"/>
      <c r="W44" s="65"/>
      <c r="X44" s="65"/>
      <c r="Y44" s="65"/>
      <c r="Z44" s="65"/>
      <c r="AA44" s="65"/>
      <c r="AB44" s="65"/>
      <c r="AC44" s="65"/>
      <c r="AD44" s="65"/>
      <c r="AE44" s="65"/>
      <c r="AF44" s="65"/>
      <c r="AG44" s="65"/>
      <c r="AH44" s="65"/>
      <c r="AI44" s="67" t="s">
        <v>25</v>
      </c>
      <c r="AJ44" s="65"/>
      <c r="AK44" s="65"/>
      <c r="AL44" s="65"/>
      <c r="AM44" s="403" t="str">
        <f>IF(AN8="","",AN8)</f>
        <v>14.7.2016</v>
      </c>
      <c r="AN44" s="403"/>
      <c r="AO44" s="65"/>
      <c r="AP44" s="65"/>
      <c r="AQ44" s="65"/>
      <c r="AR44" s="63"/>
    </row>
    <row r="45" spans="2:44" s="1" customFormat="1" ht="6.95" customHeight="1">
      <c r="B45" s="43"/>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3"/>
    </row>
    <row r="46" spans="2:56" s="1" customFormat="1" ht="13.5">
      <c r="B46" s="43"/>
      <c r="C46" s="67" t="s">
        <v>27</v>
      </c>
      <c r="D46" s="65"/>
      <c r="E46" s="65"/>
      <c r="F46" s="65"/>
      <c r="G46" s="65"/>
      <c r="H46" s="65"/>
      <c r="I46" s="65"/>
      <c r="J46" s="65"/>
      <c r="K46" s="65"/>
      <c r="L46" s="68" t="str">
        <f>IF(E11="","",E11)</f>
        <v>Univerzita Palackého v Olomouci</v>
      </c>
      <c r="M46" s="65"/>
      <c r="N46" s="65"/>
      <c r="O46" s="65"/>
      <c r="P46" s="65"/>
      <c r="Q46" s="65"/>
      <c r="R46" s="65"/>
      <c r="S46" s="65"/>
      <c r="T46" s="65"/>
      <c r="U46" s="65"/>
      <c r="V46" s="65"/>
      <c r="W46" s="65"/>
      <c r="X46" s="65"/>
      <c r="Y46" s="65"/>
      <c r="Z46" s="65"/>
      <c r="AA46" s="65"/>
      <c r="AB46" s="65"/>
      <c r="AC46" s="65"/>
      <c r="AD46" s="65"/>
      <c r="AE46" s="65"/>
      <c r="AF46" s="65"/>
      <c r="AG46" s="65"/>
      <c r="AH46" s="65"/>
      <c r="AI46" s="67" t="s">
        <v>34</v>
      </c>
      <c r="AJ46" s="65"/>
      <c r="AK46" s="65"/>
      <c r="AL46" s="65"/>
      <c r="AM46" s="404" t="str">
        <f>IF(E17="","",E17)</f>
        <v>Stavoprotjekt Olomouc a.s.</v>
      </c>
      <c r="AN46" s="404"/>
      <c r="AO46" s="404"/>
      <c r="AP46" s="404"/>
      <c r="AQ46" s="65"/>
      <c r="AR46" s="63"/>
      <c r="AS46" s="405" t="s">
        <v>52</v>
      </c>
      <c r="AT46" s="406"/>
      <c r="AU46" s="76"/>
      <c r="AV46" s="76"/>
      <c r="AW46" s="76"/>
      <c r="AX46" s="76"/>
      <c r="AY46" s="76"/>
      <c r="AZ46" s="76"/>
      <c r="BA46" s="76"/>
      <c r="BB46" s="76"/>
      <c r="BC46" s="76"/>
      <c r="BD46" s="77"/>
    </row>
    <row r="47" spans="2:56" s="1" customFormat="1" ht="13.5">
      <c r="B47" s="43"/>
      <c r="C47" s="67" t="s">
        <v>32</v>
      </c>
      <c r="D47" s="65"/>
      <c r="E47" s="65"/>
      <c r="F47" s="65"/>
      <c r="G47" s="65"/>
      <c r="H47" s="65"/>
      <c r="I47" s="65"/>
      <c r="J47" s="65"/>
      <c r="K47" s="65"/>
      <c r="L47" s="68" t="str">
        <f>IF(E14="Vyplň údaj","",E14)</f>
        <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3"/>
      <c r="AS47" s="407"/>
      <c r="AT47" s="408"/>
      <c r="AU47" s="78"/>
      <c r="AV47" s="78"/>
      <c r="AW47" s="78"/>
      <c r="AX47" s="78"/>
      <c r="AY47" s="78"/>
      <c r="AZ47" s="78"/>
      <c r="BA47" s="78"/>
      <c r="BB47" s="78"/>
      <c r="BC47" s="78"/>
      <c r="BD47" s="79"/>
    </row>
    <row r="48" spans="2:56" s="1" customFormat="1" ht="10.9" customHeight="1">
      <c r="B48" s="43"/>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3"/>
      <c r="AS48" s="409"/>
      <c r="AT48" s="410"/>
      <c r="AU48" s="44"/>
      <c r="AV48" s="44"/>
      <c r="AW48" s="44"/>
      <c r="AX48" s="44"/>
      <c r="AY48" s="44"/>
      <c r="AZ48" s="44"/>
      <c r="BA48" s="44"/>
      <c r="BB48" s="44"/>
      <c r="BC48" s="44"/>
      <c r="BD48" s="80"/>
    </row>
    <row r="49" spans="2:56" s="1" customFormat="1" ht="29.25" customHeight="1">
      <c r="B49" s="43"/>
      <c r="C49" s="411" t="s">
        <v>53</v>
      </c>
      <c r="D49" s="412"/>
      <c r="E49" s="412"/>
      <c r="F49" s="412"/>
      <c r="G49" s="412"/>
      <c r="H49" s="81"/>
      <c r="I49" s="413" t="s">
        <v>54</v>
      </c>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4" t="s">
        <v>55</v>
      </c>
      <c r="AH49" s="412"/>
      <c r="AI49" s="412"/>
      <c r="AJ49" s="412"/>
      <c r="AK49" s="412"/>
      <c r="AL49" s="412"/>
      <c r="AM49" s="412"/>
      <c r="AN49" s="413" t="s">
        <v>56</v>
      </c>
      <c r="AO49" s="412"/>
      <c r="AP49" s="412"/>
      <c r="AQ49" s="82" t="s">
        <v>57</v>
      </c>
      <c r="AR49" s="63"/>
      <c r="AS49" s="83" t="s">
        <v>58</v>
      </c>
      <c r="AT49" s="84" t="s">
        <v>59</v>
      </c>
      <c r="AU49" s="84" t="s">
        <v>60</v>
      </c>
      <c r="AV49" s="84" t="s">
        <v>61</v>
      </c>
      <c r="AW49" s="84" t="s">
        <v>62</v>
      </c>
      <c r="AX49" s="84" t="s">
        <v>63</v>
      </c>
      <c r="AY49" s="84" t="s">
        <v>64</v>
      </c>
      <c r="AZ49" s="84" t="s">
        <v>65</v>
      </c>
      <c r="BA49" s="84" t="s">
        <v>66</v>
      </c>
      <c r="BB49" s="84" t="s">
        <v>67</v>
      </c>
      <c r="BC49" s="84" t="s">
        <v>68</v>
      </c>
      <c r="BD49" s="85" t="s">
        <v>69</v>
      </c>
    </row>
    <row r="50" spans="2:56" s="1" customFormat="1" ht="10.9" customHeight="1">
      <c r="B50" s="43"/>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3"/>
      <c r="AS50" s="86"/>
      <c r="AT50" s="87"/>
      <c r="AU50" s="87"/>
      <c r="AV50" s="87"/>
      <c r="AW50" s="87"/>
      <c r="AX50" s="87"/>
      <c r="AY50" s="87"/>
      <c r="AZ50" s="87"/>
      <c r="BA50" s="87"/>
      <c r="BB50" s="87"/>
      <c r="BC50" s="87"/>
      <c r="BD50" s="88"/>
    </row>
    <row r="51" spans="2:90" s="4" customFormat="1" ht="32.45" customHeight="1">
      <c r="B51" s="70"/>
      <c r="C51" s="89" t="s">
        <v>70</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422">
        <f>ROUND(AG52+AG58+AG64,2)</f>
        <v>0</v>
      </c>
      <c r="AH51" s="422"/>
      <c r="AI51" s="422"/>
      <c r="AJ51" s="422"/>
      <c r="AK51" s="422"/>
      <c r="AL51" s="422"/>
      <c r="AM51" s="422"/>
      <c r="AN51" s="423">
        <f aca="true" t="shared" si="0" ref="AN51:AN64">SUM(AG51,AT51)</f>
        <v>0</v>
      </c>
      <c r="AO51" s="423"/>
      <c r="AP51" s="423"/>
      <c r="AQ51" s="91" t="s">
        <v>21</v>
      </c>
      <c r="AR51" s="73"/>
      <c r="AS51" s="92">
        <f>ROUND(AS52+AS58+AS64,2)</f>
        <v>0</v>
      </c>
      <c r="AT51" s="93">
        <f aca="true" t="shared" si="1" ref="AT51:AT64">ROUND(SUM(AV51:AW51),2)</f>
        <v>0</v>
      </c>
      <c r="AU51" s="94">
        <f>ROUND(AU52+AU58+AU64,5)</f>
        <v>0</v>
      </c>
      <c r="AV51" s="93">
        <f>ROUND(AZ51*L26,2)</f>
        <v>0</v>
      </c>
      <c r="AW51" s="93">
        <f>ROUND(BA51*L27,2)</f>
        <v>0</v>
      </c>
      <c r="AX51" s="93">
        <f>ROUND(BB51*L26,2)</f>
        <v>0</v>
      </c>
      <c r="AY51" s="93">
        <f>ROUND(BC51*L27,2)</f>
        <v>0</v>
      </c>
      <c r="AZ51" s="93">
        <f>ROUND(AZ52+AZ58+AZ64,2)</f>
        <v>0</v>
      </c>
      <c r="BA51" s="93">
        <f>ROUND(BA52+BA58+BA64,2)</f>
        <v>0</v>
      </c>
      <c r="BB51" s="93">
        <f>ROUND(BB52+BB58+BB64,2)</f>
        <v>0</v>
      </c>
      <c r="BC51" s="93">
        <f>ROUND(BC52+BC58+BC64,2)</f>
        <v>0</v>
      </c>
      <c r="BD51" s="95">
        <f>ROUND(BD52+BD58+BD64,2)</f>
        <v>0</v>
      </c>
      <c r="BS51" s="96" t="s">
        <v>71</v>
      </c>
      <c r="BT51" s="96" t="s">
        <v>72</v>
      </c>
      <c r="BU51" s="97" t="s">
        <v>73</v>
      </c>
      <c r="BV51" s="96" t="s">
        <v>74</v>
      </c>
      <c r="BW51" s="96" t="s">
        <v>7</v>
      </c>
      <c r="BX51" s="96" t="s">
        <v>75</v>
      </c>
      <c r="CL51" s="96" t="s">
        <v>21</v>
      </c>
    </row>
    <row r="52" spans="2:91" s="5" customFormat="1" ht="22.5" customHeight="1">
      <c r="B52" s="98"/>
      <c r="C52" s="99"/>
      <c r="D52" s="418" t="s">
        <v>76</v>
      </c>
      <c r="E52" s="418"/>
      <c r="F52" s="418"/>
      <c r="G52" s="418"/>
      <c r="H52" s="418"/>
      <c r="I52" s="100"/>
      <c r="J52" s="418" t="s">
        <v>77</v>
      </c>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7">
        <f>ROUND(SUM(AG53:AG57),2)</f>
        <v>0</v>
      </c>
      <c r="AH52" s="416"/>
      <c r="AI52" s="416"/>
      <c r="AJ52" s="416"/>
      <c r="AK52" s="416"/>
      <c r="AL52" s="416"/>
      <c r="AM52" s="416"/>
      <c r="AN52" s="415">
        <f t="shared" si="0"/>
        <v>0</v>
      </c>
      <c r="AO52" s="416"/>
      <c r="AP52" s="416"/>
      <c r="AQ52" s="101" t="s">
        <v>78</v>
      </c>
      <c r="AR52" s="102"/>
      <c r="AS52" s="103">
        <f>ROUND(SUM(AS53:AS57),2)</f>
        <v>0</v>
      </c>
      <c r="AT52" s="104">
        <f t="shared" si="1"/>
        <v>0</v>
      </c>
      <c r="AU52" s="105">
        <f>ROUND(SUM(AU53:AU57),5)</f>
        <v>0</v>
      </c>
      <c r="AV52" s="104">
        <f>ROUND(AZ52*L26,2)</f>
        <v>0</v>
      </c>
      <c r="AW52" s="104">
        <f>ROUND(BA52*L27,2)</f>
        <v>0</v>
      </c>
      <c r="AX52" s="104">
        <f>ROUND(BB52*L26,2)</f>
        <v>0</v>
      </c>
      <c r="AY52" s="104">
        <f>ROUND(BC52*L27,2)</f>
        <v>0</v>
      </c>
      <c r="AZ52" s="104">
        <f>ROUND(SUM(AZ53:AZ57),2)</f>
        <v>0</v>
      </c>
      <c r="BA52" s="104">
        <f>ROUND(SUM(BA53:BA57),2)</f>
        <v>0</v>
      </c>
      <c r="BB52" s="104">
        <f>ROUND(SUM(BB53:BB57),2)</f>
        <v>0</v>
      </c>
      <c r="BC52" s="104">
        <f>ROUND(SUM(BC53:BC57),2)</f>
        <v>0</v>
      </c>
      <c r="BD52" s="106">
        <f>ROUND(SUM(BD53:BD57),2)</f>
        <v>0</v>
      </c>
      <c r="BS52" s="107" t="s">
        <v>71</v>
      </c>
      <c r="BT52" s="107" t="s">
        <v>79</v>
      </c>
      <c r="BU52" s="107" t="s">
        <v>73</v>
      </c>
      <c r="BV52" s="107" t="s">
        <v>74</v>
      </c>
      <c r="BW52" s="107" t="s">
        <v>80</v>
      </c>
      <c r="BX52" s="107" t="s">
        <v>7</v>
      </c>
      <c r="CL52" s="107" t="s">
        <v>21</v>
      </c>
      <c r="CM52" s="107" t="s">
        <v>81</v>
      </c>
    </row>
    <row r="53" spans="1:90" s="6" customFormat="1" ht="22.5" customHeight="1">
      <c r="A53" s="108" t="s">
        <v>82</v>
      </c>
      <c r="B53" s="109"/>
      <c r="C53" s="110"/>
      <c r="D53" s="110"/>
      <c r="E53" s="421" t="s">
        <v>83</v>
      </c>
      <c r="F53" s="421"/>
      <c r="G53" s="421"/>
      <c r="H53" s="421"/>
      <c r="I53" s="421"/>
      <c r="J53" s="110"/>
      <c r="K53" s="421" t="s">
        <v>84</v>
      </c>
      <c r="L53" s="421"/>
      <c r="M53" s="421"/>
      <c r="N53" s="421"/>
      <c r="O53" s="421"/>
      <c r="P53" s="421"/>
      <c r="Q53" s="421"/>
      <c r="R53" s="421"/>
      <c r="S53" s="421"/>
      <c r="T53" s="421"/>
      <c r="U53" s="421"/>
      <c r="V53" s="421"/>
      <c r="W53" s="421"/>
      <c r="X53" s="421"/>
      <c r="Y53" s="421"/>
      <c r="Z53" s="421"/>
      <c r="AA53" s="421"/>
      <c r="AB53" s="421"/>
      <c r="AC53" s="421"/>
      <c r="AD53" s="421"/>
      <c r="AE53" s="421"/>
      <c r="AF53" s="421"/>
      <c r="AG53" s="419">
        <f>'ST - Stavební část'!J29</f>
        <v>0</v>
      </c>
      <c r="AH53" s="420"/>
      <c r="AI53" s="420"/>
      <c r="AJ53" s="420"/>
      <c r="AK53" s="420"/>
      <c r="AL53" s="420"/>
      <c r="AM53" s="420"/>
      <c r="AN53" s="419">
        <f t="shared" si="0"/>
        <v>0</v>
      </c>
      <c r="AO53" s="420"/>
      <c r="AP53" s="420"/>
      <c r="AQ53" s="111" t="s">
        <v>85</v>
      </c>
      <c r="AR53" s="112"/>
      <c r="AS53" s="113">
        <v>0</v>
      </c>
      <c r="AT53" s="114">
        <f t="shared" si="1"/>
        <v>0</v>
      </c>
      <c r="AU53" s="115">
        <f>'ST - Stavební část'!P102</f>
        <v>0</v>
      </c>
      <c r="AV53" s="114">
        <f>'ST - Stavební část'!J32</f>
        <v>0</v>
      </c>
      <c r="AW53" s="114">
        <f>'ST - Stavební část'!J33</f>
        <v>0</v>
      </c>
      <c r="AX53" s="114">
        <f>'ST - Stavební část'!J34</f>
        <v>0</v>
      </c>
      <c r="AY53" s="114">
        <f>'ST - Stavební část'!J35</f>
        <v>0</v>
      </c>
      <c r="AZ53" s="114">
        <f>'ST - Stavební část'!F32</f>
        <v>0</v>
      </c>
      <c r="BA53" s="114">
        <f>'ST - Stavební část'!F33</f>
        <v>0</v>
      </c>
      <c r="BB53" s="114">
        <f>'ST - Stavební část'!F34</f>
        <v>0</v>
      </c>
      <c r="BC53" s="114">
        <f>'ST - Stavební část'!F35</f>
        <v>0</v>
      </c>
      <c r="BD53" s="116">
        <f>'ST - Stavební část'!F36</f>
        <v>0</v>
      </c>
      <c r="BT53" s="117" t="s">
        <v>81</v>
      </c>
      <c r="BV53" s="117" t="s">
        <v>74</v>
      </c>
      <c r="BW53" s="117" t="s">
        <v>86</v>
      </c>
      <c r="BX53" s="117" t="s">
        <v>80</v>
      </c>
      <c r="CL53" s="117" t="s">
        <v>21</v>
      </c>
    </row>
    <row r="54" spans="1:90" s="6" customFormat="1" ht="22.5" customHeight="1">
      <c r="A54" s="108" t="s">
        <v>82</v>
      </c>
      <c r="B54" s="109"/>
      <c r="C54" s="110"/>
      <c r="D54" s="110"/>
      <c r="E54" s="421" t="s">
        <v>87</v>
      </c>
      <c r="F54" s="421"/>
      <c r="G54" s="421"/>
      <c r="H54" s="421"/>
      <c r="I54" s="421"/>
      <c r="J54" s="110"/>
      <c r="K54" s="421" t="s">
        <v>88</v>
      </c>
      <c r="L54" s="421"/>
      <c r="M54" s="421"/>
      <c r="N54" s="421"/>
      <c r="O54" s="421"/>
      <c r="P54" s="421"/>
      <c r="Q54" s="421"/>
      <c r="R54" s="421"/>
      <c r="S54" s="421"/>
      <c r="T54" s="421"/>
      <c r="U54" s="421"/>
      <c r="V54" s="421"/>
      <c r="W54" s="421"/>
      <c r="X54" s="421"/>
      <c r="Y54" s="421"/>
      <c r="Z54" s="421"/>
      <c r="AA54" s="421"/>
      <c r="AB54" s="421"/>
      <c r="AC54" s="421"/>
      <c r="AD54" s="421"/>
      <c r="AE54" s="421"/>
      <c r="AF54" s="421"/>
      <c r="AG54" s="419">
        <f>'ZTI - Zdravotechnické ins...'!J29</f>
        <v>0</v>
      </c>
      <c r="AH54" s="420"/>
      <c r="AI54" s="420"/>
      <c r="AJ54" s="420"/>
      <c r="AK54" s="420"/>
      <c r="AL54" s="420"/>
      <c r="AM54" s="420"/>
      <c r="AN54" s="419">
        <f t="shared" si="0"/>
        <v>0</v>
      </c>
      <c r="AO54" s="420"/>
      <c r="AP54" s="420"/>
      <c r="AQ54" s="111" t="s">
        <v>85</v>
      </c>
      <c r="AR54" s="112"/>
      <c r="AS54" s="113">
        <v>0</v>
      </c>
      <c r="AT54" s="114">
        <f t="shared" si="1"/>
        <v>0</v>
      </c>
      <c r="AU54" s="115">
        <f>'ZTI - Zdravotechnické ins...'!P98</f>
        <v>0</v>
      </c>
      <c r="AV54" s="114">
        <f>'ZTI - Zdravotechnické ins...'!J32</f>
        <v>0</v>
      </c>
      <c r="AW54" s="114">
        <f>'ZTI - Zdravotechnické ins...'!J33</f>
        <v>0</v>
      </c>
      <c r="AX54" s="114">
        <f>'ZTI - Zdravotechnické ins...'!J34</f>
        <v>0</v>
      </c>
      <c r="AY54" s="114">
        <f>'ZTI - Zdravotechnické ins...'!J35</f>
        <v>0</v>
      </c>
      <c r="AZ54" s="114">
        <f>'ZTI - Zdravotechnické ins...'!F32</f>
        <v>0</v>
      </c>
      <c r="BA54" s="114">
        <f>'ZTI - Zdravotechnické ins...'!F33</f>
        <v>0</v>
      </c>
      <c r="BB54" s="114">
        <f>'ZTI - Zdravotechnické ins...'!F34</f>
        <v>0</v>
      </c>
      <c r="BC54" s="114">
        <f>'ZTI - Zdravotechnické ins...'!F35</f>
        <v>0</v>
      </c>
      <c r="BD54" s="116">
        <f>'ZTI - Zdravotechnické ins...'!F36</f>
        <v>0</v>
      </c>
      <c r="BT54" s="117" t="s">
        <v>81</v>
      </c>
      <c r="BV54" s="117" t="s">
        <v>74</v>
      </c>
      <c r="BW54" s="117" t="s">
        <v>89</v>
      </c>
      <c r="BX54" s="117" t="s">
        <v>80</v>
      </c>
      <c r="CL54" s="117" t="s">
        <v>21</v>
      </c>
    </row>
    <row r="55" spans="1:90" s="6" customFormat="1" ht="22.5" customHeight="1">
      <c r="A55" s="108" t="s">
        <v>82</v>
      </c>
      <c r="B55" s="109"/>
      <c r="C55" s="110"/>
      <c r="D55" s="110"/>
      <c r="E55" s="421" t="s">
        <v>90</v>
      </c>
      <c r="F55" s="421"/>
      <c r="G55" s="421"/>
      <c r="H55" s="421"/>
      <c r="I55" s="421"/>
      <c r="J55" s="110"/>
      <c r="K55" s="421" t="s">
        <v>91</v>
      </c>
      <c r="L55" s="421"/>
      <c r="M55" s="421"/>
      <c r="N55" s="421"/>
      <c r="O55" s="421"/>
      <c r="P55" s="421"/>
      <c r="Q55" s="421"/>
      <c r="R55" s="421"/>
      <c r="S55" s="421"/>
      <c r="T55" s="421"/>
      <c r="U55" s="421"/>
      <c r="V55" s="421"/>
      <c r="W55" s="421"/>
      <c r="X55" s="421"/>
      <c r="Y55" s="421"/>
      <c r="Z55" s="421"/>
      <c r="AA55" s="421"/>
      <c r="AB55" s="421"/>
      <c r="AC55" s="421"/>
      <c r="AD55" s="421"/>
      <c r="AE55" s="421"/>
      <c r="AF55" s="421"/>
      <c r="AG55" s="419">
        <f>'SLP - Slaboproudé rozvody'!J29</f>
        <v>0</v>
      </c>
      <c r="AH55" s="420"/>
      <c r="AI55" s="420"/>
      <c r="AJ55" s="420"/>
      <c r="AK55" s="420"/>
      <c r="AL55" s="420"/>
      <c r="AM55" s="420"/>
      <c r="AN55" s="419">
        <f t="shared" si="0"/>
        <v>0</v>
      </c>
      <c r="AO55" s="420"/>
      <c r="AP55" s="420"/>
      <c r="AQ55" s="111" t="s">
        <v>85</v>
      </c>
      <c r="AR55" s="112"/>
      <c r="AS55" s="113">
        <v>0</v>
      </c>
      <c r="AT55" s="114">
        <f t="shared" si="1"/>
        <v>0</v>
      </c>
      <c r="AU55" s="115">
        <f>'SLP - Slaboproudé rozvody'!P106</f>
        <v>0</v>
      </c>
      <c r="AV55" s="114">
        <f>'SLP - Slaboproudé rozvody'!J32</f>
        <v>0</v>
      </c>
      <c r="AW55" s="114">
        <f>'SLP - Slaboproudé rozvody'!J33</f>
        <v>0</v>
      </c>
      <c r="AX55" s="114">
        <f>'SLP - Slaboproudé rozvody'!J34</f>
        <v>0</v>
      </c>
      <c r="AY55" s="114">
        <f>'SLP - Slaboproudé rozvody'!J35</f>
        <v>0</v>
      </c>
      <c r="AZ55" s="114">
        <f>'SLP - Slaboproudé rozvody'!F32</f>
        <v>0</v>
      </c>
      <c r="BA55" s="114">
        <f>'SLP - Slaboproudé rozvody'!F33</f>
        <v>0</v>
      </c>
      <c r="BB55" s="114">
        <f>'SLP - Slaboproudé rozvody'!F34</f>
        <v>0</v>
      </c>
      <c r="BC55" s="114">
        <f>'SLP - Slaboproudé rozvody'!F35</f>
        <v>0</v>
      </c>
      <c r="BD55" s="116">
        <f>'SLP - Slaboproudé rozvody'!F36</f>
        <v>0</v>
      </c>
      <c r="BT55" s="117" t="s">
        <v>81</v>
      </c>
      <c r="BV55" s="117" t="s">
        <v>74</v>
      </c>
      <c r="BW55" s="117" t="s">
        <v>92</v>
      </c>
      <c r="BX55" s="117" t="s">
        <v>80</v>
      </c>
      <c r="CL55" s="117" t="s">
        <v>21</v>
      </c>
    </row>
    <row r="56" spans="1:90" s="6" customFormat="1" ht="22.5" customHeight="1">
      <c r="A56" s="108" t="s">
        <v>82</v>
      </c>
      <c r="B56" s="109"/>
      <c r="C56" s="110"/>
      <c r="D56" s="110"/>
      <c r="E56" s="421" t="s">
        <v>93</v>
      </c>
      <c r="F56" s="421"/>
      <c r="G56" s="421"/>
      <c r="H56" s="421"/>
      <c r="I56" s="421"/>
      <c r="J56" s="110"/>
      <c r="K56" s="421" t="s">
        <v>94</v>
      </c>
      <c r="L56" s="421"/>
      <c r="M56" s="421"/>
      <c r="N56" s="421"/>
      <c r="O56" s="421"/>
      <c r="P56" s="421"/>
      <c r="Q56" s="421"/>
      <c r="R56" s="421"/>
      <c r="S56" s="421"/>
      <c r="T56" s="421"/>
      <c r="U56" s="421"/>
      <c r="V56" s="421"/>
      <c r="W56" s="421"/>
      <c r="X56" s="421"/>
      <c r="Y56" s="421"/>
      <c r="Z56" s="421"/>
      <c r="AA56" s="421"/>
      <c r="AB56" s="421"/>
      <c r="AC56" s="421"/>
      <c r="AD56" s="421"/>
      <c r="AE56" s="421"/>
      <c r="AF56" s="421"/>
      <c r="AG56" s="419">
        <f>'EL - Elektroinstalace'!J29</f>
        <v>0</v>
      </c>
      <c r="AH56" s="420"/>
      <c r="AI56" s="420"/>
      <c r="AJ56" s="420"/>
      <c r="AK56" s="420"/>
      <c r="AL56" s="420"/>
      <c r="AM56" s="420"/>
      <c r="AN56" s="419">
        <f t="shared" si="0"/>
        <v>0</v>
      </c>
      <c r="AO56" s="420"/>
      <c r="AP56" s="420"/>
      <c r="AQ56" s="111" t="s">
        <v>85</v>
      </c>
      <c r="AR56" s="112"/>
      <c r="AS56" s="113">
        <v>0</v>
      </c>
      <c r="AT56" s="114">
        <f t="shared" si="1"/>
        <v>0</v>
      </c>
      <c r="AU56" s="115">
        <f>'EL - Elektroinstalace'!P92</f>
        <v>0</v>
      </c>
      <c r="AV56" s="114">
        <f>'EL - Elektroinstalace'!J32</f>
        <v>0</v>
      </c>
      <c r="AW56" s="114">
        <f>'EL - Elektroinstalace'!J33</f>
        <v>0</v>
      </c>
      <c r="AX56" s="114">
        <f>'EL - Elektroinstalace'!J34</f>
        <v>0</v>
      </c>
      <c r="AY56" s="114">
        <f>'EL - Elektroinstalace'!J35</f>
        <v>0</v>
      </c>
      <c r="AZ56" s="114">
        <f>'EL - Elektroinstalace'!F32</f>
        <v>0</v>
      </c>
      <c r="BA56" s="114">
        <f>'EL - Elektroinstalace'!F33</f>
        <v>0</v>
      </c>
      <c r="BB56" s="114">
        <f>'EL - Elektroinstalace'!F34</f>
        <v>0</v>
      </c>
      <c r="BC56" s="114">
        <f>'EL - Elektroinstalace'!F35</f>
        <v>0</v>
      </c>
      <c r="BD56" s="116">
        <f>'EL - Elektroinstalace'!F36</f>
        <v>0</v>
      </c>
      <c r="BT56" s="117" t="s">
        <v>81</v>
      </c>
      <c r="BV56" s="117" t="s">
        <v>74</v>
      </c>
      <c r="BW56" s="117" t="s">
        <v>95</v>
      </c>
      <c r="BX56" s="117" t="s">
        <v>80</v>
      </c>
      <c r="CL56" s="117" t="s">
        <v>21</v>
      </c>
    </row>
    <row r="57" spans="1:90" s="6" customFormat="1" ht="22.5" customHeight="1">
      <c r="A57" s="108" t="s">
        <v>82</v>
      </c>
      <c r="B57" s="109"/>
      <c r="C57" s="110"/>
      <c r="D57" s="110"/>
      <c r="E57" s="421" t="s">
        <v>96</v>
      </c>
      <c r="F57" s="421"/>
      <c r="G57" s="421"/>
      <c r="H57" s="421"/>
      <c r="I57" s="421"/>
      <c r="J57" s="110"/>
      <c r="K57" s="421" t="s">
        <v>97</v>
      </c>
      <c r="L57" s="421"/>
      <c r="M57" s="421"/>
      <c r="N57" s="421"/>
      <c r="O57" s="421"/>
      <c r="P57" s="421"/>
      <c r="Q57" s="421"/>
      <c r="R57" s="421"/>
      <c r="S57" s="421"/>
      <c r="T57" s="421"/>
      <c r="U57" s="421"/>
      <c r="V57" s="421"/>
      <c r="W57" s="421"/>
      <c r="X57" s="421"/>
      <c r="Y57" s="421"/>
      <c r="Z57" s="421"/>
      <c r="AA57" s="421"/>
      <c r="AB57" s="421"/>
      <c r="AC57" s="421"/>
      <c r="AD57" s="421"/>
      <c r="AE57" s="421"/>
      <c r="AF57" s="421"/>
      <c r="AG57" s="419">
        <f>'VZT - Vzduchotechnika'!J29</f>
        <v>0</v>
      </c>
      <c r="AH57" s="420"/>
      <c r="AI57" s="420"/>
      <c r="AJ57" s="420"/>
      <c r="AK57" s="420"/>
      <c r="AL57" s="420"/>
      <c r="AM57" s="420"/>
      <c r="AN57" s="419">
        <f t="shared" si="0"/>
        <v>0</v>
      </c>
      <c r="AO57" s="420"/>
      <c r="AP57" s="420"/>
      <c r="AQ57" s="111" t="s">
        <v>85</v>
      </c>
      <c r="AR57" s="112"/>
      <c r="AS57" s="113">
        <v>0</v>
      </c>
      <c r="AT57" s="114">
        <f t="shared" si="1"/>
        <v>0</v>
      </c>
      <c r="AU57" s="115">
        <f>'VZT - Vzduchotechnika'!P86</f>
        <v>0</v>
      </c>
      <c r="AV57" s="114">
        <f>'VZT - Vzduchotechnika'!J32</f>
        <v>0</v>
      </c>
      <c r="AW57" s="114">
        <f>'VZT - Vzduchotechnika'!J33</f>
        <v>0</v>
      </c>
      <c r="AX57" s="114">
        <f>'VZT - Vzduchotechnika'!J34</f>
        <v>0</v>
      </c>
      <c r="AY57" s="114">
        <f>'VZT - Vzduchotechnika'!J35</f>
        <v>0</v>
      </c>
      <c r="AZ57" s="114">
        <f>'VZT - Vzduchotechnika'!F32</f>
        <v>0</v>
      </c>
      <c r="BA57" s="114">
        <f>'VZT - Vzduchotechnika'!F33</f>
        <v>0</v>
      </c>
      <c r="BB57" s="114">
        <f>'VZT - Vzduchotechnika'!F34</f>
        <v>0</v>
      </c>
      <c r="BC57" s="114">
        <f>'VZT - Vzduchotechnika'!F35</f>
        <v>0</v>
      </c>
      <c r="BD57" s="116">
        <f>'VZT - Vzduchotechnika'!F36</f>
        <v>0</v>
      </c>
      <c r="BT57" s="117" t="s">
        <v>81</v>
      </c>
      <c r="BV57" s="117" t="s">
        <v>74</v>
      </c>
      <c r="BW57" s="117" t="s">
        <v>98</v>
      </c>
      <c r="BX57" s="117" t="s">
        <v>80</v>
      </c>
      <c r="CL57" s="117" t="s">
        <v>21</v>
      </c>
    </row>
    <row r="58" spans="2:91" s="5" customFormat="1" ht="22.5" customHeight="1">
      <c r="B58" s="98"/>
      <c r="C58" s="99"/>
      <c r="D58" s="418" t="s">
        <v>99</v>
      </c>
      <c r="E58" s="418"/>
      <c r="F58" s="418"/>
      <c r="G58" s="418"/>
      <c r="H58" s="418"/>
      <c r="I58" s="100"/>
      <c r="J58" s="418" t="s">
        <v>100</v>
      </c>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7">
        <f>ROUND(SUM(AG59:AG63),2)</f>
        <v>0</v>
      </c>
      <c r="AH58" s="416"/>
      <c r="AI58" s="416"/>
      <c r="AJ58" s="416"/>
      <c r="AK58" s="416"/>
      <c r="AL58" s="416"/>
      <c r="AM58" s="416"/>
      <c r="AN58" s="415">
        <f t="shared" si="0"/>
        <v>0</v>
      </c>
      <c r="AO58" s="416"/>
      <c r="AP58" s="416"/>
      <c r="AQ58" s="101" t="s">
        <v>78</v>
      </c>
      <c r="AR58" s="102"/>
      <c r="AS58" s="103">
        <f>ROUND(SUM(AS59:AS63),2)</f>
        <v>0</v>
      </c>
      <c r="AT58" s="104">
        <f t="shared" si="1"/>
        <v>0</v>
      </c>
      <c r="AU58" s="105">
        <f>ROUND(SUM(AU59:AU63),5)</f>
        <v>0</v>
      </c>
      <c r="AV58" s="104">
        <f>ROUND(AZ58*L26,2)</f>
        <v>0</v>
      </c>
      <c r="AW58" s="104">
        <f>ROUND(BA58*L27,2)</f>
        <v>0</v>
      </c>
      <c r="AX58" s="104">
        <f>ROUND(BB58*L26,2)</f>
        <v>0</v>
      </c>
      <c r="AY58" s="104">
        <f>ROUND(BC58*L27,2)</f>
        <v>0</v>
      </c>
      <c r="AZ58" s="104">
        <f>ROUND(SUM(AZ59:AZ63),2)</f>
        <v>0</v>
      </c>
      <c r="BA58" s="104">
        <f>ROUND(SUM(BA59:BA63),2)</f>
        <v>0</v>
      </c>
      <c r="BB58" s="104">
        <f>ROUND(SUM(BB59:BB63),2)</f>
        <v>0</v>
      </c>
      <c r="BC58" s="104">
        <f>ROUND(SUM(BC59:BC63),2)</f>
        <v>0</v>
      </c>
      <c r="BD58" s="106">
        <f>ROUND(SUM(BD59:BD63),2)</f>
        <v>0</v>
      </c>
      <c r="BS58" s="107" t="s">
        <v>71</v>
      </c>
      <c r="BT58" s="107" t="s">
        <v>79</v>
      </c>
      <c r="BU58" s="107" t="s">
        <v>73</v>
      </c>
      <c r="BV58" s="107" t="s">
        <v>74</v>
      </c>
      <c r="BW58" s="107" t="s">
        <v>101</v>
      </c>
      <c r="BX58" s="107" t="s">
        <v>7</v>
      </c>
      <c r="CL58" s="107" t="s">
        <v>21</v>
      </c>
      <c r="CM58" s="107" t="s">
        <v>81</v>
      </c>
    </row>
    <row r="59" spans="1:90" s="6" customFormat="1" ht="22.5" customHeight="1">
      <c r="A59" s="108" t="s">
        <v>82</v>
      </c>
      <c r="B59" s="109"/>
      <c r="C59" s="110"/>
      <c r="D59" s="110"/>
      <c r="E59" s="421" t="s">
        <v>83</v>
      </c>
      <c r="F59" s="421"/>
      <c r="G59" s="421"/>
      <c r="H59" s="421"/>
      <c r="I59" s="421"/>
      <c r="J59" s="110"/>
      <c r="K59" s="421" t="s">
        <v>84</v>
      </c>
      <c r="L59" s="421"/>
      <c r="M59" s="421"/>
      <c r="N59" s="421"/>
      <c r="O59" s="421"/>
      <c r="P59" s="421"/>
      <c r="Q59" s="421"/>
      <c r="R59" s="421"/>
      <c r="S59" s="421"/>
      <c r="T59" s="421"/>
      <c r="U59" s="421"/>
      <c r="V59" s="421"/>
      <c r="W59" s="421"/>
      <c r="X59" s="421"/>
      <c r="Y59" s="421"/>
      <c r="Z59" s="421"/>
      <c r="AA59" s="421"/>
      <c r="AB59" s="421"/>
      <c r="AC59" s="421"/>
      <c r="AD59" s="421"/>
      <c r="AE59" s="421"/>
      <c r="AF59" s="421"/>
      <c r="AG59" s="419">
        <f>'ST - Stavební část_01'!J29</f>
        <v>0</v>
      </c>
      <c r="AH59" s="420"/>
      <c r="AI59" s="420"/>
      <c r="AJ59" s="420"/>
      <c r="AK59" s="420"/>
      <c r="AL59" s="420"/>
      <c r="AM59" s="420"/>
      <c r="AN59" s="419">
        <f t="shared" si="0"/>
        <v>0</v>
      </c>
      <c r="AO59" s="420"/>
      <c r="AP59" s="420"/>
      <c r="AQ59" s="111" t="s">
        <v>85</v>
      </c>
      <c r="AR59" s="112"/>
      <c r="AS59" s="113">
        <v>0</v>
      </c>
      <c r="AT59" s="114">
        <f t="shared" si="1"/>
        <v>0</v>
      </c>
      <c r="AU59" s="115">
        <f>'ST - Stavební část_01'!P99</f>
        <v>0</v>
      </c>
      <c r="AV59" s="114">
        <f>'ST - Stavební část_01'!J32</f>
        <v>0</v>
      </c>
      <c r="AW59" s="114">
        <f>'ST - Stavební část_01'!J33</f>
        <v>0</v>
      </c>
      <c r="AX59" s="114">
        <f>'ST - Stavební část_01'!J34</f>
        <v>0</v>
      </c>
      <c r="AY59" s="114">
        <f>'ST - Stavební část_01'!J35</f>
        <v>0</v>
      </c>
      <c r="AZ59" s="114">
        <f>'ST - Stavební část_01'!F32</f>
        <v>0</v>
      </c>
      <c r="BA59" s="114">
        <f>'ST - Stavební část_01'!F33</f>
        <v>0</v>
      </c>
      <c r="BB59" s="114">
        <f>'ST - Stavební část_01'!F34</f>
        <v>0</v>
      </c>
      <c r="BC59" s="114">
        <f>'ST - Stavební část_01'!F35</f>
        <v>0</v>
      </c>
      <c r="BD59" s="116">
        <f>'ST - Stavební část_01'!F36</f>
        <v>0</v>
      </c>
      <c r="BT59" s="117" t="s">
        <v>81</v>
      </c>
      <c r="BV59" s="117" t="s">
        <v>74</v>
      </c>
      <c r="BW59" s="117" t="s">
        <v>102</v>
      </c>
      <c r="BX59" s="117" t="s">
        <v>101</v>
      </c>
      <c r="CL59" s="117" t="s">
        <v>21</v>
      </c>
    </row>
    <row r="60" spans="1:90" s="6" customFormat="1" ht="22.5" customHeight="1">
      <c r="A60" s="108" t="s">
        <v>82</v>
      </c>
      <c r="B60" s="109"/>
      <c r="C60" s="110"/>
      <c r="D60" s="110"/>
      <c r="E60" s="421" t="s">
        <v>87</v>
      </c>
      <c r="F60" s="421"/>
      <c r="G60" s="421"/>
      <c r="H60" s="421"/>
      <c r="I60" s="421"/>
      <c r="J60" s="110"/>
      <c r="K60" s="421" t="s">
        <v>88</v>
      </c>
      <c r="L60" s="421"/>
      <c r="M60" s="421"/>
      <c r="N60" s="421"/>
      <c r="O60" s="421"/>
      <c r="P60" s="421"/>
      <c r="Q60" s="421"/>
      <c r="R60" s="421"/>
      <c r="S60" s="421"/>
      <c r="T60" s="421"/>
      <c r="U60" s="421"/>
      <c r="V60" s="421"/>
      <c r="W60" s="421"/>
      <c r="X60" s="421"/>
      <c r="Y60" s="421"/>
      <c r="Z60" s="421"/>
      <c r="AA60" s="421"/>
      <c r="AB60" s="421"/>
      <c r="AC60" s="421"/>
      <c r="AD60" s="421"/>
      <c r="AE60" s="421"/>
      <c r="AF60" s="421"/>
      <c r="AG60" s="419">
        <f>'ZTI - Zdravotechnické ins..._01'!J29</f>
        <v>0</v>
      </c>
      <c r="AH60" s="420"/>
      <c r="AI60" s="420"/>
      <c r="AJ60" s="420"/>
      <c r="AK60" s="420"/>
      <c r="AL60" s="420"/>
      <c r="AM60" s="420"/>
      <c r="AN60" s="419">
        <f t="shared" si="0"/>
        <v>0</v>
      </c>
      <c r="AO60" s="420"/>
      <c r="AP60" s="420"/>
      <c r="AQ60" s="111" t="s">
        <v>85</v>
      </c>
      <c r="AR60" s="112"/>
      <c r="AS60" s="113">
        <v>0</v>
      </c>
      <c r="AT60" s="114">
        <f t="shared" si="1"/>
        <v>0</v>
      </c>
      <c r="AU60" s="115">
        <f>'ZTI - Zdravotechnické ins..._01'!P96</f>
        <v>0</v>
      </c>
      <c r="AV60" s="114">
        <f>'ZTI - Zdravotechnické ins..._01'!J32</f>
        <v>0</v>
      </c>
      <c r="AW60" s="114">
        <f>'ZTI - Zdravotechnické ins..._01'!J33</f>
        <v>0</v>
      </c>
      <c r="AX60" s="114">
        <f>'ZTI - Zdravotechnické ins..._01'!J34</f>
        <v>0</v>
      </c>
      <c r="AY60" s="114">
        <f>'ZTI - Zdravotechnické ins..._01'!J35</f>
        <v>0</v>
      </c>
      <c r="AZ60" s="114">
        <f>'ZTI - Zdravotechnické ins..._01'!F32</f>
        <v>0</v>
      </c>
      <c r="BA60" s="114">
        <f>'ZTI - Zdravotechnické ins..._01'!F33</f>
        <v>0</v>
      </c>
      <c r="BB60" s="114">
        <f>'ZTI - Zdravotechnické ins..._01'!F34</f>
        <v>0</v>
      </c>
      <c r="BC60" s="114">
        <f>'ZTI - Zdravotechnické ins..._01'!F35</f>
        <v>0</v>
      </c>
      <c r="BD60" s="116">
        <f>'ZTI - Zdravotechnické ins..._01'!F36</f>
        <v>0</v>
      </c>
      <c r="BT60" s="117" t="s">
        <v>81</v>
      </c>
      <c r="BV60" s="117" t="s">
        <v>74</v>
      </c>
      <c r="BW60" s="117" t="s">
        <v>103</v>
      </c>
      <c r="BX60" s="117" t="s">
        <v>101</v>
      </c>
      <c r="CL60" s="117" t="s">
        <v>21</v>
      </c>
    </row>
    <row r="61" spans="1:90" s="6" customFormat="1" ht="22.5" customHeight="1">
      <c r="A61" s="108" t="s">
        <v>82</v>
      </c>
      <c r="B61" s="109"/>
      <c r="C61" s="110"/>
      <c r="D61" s="110"/>
      <c r="E61" s="421" t="s">
        <v>90</v>
      </c>
      <c r="F61" s="421"/>
      <c r="G61" s="421"/>
      <c r="H61" s="421"/>
      <c r="I61" s="421"/>
      <c r="J61" s="110"/>
      <c r="K61" s="421" t="s">
        <v>91</v>
      </c>
      <c r="L61" s="421"/>
      <c r="M61" s="421"/>
      <c r="N61" s="421"/>
      <c r="O61" s="421"/>
      <c r="P61" s="421"/>
      <c r="Q61" s="421"/>
      <c r="R61" s="421"/>
      <c r="S61" s="421"/>
      <c r="T61" s="421"/>
      <c r="U61" s="421"/>
      <c r="V61" s="421"/>
      <c r="W61" s="421"/>
      <c r="X61" s="421"/>
      <c r="Y61" s="421"/>
      <c r="Z61" s="421"/>
      <c r="AA61" s="421"/>
      <c r="AB61" s="421"/>
      <c r="AC61" s="421"/>
      <c r="AD61" s="421"/>
      <c r="AE61" s="421"/>
      <c r="AF61" s="421"/>
      <c r="AG61" s="419">
        <f>'SLP - Slaboproudé rozvody_01'!J29</f>
        <v>0</v>
      </c>
      <c r="AH61" s="420"/>
      <c r="AI61" s="420"/>
      <c r="AJ61" s="420"/>
      <c r="AK61" s="420"/>
      <c r="AL61" s="420"/>
      <c r="AM61" s="420"/>
      <c r="AN61" s="419">
        <f t="shared" si="0"/>
        <v>0</v>
      </c>
      <c r="AO61" s="420"/>
      <c r="AP61" s="420"/>
      <c r="AQ61" s="111" t="s">
        <v>85</v>
      </c>
      <c r="AR61" s="112"/>
      <c r="AS61" s="113">
        <v>0</v>
      </c>
      <c r="AT61" s="114">
        <f t="shared" si="1"/>
        <v>0</v>
      </c>
      <c r="AU61" s="115">
        <f>'SLP - Slaboproudé rozvody_01'!P106</f>
        <v>0</v>
      </c>
      <c r="AV61" s="114">
        <f>'SLP - Slaboproudé rozvody_01'!J32</f>
        <v>0</v>
      </c>
      <c r="AW61" s="114">
        <f>'SLP - Slaboproudé rozvody_01'!J33</f>
        <v>0</v>
      </c>
      <c r="AX61" s="114">
        <f>'SLP - Slaboproudé rozvody_01'!J34</f>
        <v>0</v>
      </c>
      <c r="AY61" s="114">
        <f>'SLP - Slaboproudé rozvody_01'!J35</f>
        <v>0</v>
      </c>
      <c r="AZ61" s="114">
        <f>'SLP - Slaboproudé rozvody_01'!F32</f>
        <v>0</v>
      </c>
      <c r="BA61" s="114">
        <f>'SLP - Slaboproudé rozvody_01'!F33</f>
        <v>0</v>
      </c>
      <c r="BB61" s="114">
        <f>'SLP - Slaboproudé rozvody_01'!F34</f>
        <v>0</v>
      </c>
      <c r="BC61" s="114">
        <f>'SLP - Slaboproudé rozvody_01'!F35</f>
        <v>0</v>
      </c>
      <c r="BD61" s="116">
        <f>'SLP - Slaboproudé rozvody_01'!F36</f>
        <v>0</v>
      </c>
      <c r="BT61" s="117" t="s">
        <v>81</v>
      </c>
      <c r="BV61" s="117" t="s">
        <v>74</v>
      </c>
      <c r="BW61" s="117" t="s">
        <v>104</v>
      </c>
      <c r="BX61" s="117" t="s">
        <v>101</v>
      </c>
      <c r="CL61" s="117" t="s">
        <v>21</v>
      </c>
    </row>
    <row r="62" spans="1:90" s="6" customFormat="1" ht="22.5" customHeight="1">
      <c r="A62" s="108" t="s">
        <v>82</v>
      </c>
      <c r="B62" s="109"/>
      <c r="C62" s="110"/>
      <c r="D62" s="110"/>
      <c r="E62" s="421" t="s">
        <v>93</v>
      </c>
      <c r="F62" s="421"/>
      <c r="G62" s="421"/>
      <c r="H62" s="421"/>
      <c r="I62" s="421"/>
      <c r="J62" s="110"/>
      <c r="K62" s="421" t="s">
        <v>105</v>
      </c>
      <c r="L62" s="421"/>
      <c r="M62" s="421"/>
      <c r="N62" s="421"/>
      <c r="O62" s="421"/>
      <c r="P62" s="421"/>
      <c r="Q62" s="421"/>
      <c r="R62" s="421"/>
      <c r="S62" s="421"/>
      <c r="T62" s="421"/>
      <c r="U62" s="421"/>
      <c r="V62" s="421"/>
      <c r="W62" s="421"/>
      <c r="X62" s="421"/>
      <c r="Y62" s="421"/>
      <c r="Z62" s="421"/>
      <c r="AA62" s="421"/>
      <c r="AB62" s="421"/>
      <c r="AC62" s="421"/>
      <c r="AD62" s="421"/>
      <c r="AE62" s="421"/>
      <c r="AF62" s="421"/>
      <c r="AG62" s="419">
        <f>'EL - Elektroinstalce'!J29</f>
        <v>0</v>
      </c>
      <c r="AH62" s="420"/>
      <c r="AI62" s="420"/>
      <c r="AJ62" s="420"/>
      <c r="AK62" s="420"/>
      <c r="AL62" s="420"/>
      <c r="AM62" s="420"/>
      <c r="AN62" s="419">
        <f t="shared" si="0"/>
        <v>0</v>
      </c>
      <c r="AO62" s="420"/>
      <c r="AP62" s="420"/>
      <c r="AQ62" s="111" t="s">
        <v>85</v>
      </c>
      <c r="AR62" s="112"/>
      <c r="AS62" s="113">
        <v>0</v>
      </c>
      <c r="AT62" s="114">
        <f t="shared" si="1"/>
        <v>0</v>
      </c>
      <c r="AU62" s="115">
        <f>'EL - Elektroinstalce'!P92</f>
        <v>0</v>
      </c>
      <c r="AV62" s="114">
        <f>'EL - Elektroinstalce'!J32</f>
        <v>0</v>
      </c>
      <c r="AW62" s="114">
        <f>'EL - Elektroinstalce'!J33</f>
        <v>0</v>
      </c>
      <c r="AX62" s="114">
        <f>'EL - Elektroinstalce'!J34</f>
        <v>0</v>
      </c>
      <c r="AY62" s="114">
        <f>'EL - Elektroinstalce'!J35</f>
        <v>0</v>
      </c>
      <c r="AZ62" s="114">
        <f>'EL - Elektroinstalce'!F32</f>
        <v>0</v>
      </c>
      <c r="BA62" s="114">
        <f>'EL - Elektroinstalce'!F33</f>
        <v>0</v>
      </c>
      <c r="BB62" s="114">
        <f>'EL - Elektroinstalce'!F34</f>
        <v>0</v>
      </c>
      <c r="BC62" s="114">
        <f>'EL - Elektroinstalce'!F35</f>
        <v>0</v>
      </c>
      <c r="BD62" s="116">
        <f>'EL - Elektroinstalce'!F36</f>
        <v>0</v>
      </c>
      <c r="BT62" s="117" t="s">
        <v>81</v>
      </c>
      <c r="BV62" s="117" t="s">
        <v>74</v>
      </c>
      <c r="BW62" s="117" t="s">
        <v>106</v>
      </c>
      <c r="BX62" s="117" t="s">
        <v>101</v>
      </c>
      <c r="CL62" s="117" t="s">
        <v>21</v>
      </c>
    </row>
    <row r="63" spans="1:90" s="6" customFormat="1" ht="22.5" customHeight="1">
      <c r="A63" s="108" t="s">
        <v>82</v>
      </c>
      <c r="B63" s="109"/>
      <c r="C63" s="110"/>
      <c r="D63" s="110"/>
      <c r="E63" s="421" t="s">
        <v>96</v>
      </c>
      <c r="F63" s="421"/>
      <c r="G63" s="421"/>
      <c r="H63" s="421"/>
      <c r="I63" s="421"/>
      <c r="J63" s="110"/>
      <c r="K63" s="421" t="s">
        <v>97</v>
      </c>
      <c r="L63" s="421"/>
      <c r="M63" s="421"/>
      <c r="N63" s="421"/>
      <c r="O63" s="421"/>
      <c r="P63" s="421"/>
      <c r="Q63" s="421"/>
      <c r="R63" s="421"/>
      <c r="S63" s="421"/>
      <c r="T63" s="421"/>
      <c r="U63" s="421"/>
      <c r="V63" s="421"/>
      <c r="W63" s="421"/>
      <c r="X63" s="421"/>
      <c r="Y63" s="421"/>
      <c r="Z63" s="421"/>
      <c r="AA63" s="421"/>
      <c r="AB63" s="421"/>
      <c r="AC63" s="421"/>
      <c r="AD63" s="421"/>
      <c r="AE63" s="421"/>
      <c r="AF63" s="421"/>
      <c r="AG63" s="419">
        <f>'VZT - Vzduchotechnika_01'!J29</f>
        <v>0</v>
      </c>
      <c r="AH63" s="420"/>
      <c r="AI63" s="420"/>
      <c r="AJ63" s="420"/>
      <c r="AK63" s="420"/>
      <c r="AL63" s="420"/>
      <c r="AM63" s="420"/>
      <c r="AN63" s="419">
        <f t="shared" si="0"/>
        <v>0</v>
      </c>
      <c r="AO63" s="420"/>
      <c r="AP63" s="420"/>
      <c r="AQ63" s="111" t="s">
        <v>85</v>
      </c>
      <c r="AR63" s="112"/>
      <c r="AS63" s="113">
        <v>0</v>
      </c>
      <c r="AT63" s="114">
        <f t="shared" si="1"/>
        <v>0</v>
      </c>
      <c r="AU63" s="115">
        <f>'VZT - Vzduchotechnika_01'!P84</f>
        <v>0</v>
      </c>
      <c r="AV63" s="114">
        <f>'VZT - Vzduchotechnika_01'!J32</f>
        <v>0</v>
      </c>
      <c r="AW63" s="114">
        <f>'VZT - Vzduchotechnika_01'!J33</f>
        <v>0</v>
      </c>
      <c r="AX63" s="114">
        <f>'VZT - Vzduchotechnika_01'!J34</f>
        <v>0</v>
      </c>
      <c r="AY63" s="114">
        <f>'VZT - Vzduchotechnika_01'!J35</f>
        <v>0</v>
      </c>
      <c r="AZ63" s="114">
        <f>'VZT - Vzduchotechnika_01'!F32</f>
        <v>0</v>
      </c>
      <c r="BA63" s="114">
        <f>'VZT - Vzduchotechnika_01'!F33</f>
        <v>0</v>
      </c>
      <c r="BB63" s="114">
        <f>'VZT - Vzduchotechnika_01'!F34</f>
        <v>0</v>
      </c>
      <c r="BC63" s="114">
        <f>'VZT - Vzduchotechnika_01'!F35</f>
        <v>0</v>
      </c>
      <c r="BD63" s="116">
        <f>'VZT - Vzduchotechnika_01'!F36</f>
        <v>0</v>
      </c>
      <c r="BT63" s="117" t="s">
        <v>81</v>
      </c>
      <c r="BV63" s="117" t="s">
        <v>74</v>
      </c>
      <c r="BW63" s="117" t="s">
        <v>107</v>
      </c>
      <c r="BX63" s="117" t="s">
        <v>101</v>
      </c>
      <c r="CL63" s="117" t="s">
        <v>21</v>
      </c>
    </row>
    <row r="64" spans="1:91" s="5" customFormat="1" ht="37.5" customHeight="1">
      <c r="A64" s="108" t="s">
        <v>82</v>
      </c>
      <c r="B64" s="98"/>
      <c r="C64" s="99"/>
      <c r="D64" s="418" t="s">
        <v>108</v>
      </c>
      <c r="E64" s="418"/>
      <c r="F64" s="418"/>
      <c r="G64" s="418"/>
      <c r="H64" s="418"/>
      <c r="I64" s="100"/>
      <c r="J64" s="418" t="s">
        <v>109</v>
      </c>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5">
        <f>'SOUP - Soupis ostatních a...'!J27</f>
        <v>0</v>
      </c>
      <c r="AH64" s="416"/>
      <c r="AI64" s="416"/>
      <c r="AJ64" s="416"/>
      <c r="AK64" s="416"/>
      <c r="AL64" s="416"/>
      <c r="AM64" s="416"/>
      <c r="AN64" s="415">
        <f t="shared" si="0"/>
        <v>0</v>
      </c>
      <c r="AO64" s="416"/>
      <c r="AP64" s="416"/>
      <c r="AQ64" s="101" t="s">
        <v>78</v>
      </c>
      <c r="AR64" s="102"/>
      <c r="AS64" s="118">
        <v>0</v>
      </c>
      <c r="AT64" s="119">
        <f t="shared" si="1"/>
        <v>0</v>
      </c>
      <c r="AU64" s="120">
        <f>'SOUP - Soupis ostatních a...'!P78</f>
        <v>0</v>
      </c>
      <c r="AV64" s="119">
        <f>'SOUP - Soupis ostatních a...'!J30</f>
        <v>0</v>
      </c>
      <c r="AW64" s="119">
        <f>'SOUP - Soupis ostatních a...'!J31</f>
        <v>0</v>
      </c>
      <c r="AX64" s="119">
        <f>'SOUP - Soupis ostatních a...'!J32</f>
        <v>0</v>
      </c>
      <c r="AY64" s="119">
        <f>'SOUP - Soupis ostatních a...'!J33</f>
        <v>0</v>
      </c>
      <c r="AZ64" s="119">
        <f>'SOUP - Soupis ostatních a...'!F30</f>
        <v>0</v>
      </c>
      <c r="BA64" s="119">
        <f>'SOUP - Soupis ostatních a...'!F31</f>
        <v>0</v>
      </c>
      <c r="BB64" s="119">
        <f>'SOUP - Soupis ostatních a...'!F32</f>
        <v>0</v>
      </c>
      <c r="BC64" s="119">
        <f>'SOUP - Soupis ostatních a...'!F33</f>
        <v>0</v>
      </c>
      <c r="BD64" s="121">
        <f>'SOUP - Soupis ostatních a...'!F34</f>
        <v>0</v>
      </c>
      <c r="BT64" s="107" t="s">
        <v>79</v>
      </c>
      <c r="BV64" s="107" t="s">
        <v>74</v>
      </c>
      <c r="BW64" s="107" t="s">
        <v>110</v>
      </c>
      <c r="BX64" s="107" t="s">
        <v>7</v>
      </c>
      <c r="CL64" s="107" t="s">
        <v>21</v>
      </c>
      <c r="CM64" s="107" t="s">
        <v>81</v>
      </c>
    </row>
    <row r="65" spans="2:44" s="1" customFormat="1" ht="30" customHeight="1">
      <c r="B65" s="43"/>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3"/>
    </row>
    <row r="66" spans="2:44" s="1" customFormat="1" ht="6.95" customHeight="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63"/>
    </row>
  </sheetData>
  <sheetProtection password="CC35" sheet="1" objects="1" scenarios="1" formatCells="0" formatColumns="0" formatRows="0" sort="0" autoFilter="0"/>
  <mergeCells count="89">
    <mergeCell ref="AR2:BE2"/>
    <mergeCell ref="AN64:AP64"/>
    <mergeCell ref="AG64:AM64"/>
    <mergeCell ref="D64:H64"/>
    <mergeCell ref="J64:AF64"/>
    <mergeCell ref="AG51:AM51"/>
    <mergeCell ref="AN51:AP51"/>
    <mergeCell ref="AN62:AP62"/>
    <mergeCell ref="AG62:AM62"/>
    <mergeCell ref="E62:I62"/>
    <mergeCell ref="K62:AF62"/>
    <mergeCell ref="AN63:AP63"/>
    <mergeCell ref="AG63:AM63"/>
    <mergeCell ref="E63:I63"/>
    <mergeCell ref="K63:AF63"/>
    <mergeCell ref="AN60:AP60"/>
    <mergeCell ref="AG60:AM60"/>
    <mergeCell ref="E60:I60"/>
    <mergeCell ref="K60:AF60"/>
    <mergeCell ref="AN61:AP61"/>
    <mergeCell ref="AG61:AM61"/>
    <mergeCell ref="E61:I61"/>
    <mergeCell ref="K61:AF61"/>
    <mergeCell ref="AN58:AP58"/>
    <mergeCell ref="AG58:AM58"/>
    <mergeCell ref="D58:H58"/>
    <mergeCell ref="J58:AF58"/>
    <mergeCell ref="AN59:AP59"/>
    <mergeCell ref="AG59:AM59"/>
    <mergeCell ref="E59:I59"/>
    <mergeCell ref="K59:AF59"/>
    <mergeCell ref="AN56:AP56"/>
    <mergeCell ref="AG56:AM56"/>
    <mergeCell ref="E56:I56"/>
    <mergeCell ref="K56:AF56"/>
    <mergeCell ref="AN57:AP57"/>
    <mergeCell ref="AG57:AM57"/>
    <mergeCell ref="E57:I57"/>
    <mergeCell ref="K57:AF57"/>
    <mergeCell ref="AN54:AP54"/>
    <mergeCell ref="AG54:AM54"/>
    <mergeCell ref="E54:I54"/>
    <mergeCell ref="K54:AF54"/>
    <mergeCell ref="AN55:AP55"/>
    <mergeCell ref="AG55:AM55"/>
    <mergeCell ref="E55:I55"/>
    <mergeCell ref="K55:AF55"/>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ST - Stavební část'!C2" display="/"/>
    <hyperlink ref="A54" location="'ZTI - Zdravotechnické ins...'!C2" display="/"/>
    <hyperlink ref="A55" location="'SLP - Slaboproudé rozvody'!C2" display="/"/>
    <hyperlink ref="A56" location="'EL - Elektroinstalace'!C2" display="/"/>
    <hyperlink ref="A57" location="'VZT - Vzduchotechnika'!C2" display="/"/>
    <hyperlink ref="A59" location="'ST - Stavební část_01'!C2" display="/"/>
    <hyperlink ref="A60" location="'ZTI - Zdravotechnické ins..._01'!C2" display="/"/>
    <hyperlink ref="A61" location="'SLP - Slaboproudé rozvody_01'!C2" display="/"/>
    <hyperlink ref="A62" location="'EL - Elektroinstalce'!C2" display="/"/>
    <hyperlink ref="A63" location="'VZT - Vzduchotechnika_01'!C2" display="/"/>
    <hyperlink ref="A64" location="'SOUP - Soupis ostatních a...'!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3"/>
      <c r="C1" s="123"/>
      <c r="D1" s="124" t="s">
        <v>1</v>
      </c>
      <c r="E1" s="123"/>
      <c r="F1" s="125" t="s">
        <v>111</v>
      </c>
      <c r="G1" s="432" t="s">
        <v>112</v>
      </c>
      <c r="H1" s="432"/>
      <c r="I1" s="126"/>
      <c r="J1" s="125" t="s">
        <v>113</v>
      </c>
      <c r="K1" s="124" t="s">
        <v>114</v>
      </c>
      <c r="L1" s="125" t="s">
        <v>115</v>
      </c>
      <c r="M1" s="125"/>
      <c r="N1" s="125"/>
      <c r="O1" s="125"/>
      <c r="P1" s="125"/>
      <c r="Q1" s="125"/>
      <c r="R1" s="125"/>
      <c r="S1" s="125"/>
      <c r="T1" s="12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424"/>
      <c r="M2" s="424"/>
      <c r="N2" s="424"/>
      <c r="O2" s="424"/>
      <c r="P2" s="424"/>
      <c r="Q2" s="424"/>
      <c r="R2" s="424"/>
      <c r="S2" s="424"/>
      <c r="T2" s="424"/>
      <c r="U2" s="424"/>
      <c r="V2" s="424"/>
      <c r="AT2" s="26" t="s">
        <v>106</v>
      </c>
    </row>
    <row r="3" spans="2:46" ht="6.95" customHeight="1">
      <c r="B3" s="27"/>
      <c r="C3" s="28"/>
      <c r="D3" s="28"/>
      <c r="E3" s="28"/>
      <c r="F3" s="28"/>
      <c r="G3" s="28"/>
      <c r="H3" s="28"/>
      <c r="I3" s="127"/>
      <c r="J3" s="28"/>
      <c r="K3" s="29"/>
      <c r="AT3" s="26" t="s">
        <v>81</v>
      </c>
    </row>
    <row r="4" spans="2:46" ht="36.95" customHeight="1">
      <c r="B4" s="30"/>
      <c r="C4" s="31"/>
      <c r="D4" s="32" t="s">
        <v>116</v>
      </c>
      <c r="E4" s="31"/>
      <c r="F4" s="31"/>
      <c r="G4" s="31"/>
      <c r="H4" s="31"/>
      <c r="I4" s="128"/>
      <c r="J4" s="31"/>
      <c r="K4" s="33"/>
      <c r="M4" s="34" t="s">
        <v>12</v>
      </c>
      <c r="AT4" s="26" t="s">
        <v>6</v>
      </c>
    </row>
    <row r="5" spans="2:11" ht="6.95" customHeight="1">
      <c r="B5" s="30"/>
      <c r="C5" s="31"/>
      <c r="D5" s="31"/>
      <c r="E5" s="31"/>
      <c r="F5" s="31"/>
      <c r="G5" s="31"/>
      <c r="H5" s="31"/>
      <c r="I5" s="128"/>
      <c r="J5" s="31"/>
      <c r="K5" s="33"/>
    </row>
    <row r="6" spans="2:11" ht="13.5">
      <c r="B6" s="30"/>
      <c r="C6" s="31"/>
      <c r="D6" s="39" t="s">
        <v>18</v>
      </c>
      <c r="E6" s="31"/>
      <c r="F6" s="31"/>
      <c r="G6" s="31"/>
      <c r="H6" s="31"/>
      <c r="I6" s="128"/>
      <c r="J6" s="31"/>
      <c r="K6" s="33"/>
    </row>
    <row r="7" spans="2:11" ht="22.5" customHeight="1">
      <c r="B7" s="30"/>
      <c r="C7" s="31"/>
      <c r="D7" s="31"/>
      <c r="E7" s="425" t="str">
        <f>'Rekapitulace stavby'!K6</f>
        <v>Teoretické Ústavy  LF v Olomouci úpravy sekcí (A1-4.NP a A1-5.NP)</v>
      </c>
      <c r="F7" s="426"/>
      <c r="G7" s="426"/>
      <c r="H7" s="426"/>
      <c r="I7" s="128"/>
      <c r="J7" s="31"/>
      <c r="K7" s="33"/>
    </row>
    <row r="8" spans="2:11" ht="13.5">
      <c r="B8" s="30"/>
      <c r="C8" s="31"/>
      <c r="D8" s="39" t="s">
        <v>117</v>
      </c>
      <c r="E8" s="31"/>
      <c r="F8" s="31"/>
      <c r="G8" s="31"/>
      <c r="H8" s="31"/>
      <c r="I8" s="128"/>
      <c r="J8" s="31"/>
      <c r="K8" s="33"/>
    </row>
    <row r="9" spans="2:11" s="1" customFormat="1" ht="22.5" customHeight="1">
      <c r="B9" s="43"/>
      <c r="C9" s="44"/>
      <c r="D9" s="44"/>
      <c r="E9" s="425" t="s">
        <v>2294</v>
      </c>
      <c r="F9" s="427"/>
      <c r="G9" s="427"/>
      <c r="H9" s="427"/>
      <c r="I9" s="129"/>
      <c r="J9" s="44"/>
      <c r="K9" s="47"/>
    </row>
    <row r="10" spans="2:11" s="1" customFormat="1" ht="13.5">
      <c r="B10" s="43"/>
      <c r="C10" s="44"/>
      <c r="D10" s="39" t="s">
        <v>119</v>
      </c>
      <c r="E10" s="44"/>
      <c r="F10" s="44"/>
      <c r="G10" s="44"/>
      <c r="H10" s="44"/>
      <c r="I10" s="129"/>
      <c r="J10" s="44"/>
      <c r="K10" s="47"/>
    </row>
    <row r="11" spans="2:11" s="1" customFormat="1" ht="36.95" customHeight="1">
      <c r="B11" s="43"/>
      <c r="C11" s="44"/>
      <c r="D11" s="44"/>
      <c r="E11" s="428" t="s">
        <v>2763</v>
      </c>
      <c r="F11" s="427"/>
      <c r="G11" s="427"/>
      <c r="H11" s="42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9" t="s">
        <v>20</v>
      </c>
      <c r="E13" s="44"/>
      <c r="F13" s="37" t="s">
        <v>21</v>
      </c>
      <c r="G13" s="44"/>
      <c r="H13" s="44"/>
      <c r="I13" s="130" t="s">
        <v>22</v>
      </c>
      <c r="J13" s="37" t="s">
        <v>21</v>
      </c>
      <c r="K13" s="47"/>
    </row>
    <row r="14" spans="2:11" s="1" customFormat="1" ht="14.45" customHeight="1">
      <c r="B14" s="43"/>
      <c r="C14" s="44"/>
      <c r="D14" s="39" t="s">
        <v>23</v>
      </c>
      <c r="E14" s="44"/>
      <c r="F14" s="37" t="s">
        <v>1639</v>
      </c>
      <c r="G14" s="44"/>
      <c r="H14" s="44"/>
      <c r="I14" s="130" t="s">
        <v>25</v>
      </c>
      <c r="J14" s="131" t="str">
        <f>'Rekapitulace stavby'!AN8</f>
        <v>14.7.2016</v>
      </c>
      <c r="K14" s="47"/>
    </row>
    <row r="15" spans="2:11" s="1" customFormat="1" ht="10.9" customHeight="1">
      <c r="B15" s="43"/>
      <c r="C15" s="44"/>
      <c r="D15" s="44"/>
      <c r="E15" s="44"/>
      <c r="F15" s="44"/>
      <c r="G15" s="44"/>
      <c r="H15" s="44"/>
      <c r="I15" s="129"/>
      <c r="J15" s="44"/>
      <c r="K15" s="47"/>
    </row>
    <row r="16" spans="2:11" s="1" customFormat="1" ht="14.45" customHeight="1">
      <c r="B16" s="43"/>
      <c r="C16" s="44"/>
      <c r="D16" s="39" t="s">
        <v>27</v>
      </c>
      <c r="E16" s="44"/>
      <c r="F16" s="44"/>
      <c r="G16" s="44"/>
      <c r="H16" s="44"/>
      <c r="I16" s="130" t="s">
        <v>28</v>
      </c>
      <c r="J16" s="37" t="str">
        <f>IF('Rekapitulace stavby'!AN10="","",'Rekapitulace stavby'!AN10)</f>
        <v/>
      </c>
      <c r="K16" s="47"/>
    </row>
    <row r="17" spans="2:11" s="1" customFormat="1" ht="18" customHeight="1">
      <c r="B17" s="43"/>
      <c r="C17" s="44"/>
      <c r="D17" s="44"/>
      <c r="E17" s="37" t="str">
        <f>IF('Rekapitulace stavby'!E11="","",'Rekapitulace stavby'!E11)</f>
        <v>Univerzita Palackého v Olomouci</v>
      </c>
      <c r="F17" s="44"/>
      <c r="G17" s="44"/>
      <c r="H17" s="44"/>
      <c r="I17" s="130" t="s">
        <v>31</v>
      </c>
      <c r="J17" s="37" t="str">
        <f>IF('Rekapitulace stavby'!AN11="","",'Rekapitulace stavby'!AN11)</f>
        <v/>
      </c>
      <c r="K17" s="47"/>
    </row>
    <row r="18" spans="2:11" s="1" customFormat="1" ht="6.95" customHeight="1">
      <c r="B18" s="43"/>
      <c r="C18" s="44"/>
      <c r="D18" s="44"/>
      <c r="E18" s="44"/>
      <c r="F18" s="44"/>
      <c r="G18" s="44"/>
      <c r="H18" s="44"/>
      <c r="I18" s="129"/>
      <c r="J18" s="44"/>
      <c r="K18" s="47"/>
    </row>
    <row r="19" spans="2:11" s="1" customFormat="1" ht="14.45" customHeight="1">
      <c r="B19" s="43"/>
      <c r="C19" s="44"/>
      <c r="D19" s="39" t="s">
        <v>32</v>
      </c>
      <c r="E19" s="44"/>
      <c r="F19" s="44"/>
      <c r="G19" s="44"/>
      <c r="H19" s="44"/>
      <c r="I19" s="130" t="s">
        <v>28</v>
      </c>
      <c r="J19" s="37" t="str">
        <f>IF('Rekapitulace stavby'!AN13="Vyplň údaj","",IF('Rekapitulace stavby'!AN13="","",'Rekapitulace stavby'!AN13))</f>
        <v/>
      </c>
      <c r="K19" s="47"/>
    </row>
    <row r="20" spans="2:11" s="1" customFormat="1" ht="18" customHeight="1">
      <c r="B20" s="43"/>
      <c r="C20" s="44"/>
      <c r="D20" s="44"/>
      <c r="E20" s="37" t="str">
        <f>IF('Rekapitulace stavby'!E14="Vyplň údaj","",IF('Rekapitulace stavby'!E14="","",'Rekapitulace stavby'!E14))</f>
        <v/>
      </c>
      <c r="F20" s="44"/>
      <c r="G20" s="44"/>
      <c r="H20" s="44"/>
      <c r="I20" s="130" t="s">
        <v>31</v>
      </c>
      <c r="J20" s="37"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9" t="s">
        <v>34</v>
      </c>
      <c r="E22" s="44"/>
      <c r="F22" s="44"/>
      <c r="G22" s="44"/>
      <c r="H22" s="44"/>
      <c r="I22" s="130" t="s">
        <v>28</v>
      </c>
      <c r="J22" s="37" t="str">
        <f>IF('Rekapitulace stavby'!AN16="","",'Rekapitulace stavby'!AN16)</f>
        <v/>
      </c>
      <c r="K22" s="47"/>
    </row>
    <row r="23" spans="2:11" s="1" customFormat="1" ht="18" customHeight="1">
      <c r="B23" s="43"/>
      <c r="C23" s="44"/>
      <c r="D23" s="44"/>
      <c r="E23" s="37" t="str">
        <f>IF('Rekapitulace stavby'!E17="","",'Rekapitulace stavby'!E17)</f>
        <v>Stavoprotjekt Olomouc a.s.</v>
      </c>
      <c r="F23" s="44"/>
      <c r="G23" s="44"/>
      <c r="H23" s="44"/>
      <c r="I23" s="130" t="s">
        <v>31</v>
      </c>
      <c r="J23" s="37" t="str">
        <f>IF('Rekapitulace stavby'!AN17="","",'Rekapitulace stavby'!AN17)</f>
        <v/>
      </c>
      <c r="K23" s="47"/>
    </row>
    <row r="24" spans="2:11" s="1" customFormat="1" ht="6.95" customHeight="1">
      <c r="B24" s="43"/>
      <c r="C24" s="44"/>
      <c r="D24" s="44"/>
      <c r="E24" s="44"/>
      <c r="F24" s="44"/>
      <c r="G24" s="44"/>
      <c r="H24" s="44"/>
      <c r="I24" s="129"/>
      <c r="J24" s="44"/>
      <c r="K24" s="47"/>
    </row>
    <row r="25" spans="2:11" s="1" customFormat="1" ht="14.45" customHeight="1">
      <c r="B25" s="43"/>
      <c r="C25" s="44"/>
      <c r="D25" s="39" t="s">
        <v>37</v>
      </c>
      <c r="E25" s="44"/>
      <c r="F25" s="44"/>
      <c r="G25" s="44"/>
      <c r="H25" s="44"/>
      <c r="I25" s="129"/>
      <c r="J25" s="44"/>
      <c r="K25" s="47"/>
    </row>
    <row r="26" spans="2:11" s="7" customFormat="1" ht="22.5" customHeight="1">
      <c r="B26" s="132"/>
      <c r="C26" s="133"/>
      <c r="D26" s="133"/>
      <c r="E26" s="390" t="s">
        <v>21</v>
      </c>
      <c r="F26" s="390"/>
      <c r="G26" s="390"/>
      <c r="H26" s="390"/>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38</v>
      </c>
      <c r="E29" s="44"/>
      <c r="F29" s="44"/>
      <c r="G29" s="44"/>
      <c r="H29" s="44"/>
      <c r="I29" s="129"/>
      <c r="J29" s="139">
        <f>ROUND(J92,2)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40</v>
      </c>
      <c r="G31" s="44"/>
      <c r="H31" s="44"/>
      <c r="I31" s="140" t="s">
        <v>39</v>
      </c>
      <c r="J31" s="48" t="s">
        <v>41</v>
      </c>
      <c r="K31" s="47"/>
    </row>
    <row r="32" spans="2:11" s="1" customFormat="1" ht="14.45" customHeight="1">
      <c r="B32" s="43"/>
      <c r="C32" s="44"/>
      <c r="D32" s="51" t="s">
        <v>42</v>
      </c>
      <c r="E32" s="51" t="s">
        <v>43</v>
      </c>
      <c r="F32" s="141">
        <f>ROUND(SUM(BE92:BE220),2)</f>
        <v>0</v>
      </c>
      <c r="G32" s="44"/>
      <c r="H32" s="44"/>
      <c r="I32" s="142">
        <v>0.21</v>
      </c>
      <c r="J32" s="141">
        <f>ROUND(ROUND((SUM(BE92:BE220)),2)*I32,2)</f>
        <v>0</v>
      </c>
      <c r="K32" s="47"/>
    </row>
    <row r="33" spans="2:11" s="1" customFormat="1" ht="14.45" customHeight="1">
      <c r="B33" s="43"/>
      <c r="C33" s="44"/>
      <c r="D33" s="44"/>
      <c r="E33" s="51" t="s">
        <v>44</v>
      </c>
      <c r="F33" s="141">
        <f>ROUND(SUM(BF92:BF220),2)</f>
        <v>0</v>
      </c>
      <c r="G33" s="44"/>
      <c r="H33" s="44"/>
      <c r="I33" s="142">
        <v>0.15</v>
      </c>
      <c r="J33" s="141">
        <f>ROUND(ROUND((SUM(BF92:BF220)),2)*I33,2)</f>
        <v>0</v>
      </c>
      <c r="K33" s="47"/>
    </row>
    <row r="34" spans="2:11" s="1" customFormat="1" ht="14.45" customHeight="1" hidden="1">
      <c r="B34" s="43"/>
      <c r="C34" s="44"/>
      <c r="D34" s="44"/>
      <c r="E34" s="51" t="s">
        <v>45</v>
      </c>
      <c r="F34" s="141">
        <f>ROUND(SUM(BG92:BG220),2)</f>
        <v>0</v>
      </c>
      <c r="G34" s="44"/>
      <c r="H34" s="44"/>
      <c r="I34" s="142">
        <v>0.21</v>
      </c>
      <c r="J34" s="141">
        <v>0</v>
      </c>
      <c r="K34" s="47"/>
    </row>
    <row r="35" spans="2:11" s="1" customFormat="1" ht="14.45" customHeight="1" hidden="1">
      <c r="B35" s="43"/>
      <c r="C35" s="44"/>
      <c r="D35" s="44"/>
      <c r="E35" s="51" t="s">
        <v>46</v>
      </c>
      <c r="F35" s="141">
        <f>ROUND(SUM(BH92:BH220),2)</f>
        <v>0</v>
      </c>
      <c r="G35" s="44"/>
      <c r="H35" s="44"/>
      <c r="I35" s="142">
        <v>0.15</v>
      </c>
      <c r="J35" s="141">
        <v>0</v>
      </c>
      <c r="K35" s="47"/>
    </row>
    <row r="36" spans="2:11" s="1" customFormat="1" ht="14.45" customHeight="1" hidden="1">
      <c r="B36" s="43"/>
      <c r="C36" s="44"/>
      <c r="D36" s="44"/>
      <c r="E36" s="51" t="s">
        <v>47</v>
      </c>
      <c r="F36" s="141">
        <f>ROUND(SUM(BI92:BI220),2)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48</v>
      </c>
      <c r="E38" s="81"/>
      <c r="F38" s="81"/>
      <c r="G38" s="145" t="s">
        <v>49</v>
      </c>
      <c r="H38" s="146" t="s">
        <v>50</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2" t="s">
        <v>121</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9" t="s">
        <v>18</v>
      </c>
      <c r="D46" s="44"/>
      <c r="E46" s="44"/>
      <c r="F46" s="44"/>
      <c r="G46" s="44"/>
      <c r="H46" s="44"/>
      <c r="I46" s="129"/>
      <c r="J46" s="44"/>
      <c r="K46" s="47"/>
    </row>
    <row r="47" spans="2:11" s="1" customFormat="1" ht="22.5" customHeight="1">
      <c r="B47" s="43"/>
      <c r="C47" s="44"/>
      <c r="D47" s="44"/>
      <c r="E47" s="425" t="str">
        <f>E7</f>
        <v>Teoretické Ústavy  LF v Olomouci úpravy sekcí (A1-4.NP a A1-5.NP)</v>
      </c>
      <c r="F47" s="426"/>
      <c r="G47" s="426"/>
      <c r="H47" s="426"/>
      <c r="I47" s="129"/>
      <c r="J47" s="44"/>
      <c r="K47" s="47"/>
    </row>
    <row r="48" spans="2:11" ht="13.5">
      <c r="B48" s="30"/>
      <c r="C48" s="39" t="s">
        <v>117</v>
      </c>
      <c r="D48" s="31"/>
      <c r="E48" s="31"/>
      <c r="F48" s="31"/>
      <c r="G48" s="31"/>
      <c r="H48" s="31"/>
      <c r="I48" s="128"/>
      <c r="J48" s="31"/>
      <c r="K48" s="33"/>
    </row>
    <row r="49" spans="2:11" s="1" customFormat="1" ht="22.5" customHeight="1">
      <c r="B49" s="43"/>
      <c r="C49" s="44"/>
      <c r="D49" s="44"/>
      <c r="E49" s="425" t="s">
        <v>2294</v>
      </c>
      <c r="F49" s="427"/>
      <c r="G49" s="427"/>
      <c r="H49" s="427"/>
      <c r="I49" s="129"/>
      <c r="J49" s="44"/>
      <c r="K49" s="47"/>
    </row>
    <row r="50" spans="2:11" s="1" customFormat="1" ht="14.45" customHeight="1">
      <c r="B50" s="43"/>
      <c r="C50" s="39" t="s">
        <v>119</v>
      </c>
      <c r="D50" s="44"/>
      <c r="E50" s="44"/>
      <c r="F50" s="44"/>
      <c r="G50" s="44"/>
      <c r="H50" s="44"/>
      <c r="I50" s="129"/>
      <c r="J50" s="44"/>
      <c r="K50" s="47"/>
    </row>
    <row r="51" spans="2:11" s="1" customFormat="1" ht="23.25" customHeight="1">
      <c r="B51" s="43"/>
      <c r="C51" s="44"/>
      <c r="D51" s="44"/>
      <c r="E51" s="428" t="str">
        <f>E11</f>
        <v>EL - Elektroinstalce</v>
      </c>
      <c r="F51" s="427"/>
      <c r="G51" s="427"/>
      <c r="H51" s="42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9" t="s">
        <v>23</v>
      </c>
      <c r="D53" s="44"/>
      <c r="E53" s="44"/>
      <c r="F53" s="37" t="str">
        <f>F14</f>
        <v xml:space="preserve"> </v>
      </c>
      <c r="G53" s="44"/>
      <c r="H53" s="44"/>
      <c r="I53" s="130" t="s">
        <v>25</v>
      </c>
      <c r="J53" s="131" t="str">
        <f>IF(J14="","",J14)</f>
        <v>14.7.2016</v>
      </c>
      <c r="K53" s="47"/>
    </row>
    <row r="54" spans="2:11" s="1" customFormat="1" ht="6.95" customHeight="1">
      <c r="B54" s="43"/>
      <c r="C54" s="44"/>
      <c r="D54" s="44"/>
      <c r="E54" s="44"/>
      <c r="F54" s="44"/>
      <c r="G54" s="44"/>
      <c r="H54" s="44"/>
      <c r="I54" s="129"/>
      <c r="J54" s="44"/>
      <c r="K54" s="47"/>
    </row>
    <row r="55" spans="2:11" s="1" customFormat="1" ht="13.5">
      <c r="B55" s="43"/>
      <c r="C55" s="39" t="s">
        <v>27</v>
      </c>
      <c r="D55" s="44"/>
      <c r="E55" s="44"/>
      <c r="F55" s="37" t="str">
        <f>E17</f>
        <v>Univerzita Palackého v Olomouci</v>
      </c>
      <c r="G55" s="44"/>
      <c r="H55" s="44"/>
      <c r="I55" s="130" t="s">
        <v>34</v>
      </c>
      <c r="J55" s="37" t="str">
        <f>E23</f>
        <v>Stavoprotjekt Olomouc a.s.</v>
      </c>
      <c r="K55" s="47"/>
    </row>
    <row r="56" spans="2:11" s="1" customFormat="1" ht="14.45" customHeight="1">
      <c r="B56" s="43"/>
      <c r="C56" s="39" t="s">
        <v>32</v>
      </c>
      <c r="D56" s="44"/>
      <c r="E56" s="44"/>
      <c r="F56" s="37"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5" t="s">
        <v>122</v>
      </c>
      <c r="D58" s="143"/>
      <c r="E58" s="143"/>
      <c r="F58" s="143"/>
      <c r="G58" s="143"/>
      <c r="H58" s="143"/>
      <c r="I58" s="156"/>
      <c r="J58" s="157" t="s">
        <v>123</v>
      </c>
      <c r="K58" s="158"/>
    </row>
    <row r="59" spans="2:11" s="1" customFormat="1" ht="10.35" customHeight="1">
      <c r="B59" s="43"/>
      <c r="C59" s="44"/>
      <c r="D59" s="44"/>
      <c r="E59" s="44"/>
      <c r="F59" s="44"/>
      <c r="G59" s="44"/>
      <c r="H59" s="44"/>
      <c r="I59" s="129"/>
      <c r="J59" s="44"/>
      <c r="K59" s="47"/>
    </row>
    <row r="60" spans="2:47" s="1" customFormat="1" ht="29.25" customHeight="1">
      <c r="B60" s="43"/>
      <c r="C60" s="159" t="s">
        <v>124</v>
      </c>
      <c r="D60" s="44"/>
      <c r="E60" s="44"/>
      <c r="F60" s="44"/>
      <c r="G60" s="44"/>
      <c r="H60" s="44"/>
      <c r="I60" s="129"/>
      <c r="J60" s="139">
        <f>J92</f>
        <v>0</v>
      </c>
      <c r="K60" s="47"/>
      <c r="AU60" s="26" t="s">
        <v>125</v>
      </c>
    </row>
    <row r="61" spans="2:11" s="8" customFormat="1" ht="24.95" customHeight="1">
      <c r="B61" s="160"/>
      <c r="C61" s="161"/>
      <c r="D61" s="162" t="s">
        <v>1846</v>
      </c>
      <c r="E61" s="163"/>
      <c r="F61" s="163"/>
      <c r="G61" s="163"/>
      <c r="H61" s="163"/>
      <c r="I61" s="164"/>
      <c r="J61" s="165">
        <f>J93</f>
        <v>0</v>
      </c>
      <c r="K61" s="166"/>
    </row>
    <row r="62" spans="2:11" s="9" customFormat="1" ht="19.9" customHeight="1">
      <c r="B62" s="167"/>
      <c r="C62" s="168"/>
      <c r="D62" s="169" t="s">
        <v>129</v>
      </c>
      <c r="E62" s="170"/>
      <c r="F62" s="170"/>
      <c r="G62" s="170"/>
      <c r="H62" s="170"/>
      <c r="I62" s="171"/>
      <c r="J62" s="172">
        <f>J94</f>
        <v>0</v>
      </c>
      <c r="K62" s="173"/>
    </row>
    <row r="63" spans="2:11" s="9" customFormat="1" ht="19.9" customHeight="1">
      <c r="B63" s="167"/>
      <c r="C63" s="168"/>
      <c r="D63" s="169" t="s">
        <v>130</v>
      </c>
      <c r="E63" s="170"/>
      <c r="F63" s="170"/>
      <c r="G63" s="170"/>
      <c r="H63" s="170"/>
      <c r="I63" s="171"/>
      <c r="J63" s="172">
        <f>J99</f>
        <v>0</v>
      </c>
      <c r="K63" s="173"/>
    </row>
    <row r="64" spans="2:11" s="9" customFormat="1" ht="19.9" customHeight="1">
      <c r="B64" s="167"/>
      <c r="C64" s="168"/>
      <c r="D64" s="169" t="s">
        <v>131</v>
      </c>
      <c r="E64" s="170"/>
      <c r="F64" s="170"/>
      <c r="G64" s="170"/>
      <c r="H64" s="170"/>
      <c r="I64" s="171"/>
      <c r="J64" s="172">
        <f>J106</f>
        <v>0</v>
      </c>
      <c r="K64" s="173"/>
    </row>
    <row r="65" spans="2:11" s="9" customFormat="1" ht="19.9" customHeight="1">
      <c r="B65" s="167"/>
      <c r="C65" s="168"/>
      <c r="D65" s="169" t="s">
        <v>132</v>
      </c>
      <c r="E65" s="170"/>
      <c r="F65" s="170"/>
      <c r="G65" s="170"/>
      <c r="H65" s="170"/>
      <c r="I65" s="171"/>
      <c r="J65" s="172">
        <f>J115</f>
        <v>0</v>
      </c>
      <c r="K65" s="173"/>
    </row>
    <row r="66" spans="2:11" s="8" customFormat="1" ht="24.95" customHeight="1">
      <c r="B66" s="160"/>
      <c r="C66" s="161"/>
      <c r="D66" s="162" t="s">
        <v>1847</v>
      </c>
      <c r="E66" s="163"/>
      <c r="F66" s="163"/>
      <c r="G66" s="163"/>
      <c r="H66" s="163"/>
      <c r="I66" s="164"/>
      <c r="J66" s="165">
        <f>J118</f>
        <v>0</v>
      </c>
      <c r="K66" s="166"/>
    </row>
    <row r="67" spans="2:11" s="9" customFormat="1" ht="19.9" customHeight="1">
      <c r="B67" s="167"/>
      <c r="C67" s="168"/>
      <c r="D67" s="169" t="s">
        <v>1848</v>
      </c>
      <c r="E67" s="170"/>
      <c r="F67" s="170"/>
      <c r="G67" s="170"/>
      <c r="H67" s="170"/>
      <c r="I67" s="171"/>
      <c r="J67" s="172">
        <f>J119</f>
        <v>0</v>
      </c>
      <c r="K67" s="173"/>
    </row>
    <row r="68" spans="2:11" s="9" customFormat="1" ht="19.9" customHeight="1">
      <c r="B68" s="167"/>
      <c r="C68" s="168"/>
      <c r="D68" s="169" t="s">
        <v>1849</v>
      </c>
      <c r="E68" s="170"/>
      <c r="F68" s="170"/>
      <c r="G68" s="170"/>
      <c r="H68" s="170"/>
      <c r="I68" s="171"/>
      <c r="J68" s="172">
        <f>J133</f>
        <v>0</v>
      </c>
      <c r="K68" s="173"/>
    </row>
    <row r="69" spans="2:11" s="8" customFormat="1" ht="24.95" customHeight="1">
      <c r="B69" s="160"/>
      <c r="C69" s="161"/>
      <c r="D69" s="162" t="s">
        <v>1339</v>
      </c>
      <c r="E69" s="163"/>
      <c r="F69" s="163"/>
      <c r="G69" s="163"/>
      <c r="H69" s="163"/>
      <c r="I69" s="164"/>
      <c r="J69" s="165">
        <f>J218</f>
        <v>0</v>
      </c>
      <c r="K69" s="166"/>
    </row>
    <row r="70" spans="2:11" s="9" customFormat="1" ht="19.9" customHeight="1">
      <c r="B70" s="167"/>
      <c r="C70" s="168"/>
      <c r="D70" s="169" t="s">
        <v>1340</v>
      </c>
      <c r="E70" s="170"/>
      <c r="F70" s="170"/>
      <c r="G70" s="170"/>
      <c r="H70" s="170"/>
      <c r="I70" s="171"/>
      <c r="J70" s="172">
        <f>J219</f>
        <v>0</v>
      </c>
      <c r="K70" s="173"/>
    </row>
    <row r="71" spans="2:11" s="1" customFormat="1" ht="21.75" customHeight="1">
      <c r="B71" s="43"/>
      <c r="C71" s="44"/>
      <c r="D71" s="44"/>
      <c r="E71" s="44"/>
      <c r="F71" s="44"/>
      <c r="G71" s="44"/>
      <c r="H71" s="44"/>
      <c r="I71" s="129"/>
      <c r="J71" s="44"/>
      <c r="K71" s="47"/>
    </row>
    <row r="72" spans="2:11" s="1" customFormat="1" ht="6.95" customHeight="1">
      <c r="B72" s="58"/>
      <c r="C72" s="59"/>
      <c r="D72" s="59"/>
      <c r="E72" s="59"/>
      <c r="F72" s="59"/>
      <c r="G72" s="59"/>
      <c r="H72" s="59"/>
      <c r="I72" s="150"/>
      <c r="J72" s="59"/>
      <c r="K72" s="60"/>
    </row>
    <row r="76" spans="2:12" s="1" customFormat="1" ht="6.95" customHeight="1">
      <c r="B76" s="61"/>
      <c r="C76" s="62"/>
      <c r="D76" s="62"/>
      <c r="E76" s="62"/>
      <c r="F76" s="62"/>
      <c r="G76" s="62"/>
      <c r="H76" s="62"/>
      <c r="I76" s="153"/>
      <c r="J76" s="62"/>
      <c r="K76" s="62"/>
      <c r="L76" s="63"/>
    </row>
    <row r="77" spans="2:12" s="1" customFormat="1" ht="36.95" customHeight="1">
      <c r="B77" s="43"/>
      <c r="C77" s="64" t="s">
        <v>146</v>
      </c>
      <c r="D77" s="65"/>
      <c r="E77" s="65"/>
      <c r="F77" s="65"/>
      <c r="G77" s="65"/>
      <c r="H77" s="65"/>
      <c r="I77" s="174"/>
      <c r="J77" s="65"/>
      <c r="K77" s="65"/>
      <c r="L77" s="63"/>
    </row>
    <row r="78" spans="2:12" s="1" customFormat="1" ht="6.95" customHeight="1">
      <c r="B78" s="43"/>
      <c r="C78" s="65"/>
      <c r="D78" s="65"/>
      <c r="E78" s="65"/>
      <c r="F78" s="65"/>
      <c r="G78" s="65"/>
      <c r="H78" s="65"/>
      <c r="I78" s="174"/>
      <c r="J78" s="65"/>
      <c r="K78" s="65"/>
      <c r="L78" s="63"/>
    </row>
    <row r="79" spans="2:12" s="1" customFormat="1" ht="14.45" customHeight="1">
      <c r="B79" s="43"/>
      <c r="C79" s="67" t="s">
        <v>18</v>
      </c>
      <c r="D79" s="65"/>
      <c r="E79" s="65"/>
      <c r="F79" s="65"/>
      <c r="G79" s="65"/>
      <c r="H79" s="65"/>
      <c r="I79" s="174"/>
      <c r="J79" s="65"/>
      <c r="K79" s="65"/>
      <c r="L79" s="63"/>
    </row>
    <row r="80" spans="2:12" s="1" customFormat="1" ht="22.5" customHeight="1">
      <c r="B80" s="43"/>
      <c r="C80" s="65"/>
      <c r="D80" s="65"/>
      <c r="E80" s="429" t="str">
        <f>E7</f>
        <v>Teoretické Ústavy  LF v Olomouci úpravy sekcí (A1-4.NP a A1-5.NP)</v>
      </c>
      <c r="F80" s="430"/>
      <c r="G80" s="430"/>
      <c r="H80" s="430"/>
      <c r="I80" s="174"/>
      <c r="J80" s="65"/>
      <c r="K80" s="65"/>
      <c r="L80" s="63"/>
    </row>
    <row r="81" spans="2:12" ht="13.5">
      <c r="B81" s="30"/>
      <c r="C81" s="67" t="s">
        <v>117</v>
      </c>
      <c r="D81" s="175"/>
      <c r="E81" s="175"/>
      <c r="F81" s="175"/>
      <c r="G81" s="175"/>
      <c r="H81" s="175"/>
      <c r="J81" s="175"/>
      <c r="K81" s="175"/>
      <c r="L81" s="176"/>
    </row>
    <row r="82" spans="2:12" s="1" customFormat="1" ht="22.5" customHeight="1">
      <c r="B82" s="43"/>
      <c r="C82" s="65"/>
      <c r="D82" s="65"/>
      <c r="E82" s="429" t="s">
        <v>2294</v>
      </c>
      <c r="F82" s="431"/>
      <c r="G82" s="431"/>
      <c r="H82" s="431"/>
      <c r="I82" s="174"/>
      <c r="J82" s="65"/>
      <c r="K82" s="65"/>
      <c r="L82" s="63"/>
    </row>
    <row r="83" spans="2:12" s="1" customFormat="1" ht="14.45" customHeight="1">
      <c r="B83" s="43"/>
      <c r="C83" s="67" t="s">
        <v>119</v>
      </c>
      <c r="D83" s="65"/>
      <c r="E83" s="65"/>
      <c r="F83" s="65"/>
      <c r="G83" s="65"/>
      <c r="H83" s="65"/>
      <c r="I83" s="174"/>
      <c r="J83" s="65"/>
      <c r="K83" s="65"/>
      <c r="L83" s="63"/>
    </row>
    <row r="84" spans="2:12" s="1" customFormat="1" ht="23.25" customHeight="1">
      <c r="B84" s="43"/>
      <c r="C84" s="65"/>
      <c r="D84" s="65"/>
      <c r="E84" s="401" t="str">
        <f>E11</f>
        <v>EL - Elektroinstalce</v>
      </c>
      <c r="F84" s="431"/>
      <c r="G84" s="431"/>
      <c r="H84" s="431"/>
      <c r="I84" s="174"/>
      <c r="J84" s="65"/>
      <c r="K84" s="65"/>
      <c r="L84" s="63"/>
    </row>
    <row r="85" spans="2:12" s="1" customFormat="1" ht="6.95" customHeight="1">
      <c r="B85" s="43"/>
      <c r="C85" s="65"/>
      <c r="D85" s="65"/>
      <c r="E85" s="65"/>
      <c r="F85" s="65"/>
      <c r="G85" s="65"/>
      <c r="H85" s="65"/>
      <c r="I85" s="174"/>
      <c r="J85" s="65"/>
      <c r="K85" s="65"/>
      <c r="L85" s="63"/>
    </row>
    <row r="86" spans="2:12" s="1" customFormat="1" ht="18" customHeight="1">
      <c r="B86" s="43"/>
      <c r="C86" s="67" t="s">
        <v>23</v>
      </c>
      <c r="D86" s="65"/>
      <c r="E86" s="65"/>
      <c r="F86" s="177" t="str">
        <f>F14</f>
        <v xml:space="preserve"> </v>
      </c>
      <c r="G86" s="65"/>
      <c r="H86" s="65"/>
      <c r="I86" s="178" t="s">
        <v>25</v>
      </c>
      <c r="J86" s="75" t="str">
        <f>IF(J14="","",J14)</f>
        <v>14.7.2016</v>
      </c>
      <c r="K86" s="65"/>
      <c r="L86" s="63"/>
    </row>
    <row r="87" spans="2:12" s="1" customFormat="1" ht="6.95" customHeight="1">
      <c r="B87" s="43"/>
      <c r="C87" s="65"/>
      <c r="D87" s="65"/>
      <c r="E87" s="65"/>
      <c r="F87" s="65"/>
      <c r="G87" s="65"/>
      <c r="H87" s="65"/>
      <c r="I87" s="174"/>
      <c r="J87" s="65"/>
      <c r="K87" s="65"/>
      <c r="L87" s="63"/>
    </row>
    <row r="88" spans="2:12" s="1" customFormat="1" ht="13.5">
      <c r="B88" s="43"/>
      <c r="C88" s="67" t="s">
        <v>27</v>
      </c>
      <c r="D88" s="65"/>
      <c r="E88" s="65"/>
      <c r="F88" s="177" t="str">
        <f>E17</f>
        <v>Univerzita Palackého v Olomouci</v>
      </c>
      <c r="G88" s="65"/>
      <c r="H88" s="65"/>
      <c r="I88" s="178" t="s">
        <v>34</v>
      </c>
      <c r="J88" s="177" t="str">
        <f>E23</f>
        <v>Stavoprotjekt Olomouc a.s.</v>
      </c>
      <c r="K88" s="65"/>
      <c r="L88" s="63"/>
    </row>
    <row r="89" spans="2:12" s="1" customFormat="1" ht="14.45" customHeight="1">
      <c r="B89" s="43"/>
      <c r="C89" s="67" t="s">
        <v>32</v>
      </c>
      <c r="D89" s="65"/>
      <c r="E89" s="65"/>
      <c r="F89" s="177" t="str">
        <f>IF(E20="","",E20)</f>
        <v/>
      </c>
      <c r="G89" s="65"/>
      <c r="H89" s="65"/>
      <c r="I89" s="174"/>
      <c r="J89" s="65"/>
      <c r="K89" s="65"/>
      <c r="L89" s="63"/>
    </row>
    <row r="90" spans="2:12" s="1" customFormat="1" ht="10.35" customHeight="1">
      <c r="B90" s="43"/>
      <c r="C90" s="65"/>
      <c r="D90" s="65"/>
      <c r="E90" s="65"/>
      <c r="F90" s="65"/>
      <c r="G90" s="65"/>
      <c r="H90" s="65"/>
      <c r="I90" s="174"/>
      <c r="J90" s="65"/>
      <c r="K90" s="65"/>
      <c r="L90" s="63"/>
    </row>
    <row r="91" spans="2:20" s="10" customFormat="1" ht="29.25" customHeight="1">
      <c r="B91" s="179"/>
      <c r="C91" s="180" t="s">
        <v>147</v>
      </c>
      <c r="D91" s="181" t="s">
        <v>57</v>
      </c>
      <c r="E91" s="181" t="s">
        <v>53</v>
      </c>
      <c r="F91" s="181" t="s">
        <v>148</v>
      </c>
      <c r="G91" s="181" t="s">
        <v>149</v>
      </c>
      <c r="H91" s="181" t="s">
        <v>150</v>
      </c>
      <c r="I91" s="182" t="s">
        <v>151</v>
      </c>
      <c r="J91" s="181" t="s">
        <v>123</v>
      </c>
      <c r="K91" s="183" t="s">
        <v>152</v>
      </c>
      <c r="L91" s="184"/>
      <c r="M91" s="83" t="s">
        <v>153</v>
      </c>
      <c r="N91" s="84" t="s">
        <v>42</v>
      </c>
      <c r="O91" s="84" t="s">
        <v>154</v>
      </c>
      <c r="P91" s="84" t="s">
        <v>155</v>
      </c>
      <c r="Q91" s="84" t="s">
        <v>156</v>
      </c>
      <c r="R91" s="84" t="s">
        <v>157</v>
      </c>
      <c r="S91" s="84" t="s">
        <v>158</v>
      </c>
      <c r="T91" s="85" t="s">
        <v>159</v>
      </c>
    </row>
    <row r="92" spans="2:63" s="1" customFormat="1" ht="29.25" customHeight="1">
      <c r="B92" s="43"/>
      <c r="C92" s="89" t="s">
        <v>124</v>
      </c>
      <c r="D92" s="65"/>
      <c r="E92" s="65"/>
      <c r="F92" s="65"/>
      <c r="G92" s="65"/>
      <c r="H92" s="65"/>
      <c r="I92" s="174"/>
      <c r="J92" s="185">
        <f>BK92</f>
        <v>0</v>
      </c>
      <c r="K92" s="65"/>
      <c r="L92" s="63"/>
      <c r="M92" s="86"/>
      <c r="N92" s="87"/>
      <c r="O92" s="87"/>
      <c r="P92" s="186">
        <f>P93+P118+P218</f>
        <v>0</v>
      </c>
      <c r="Q92" s="87"/>
      <c r="R92" s="186">
        <f>R93+R118+R218</f>
        <v>1.51863</v>
      </c>
      <c r="S92" s="87"/>
      <c r="T92" s="187">
        <f>T93+T118+T218</f>
        <v>2.001</v>
      </c>
      <c r="AT92" s="26" t="s">
        <v>71</v>
      </c>
      <c r="AU92" s="26" t="s">
        <v>125</v>
      </c>
      <c r="BK92" s="188">
        <f>BK93+BK118+BK218</f>
        <v>0</v>
      </c>
    </row>
    <row r="93" spans="2:63" s="11" customFormat="1" ht="37.35" customHeight="1">
      <c r="B93" s="189"/>
      <c r="C93" s="190"/>
      <c r="D93" s="191" t="s">
        <v>71</v>
      </c>
      <c r="E93" s="192" t="s">
        <v>160</v>
      </c>
      <c r="F93" s="192" t="s">
        <v>160</v>
      </c>
      <c r="G93" s="190"/>
      <c r="H93" s="190"/>
      <c r="I93" s="193"/>
      <c r="J93" s="194">
        <f>BK93</f>
        <v>0</v>
      </c>
      <c r="K93" s="190"/>
      <c r="L93" s="195"/>
      <c r="M93" s="196"/>
      <c r="N93" s="197"/>
      <c r="O93" s="197"/>
      <c r="P93" s="198">
        <f>P94+P99+P106+P115</f>
        <v>0</v>
      </c>
      <c r="Q93" s="197"/>
      <c r="R93" s="198">
        <f>R94+R99+R106+R115</f>
        <v>0.8869199999999999</v>
      </c>
      <c r="S93" s="197"/>
      <c r="T93" s="199">
        <f>T94+T99+T106+T115</f>
        <v>2.001</v>
      </c>
      <c r="AR93" s="200" t="s">
        <v>79</v>
      </c>
      <c r="AT93" s="201" t="s">
        <v>71</v>
      </c>
      <c r="AU93" s="201" t="s">
        <v>72</v>
      </c>
      <c r="AY93" s="200" t="s">
        <v>162</v>
      </c>
      <c r="BK93" s="202">
        <f>BK94+BK99+BK106+BK115</f>
        <v>0</v>
      </c>
    </row>
    <row r="94" spans="2:63" s="11" customFormat="1" ht="19.9" customHeight="1">
      <c r="B94" s="189"/>
      <c r="C94" s="190"/>
      <c r="D94" s="203" t="s">
        <v>71</v>
      </c>
      <c r="E94" s="204" t="s">
        <v>211</v>
      </c>
      <c r="F94" s="204" t="s">
        <v>250</v>
      </c>
      <c r="G94" s="190"/>
      <c r="H94" s="190"/>
      <c r="I94" s="193"/>
      <c r="J94" s="205">
        <f>BK94</f>
        <v>0</v>
      </c>
      <c r="K94" s="190"/>
      <c r="L94" s="195"/>
      <c r="M94" s="196"/>
      <c r="N94" s="197"/>
      <c r="O94" s="197"/>
      <c r="P94" s="198">
        <f>SUM(P95:P98)</f>
        <v>0</v>
      </c>
      <c r="Q94" s="197"/>
      <c r="R94" s="198">
        <f>SUM(R95:R98)</f>
        <v>0.8869199999999999</v>
      </c>
      <c r="S94" s="197"/>
      <c r="T94" s="199">
        <f>SUM(T95:T98)</f>
        <v>0</v>
      </c>
      <c r="AR94" s="200" t="s">
        <v>79</v>
      </c>
      <c r="AT94" s="201" t="s">
        <v>71</v>
      </c>
      <c r="AU94" s="201" t="s">
        <v>79</v>
      </c>
      <c r="AY94" s="200" t="s">
        <v>162</v>
      </c>
      <c r="BK94" s="202">
        <f>SUM(BK95:BK98)</f>
        <v>0</v>
      </c>
    </row>
    <row r="95" spans="2:65" s="1" customFormat="1" ht="22.5" customHeight="1">
      <c r="B95" s="43"/>
      <c r="C95" s="206" t="s">
        <v>79</v>
      </c>
      <c r="D95" s="206" t="s">
        <v>165</v>
      </c>
      <c r="E95" s="207" t="s">
        <v>1344</v>
      </c>
      <c r="F95" s="208" t="s">
        <v>1345</v>
      </c>
      <c r="G95" s="209" t="s">
        <v>187</v>
      </c>
      <c r="H95" s="210">
        <v>22.8</v>
      </c>
      <c r="I95" s="211"/>
      <c r="J95" s="212">
        <f>ROUND(I95*H95,2)</f>
        <v>0</v>
      </c>
      <c r="K95" s="208" t="s">
        <v>169</v>
      </c>
      <c r="L95" s="63"/>
      <c r="M95" s="213" t="s">
        <v>21</v>
      </c>
      <c r="N95" s="214" t="s">
        <v>43</v>
      </c>
      <c r="O95" s="44"/>
      <c r="P95" s="215">
        <f>O95*H95</f>
        <v>0</v>
      </c>
      <c r="Q95" s="215">
        <v>0.0389</v>
      </c>
      <c r="R95" s="215">
        <f>Q95*H95</f>
        <v>0.8869199999999999</v>
      </c>
      <c r="S95" s="215">
        <v>0</v>
      </c>
      <c r="T95" s="216">
        <f>S95*H95</f>
        <v>0</v>
      </c>
      <c r="AR95" s="26" t="s">
        <v>170</v>
      </c>
      <c r="AT95" s="26" t="s">
        <v>165</v>
      </c>
      <c r="AU95" s="26" t="s">
        <v>81</v>
      </c>
      <c r="AY95" s="26" t="s">
        <v>162</v>
      </c>
      <c r="BE95" s="217">
        <f>IF(N95="základní",J95,0)</f>
        <v>0</v>
      </c>
      <c r="BF95" s="217">
        <f>IF(N95="snížená",J95,0)</f>
        <v>0</v>
      </c>
      <c r="BG95" s="217">
        <f>IF(N95="zákl. přenesená",J95,0)</f>
        <v>0</v>
      </c>
      <c r="BH95" s="217">
        <f>IF(N95="sníž. přenesená",J95,0)</f>
        <v>0</v>
      </c>
      <c r="BI95" s="217">
        <f>IF(N95="nulová",J95,0)</f>
        <v>0</v>
      </c>
      <c r="BJ95" s="26" t="s">
        <v>79</v>
      </c>
      <c r="BK95" s="217">
        <f>ROUND(I95*H95,2)</f>
        <v>0</v>
      </c>
      <c r="BL95" s="26" t="s">
        <v>170</v>
      </c>
      <c r="BM95" s="26" t="s">
        <v>2764</v>
      </c>
    </row>
    <row r="96" spans="2:51" s="13" customFormat="1" ht="13.5">
      <c r="B96" s="232"/>
      <c r="C96" s="233"/>
      <c r="D96" s="218" t="s">
        <v>174</v>
      </c>
      <c r="E96" s="234" t="s">
        <v>21</v>
      </c>
      <c r="F96" s="235" t="s">
        <v>2765</v>
      </c>
      <c r="G96" s="233"/>
      <c r="H96" s="236">
        <v>16.8</v>
      </c>
      <c r="I96" s="237"/>
      <c r="J96" s="233"/>
      <c r="K96" s="233"/>
      <c r="L96" s="238"/>
      <c r="M96" s="239"/>
      <c r="N96" s="240"/>
      <c r="O96" s="240"/>
      <c r="P96" s="240"/>
      <c r="Q96" s="240"/>
      <c r="R96" s="240"/>
      <c r="S96" s="240"/>
      <c r="T96" s="241"/>
      <c r="AT96" s="242" t="s">
        <v>174</v>
      </c>
      <c r="AU96" s="242" t="s">
        <v>81</v>
      </c>
      <c r="AV96" s="13" t="s">
        <v>81</v>
      </c>
      <c r="AW96" s="13" t="s">
        <v>36</v>
      </c>
      <c r="AX96" s="13" t="s">
        <v>72</v>
      </c>
      <c r="AY96" s="242" t="s">
        <v>162</v>
      </c>
    </row>
    <row r="97" spans="2:51" s="13" customFormat="1" ht="13.5">
      <c r="B97" s="232"/>
      <c r="C97" s="233"/>
      <c r="D97" s="218" t="s">
        <v>174</v>
      </c>
      <c r="E97" s="234" t="s">
        <v>21</v>
      </c>
      <c r="F97" s="235" t="s">
        <v>2766</v>
      </c>
      <c r="G97" s="233"/>
      <c r="H97" s="236">
        <v>6</v>
      </c>
      <c r="I97" s="237"/>
      <c r="J97" s="233"/>
      <c r="K97" s="233"/>
      <c r="L97" s="238"/>
      <c r="M97" s="239"/>
      <c r="N97" s="240"/>
      <c r="O97" s="240"/>
      <c r="P97" s="240"/>
      <c r="Q97" s="240"/>
      <c r="R97" s="240"/>
      <c r="S97" s="240"/>
      <c r="T97" s="241"/>
      <c r="AT97" s="242" t="s">
        <v>174</v>
      </c>
      <c r="AU97" s="242" t="s">
        <v>81</v>
      </c>
      <c r="AV97" s="13" t="s">
        <v>81</v>
      </c>
      <c r="AW97" s="13" t="s">
        <v>36</v>
      </c>
      <c r="AX97" s="13" t="s">
        <v>72</v>
      </c>
      <c r="AY97" s="242" t="s">
        <v>162</v>
      </c>
    </row>
    <row r="98" spans="2:51" s="14" customFormat="1" ht="13.5">
      <c r="B98" s="243"/>
      <c r="C98" s="244"/>
      <c r="D98" s="218" t="s">
        <v>174</v>
      </c>
      <c r="E98" s="281" t="s">
        <v>21</v>
      </c>
      <c r="F98" s="282" t="s">
        <v>184</v>
      </c>
      <c r="G98" s="244"/>
      <c r="H98" s="283">
        <v>22.8</v>
      </c>
      <c r="I98" s="249"/>
      <c r="J98" s="244"/>
      <c r="K98" s="244"/>
      <c r="L98" s="250"/>
      <c r="M98" s="251"/>
      <c r="N98" s="252"/>
      <c r="O98" s="252"/>
      <c r="P98" s="252"/>
      <c r="Q98" s="252"/>
      <c r="R98" s="252"/>
      <c r="S98" s="252"/>
      <c r="T98" s="253"/>
      <c r="AT98" s="254" t="s">
        <v>174</v>
      </c>
      <c r="AU98" s="254" t="s">
        <v>81</v>
      </c>
      <c r="AV98" s="14" t="s">
        <v>170</v>
      </c>
      <c r="AW98" s="14" t="s">
        <v>36</v>
      </c>
      <c r="AX98" s="14" t="s">
        <v>79</v>
      </c>
      <c r="AY98" s="254" t="s">
        <v>162</v>
      </c>
    </row>
    <row r="99" spans="2:63" s="11" customFormat="1" ht="29.85" customHeight="1">
      <c r="B99" s="189"/>
      <c r="C99" s="190"/>
      <c r="D99" s="203" t="s">
        <v>71</v>
      </c>
      <c r="E99" s="204" t="s">
        <v>229</v>
      </c>
      <c r="F99" s="204" t="s">
        <v>463</v>
      </c>
      <c r="G99" s="190"/>
      <c r="H99" s="190"/>
      <c r="I99" s="193"/>
      <c r="J99" s="205">
        <f>BK99</f>
        <v>0</v>
      </c>
      <c r="K99" s="190"/>
      <c r="L99" s="195"/>
      <c r="M99" s="196"/>
      <c r="N99" s="197"/>
      <c r="O99" s="197"/>
      <c r="P99" s="198">
        <f>SUM(P100:P105)</f>
        <v>0</v>
      </c>
      <c r="Q99" s="197"/>
      <c r="R99" s="198">
        <f>SUM(R100:R105)</f>
        <v>0</v>
      </c>
      <c r="S99" s="197"/>
      <c r="T99" s="199">
        <f>SUM(T100:T105)</f>
        <v>2.001</v>
      </c>
      <c r="AR99" s="200" t="s">
        <v>79</v>
      </c>
      <c r="AT99" s="201" t="s">
        <v>71</v>
      </c>
      <c r="AU99" s="201" t="s">
        <v>79</v>
      </c>
      <c r="AY99" s="200" t="s">
        <v>162</v>
      </c>
      <c r="BK99" s="202">
        <f>SUM(BK100:BK105)</f>
        <v>0</v>
      </c>
    </row>
    <row r="100" spans="2:65" s="1" customFormat="1" ht="22.5" customHeight="1">
      <c r="B100" s="43"/>
      <c r="C100" s="206" t="s">
        <v>81</v>
      </c>
      <c r="D100" s="206" t="s">
        <v>165</v>
      </c>
      <c r="E100" s="207" t="s">
        <v>1853</v>
      </c>
      <c r="F100" s="208" t="s">
        <v>1854</v>
      </c>
      <c r="G100" s="209" t="s">
        <v>416</v>
      </c>
      <c r="H100" s="210">
        <v>60</v>
      </c>
      <c r="I100" s="211"/>
      <c r="J100" s="212">
        <f aca="true" t="shared" si="0" ref="J100:J105">ROUND(I100*H100,2)</f>
        <v>0</v>
      </c>
      <c r="K100" s="208" t="s">
        <v>169</v>
      </c>
      <c r="L100" s="63"/>
      <c r="M100" s="213" t="s">
        <v>21</v>
      </c>
      <c r="N100" s="214" t="s">
        <v>43</v>
      </c>
      <c r="O100" s="44"/>
      <c r="P100" s="215">
        <f aca="true" t="shared" si="1" ref="P100:P105">O100*H100</f>
        <v>0</v>
      </c>
      <c r="Q100" s="215">
        <v>0</v>
      </c>
      <c r="R100" s="215">
        <f aca="true" t="shared" si="2" ref="R100:R105">Q100*H100</f>
        <v>0</v>
      </c>
      <c r="S100" s="215">
        <v>0.001</v>
      </c>
      <c r="T100" s="216">
        <f aca="true" t="shared" si="3" ref="T100:T105">S100*H100</f>
        <v>0.06</v>
      </c>
      <c r="AR100" s="26" t="s">
        <v>170</v>
      </c>
      <c r="AT100" s="26" t="s">
        <v>165</v>
      </c>
      <c r="AU100" s="26" t="s">
        <v>81</v>
      </c>
      <c r="AY100" s="26" t="s">
        <v>162</v>
      </c>
      <c r="BE100" s="217">
        <f aca="true" t="shared" si="4" ref="BE100:BE105">IF(N100="základní",J100,0)</f>
        <v>0</v>
      </c>
      <c r="BF100" s="217">
        <f aca="true" t="shared" si="5" ref="BF100:BF105">IF(N100="snížená",J100,0)</f>
        <v>0</v>
      </c>
      <c r="BG100" s="217">
        <f aca="true" t="shared" si="6" ref="BG100:BG105">IF(N100="zákl. přenesená",J100,0)</f>
        <v>0</v>
      </c>
      <c r="BH100" s="217">
        <f aca="true" t="shared" si="7" ref="BH100:BH105">IF(N100="sníž. přenesená",J100,0)</f>
        <v>0</v>
      </c>
      <c r="BI100" s="217">
        <f aca="true" t="shared" si="8" ref="BI100:BI105">IF(N100="nulová",J100,0)</f>
        <v>0</v>
      </c>
      <c r="BJ100" s="26" t="s">
        <v>79</v>
      </c>
      <c r="BK100" s="217">
        <f aca="true" t="shared" si="9" ref="BK100:BK105">ROUND(I100*H100,2)</f>
        <v>0</v>
      </c>
      <c r="BL100" s="26" t="s">
        <v>170</v>
      </c>
      <c r="BM100" s="26" t="s">
        <v>2767</v>
      </c>
    </row>
    <row r="101" spans="2:65" s="1" customFormat="1" ht="22.5" customHeight="1">
      <c r="B101" s="43"/>
      <c r="C101" s="206" t="s">
        <v>163</v>
      </c>
      <c r="D101" s="206" t="s">
        <v>165</v>
      </c>
      <c r="E101" s="207" t="s">
        <v>1856</v>
      </c>
      <c r="F101" s="208" t="s">
        <v>1857</v>
      </c>
      <c r="G101" s="209" t="s">
        <v>416</v>
      </c>
      <c r="H101" s="210">
        <v>26</v>
      </c>
      <c r="I101" s="211"/>
      <c r="J101" s="212">
        <f t="shared" si="0"/>
        <v>0</v>
      </c>
      <c r="K101" s="208" t="s">
        <v>169</v>
      </c>
      <c r="L101" s="63"/>
      <c r="M101" s="213" t="s">
        <v>21</v>
      </c>
      <c r="N101" s="214" t="s">
        <v>43</v>
      </c>
      <c r="O101" s="44"/>
      <c r="P101" s="215">
        <f t="shared" si="1"/>
        <v>0</v>
      </c>
      <c r="Q101" s="215">
        <v>0</v>
      </c>
      <c r="R101" s="215">
        <f t="shared" si="2"/>
        <v>0</v>
      </c>
      <c r="S101" s="215">
        <v>0.001</v>
      </c>
      <c r="T101" s="216">
        <f t="shared" si="3"/>
        <v>0.026000000000000002</v>
      </c>
      <c r="AR101" s="26" t="s">
        <v>170</v>
      </c>
      <c r="AT101" s="26" t="s">
        <v>165</v>
      </c>
      <c r="AU101" s="26" t="s">
        <v>81</v>
      </c>
      <c r="AY101" s="26" t="s">
        <v>162</v>
      </c>
      <c r="BE101" s="217">
        <f t="shared" si="4"/>
        <v>0</v>
      </c>
      <c r="BF101" s="217">
        <f t="shared" si="5"/>
        <v>0</v>
      </c>
      <c r="BG101" s="217">
        <f t="shared" si="6"/>
        <v>0</v>
      </c>
      <c r="BH101" s="217">
        <f t="shared" si="7"/>
        <v>0</v>
      </c>
      <c r="BI101" s="217">
        <f t="shared" si="8"/>
        <v>0</v>
      </c>
      <c r="BJ101" s="26" t="s">
        <v>79</v>
      </c>
      <c r="BK101" s="217">
        <f t="shared" si="9"/>
        <v>0</v>
      </c>
      <c r="BL101" s="26" t="s">
        <v>170</v>
      </c>
      <c r="BM101" s="26" t="s">
        <v>2768</v>
      </c>
    </row>
    <row r="102" spans="2:65" s="1" customFormat="1" ht="22.5" customHeight="1">
      <c r="B102" s="43"/>
      <c r="C102" s="206" t="s">
        <v>170</v>
      </c>
      <c r="D102" s="206" t="s">
        <v>165</v>
      </c>
      <c r="E102" s="207" t="s">
        <v>1859</v>
      </c>
      <c r="F102" s="208" t="s">
        <v>1860</v>
      </c>
      <c r="G102" s="209" t="s">
        <v>416</v>
      </c>
      <c r="H102" s="210">
        <v>165</v>
      </c>
      <c r="I102" s="211"/>
      <c r="J102" s="212">
        <f t="shared" si="0"/>
        <v>0</v>
      </c>
      <c r="K102" s="208" t="s">
        <v>169</v>
      </c>
      <c r="L102" s="63"/>
      <c r="M102" s="213" t="s">
        <v>21</v>
      </c>
      <c r="N102" s="214" t="s">
        <v>43</v>
      </c>
      <c r="O102" s="44"/>
      <c r="P102" s="215">
        <f t="shared" si="1"/>
        <v>0</v>
      </c>
      <c r="Q102" s="215">
        <v>0</v>
      </c>
      <c r="R102" s="215">
        <f t="shared" si="2"/>
        <v>0</v>
      </c>
      <c r="S102" s="215">
        <v>0.001</v>
      </c>
      <c r="T102" s="216">
        <f t="shared" si="3"/>
        <v>0.165</v>
      </c>
      <c r="AR102" s="26" t="s">
        <v>170</v>
      </c>
      <c r="AT102" s="26" t="s">
        <v>165</v>
      </c>
      <c r="AU102" s="26" t="s">
        <v>81</v>
      </c>
      <c r="AY102" s="26" t="s">
        <v>162</v>
      </c>
      <c r="BE102" s="217">
        <f t="shared" si="4"/>
        <v>0</v>
      </c>
      <c r="BF102" s="217">
        <f t="shared" si="5"/>
        <v>0</v>
      </c>
      <c r="BG102" s="217">
        <f t="shared" si="6"/>
        <v>0</v>
      </c>
      <c r="BH102" s="217">
        <f t="shared" si="7"/>
        <v>0</v>
      </c>
      <c r="BI102" s="217">
        <f t="shared" si="8"/>
        <v>0</v>
      </c>
      <c r="BJ102" s="26" t="s">
        <v>79</v>
      </c>
      <c r="BK102" s="217">
        <f t="shared" si="9"/>
        <v>0</v>
      </c>
      <c r="BL102" s="26" t="s">
        <v>170</v>
      </c>
      <c r="BM102" s="26" t="s">
        <v>2769</v>
      </c>
    </row>
    <row r="103" spans="2:65" s="1" customFormat="1" ht="22.5" customHeight="1">
      <c r="B103" s="43"/>
      <c r="C103" s="206" t="s">
        <v>203</v>
      </c>
      <c r="D103" s="206" t="s">
        <v>165</v>
      </c>
      <c r="E103" s="207" t="s">
        <v>1862</v>
      </c>
      <c r="F103" s="208" t="s">
        <v>1863</v>
      </c>
      <c r="G103" s="209" t="s">
        <v>416</v>
      </c>
      <c r="H103" s="210">
        <v>50</v>
      </c>
      <c r="I103" s="211"/>
      <c r="J103" s="212">
        <f t="shared" si="0"/>
        <v>0</v>
      </c>
      <c r="K103" s="208" t="s">
        <v>169</v>
      </c>
      <c r="L103" s="63"/>
      <c r="M103" s="213" t="s">
        <v>21</v>
      </c>
      <c r="N103" s="214" t="s">
        <v>43</v>
      </c>
      <c r="O103" s="44"/>
      <c r="P103" s="215">
        <f t="shared" si="1"/>
        <v>0</v>
      </c>
      <c r="Q103" s="215">
        <v>0</v>
      </c>
      <c r="R103" s="215">
        <f t="shared" si="2"/>
        <v>0</v>
      </c>
      <c r="S103" s="215">
        <v>0.005</v>
      </c>
      <c r="T103" s="216">
        <f t="shared" si="3"/>
        <v>0.25</v>
      </c>
      <c r="AR103" s="26" t="s">
        <v>170</v>
      </c>
      <c r="AT103" s="26" t="s">
        <v>165</v>
      </c>
      <c r="AU103" s="26" t="s">
        <v>81</v>
      </c>
      <c r="AY103" s="26" t="s">
        <v>162</v>
      </c>
      <c r="BE103" s="217">
        <f t="shared" si="4"/>
        <v>0</v>
      </c>
      <c r="BF103" s="217">
        <f t="shared" si="5"/>
        <v>0</v>
      </c>
      <c r="BG103" s="217">
        <f t="shared" si="6"/>
        <v>0</v>
      </c>
      <c r="BH103" s="217">
        <f t="shared" si="7"/>
        <v>0</v>
      </c>
      <c r="BI103" s="217">
        <f t="shared" si="8"/>
        <v>0</v>
      </c>
      <c r="BJ103" s="26" t="s">
        <v>79</v>
      </c>
      <c r="BK103" s="217">
        <f t="shared" si="9"/>
        <v>0</v>
      </c>
      <c r="BL103" s="26" t="s">
        <v>170</v>
      </c>
      <c r="BM103" s="26" t="s">
        <v>2770</v>
      </c>
    </row>
    <row r="104" spans="2:65" s="1" customFormat="1" ht="22.5" customHeight="1">
      <c r="B104" s="43"/>
      <c r="C104" s="206" t="s">
        <v>211</v>
      </c>
      <c r="D104" s="206" t="s">
        <v>165</v>
      </c>
      <c r="E104" s="207" t="s">
        <v>1865</v>
      </c>
      <c r="F104" s="208" t="s">
        <v>1866</v>
      </c>
      <c r="G104" s="209" t="s">
        <v>206</v>
      </c>
      <c r="H104" s="210">
        <v>240</v>
      </c>
      <c r="I104" s="211"/>
      <c r="J104" s="212">
        <f t="shared" si="0"/>
        <v>0</v>
      </c>
      <c r="K104" s="208" t="s">
        <v>169</v>
      </c>
      <c r="L104" s="63"/>
      <c r="M104" s="213" t="s">
        <v>21</v>
      </c>
      <c r="N104" s="214" t="s">
        <v>43</v>
      </c>
      <c r="O104" s="44"/>
      <c r="P104" s="215">
        <f t="shared" si="1"/>
        <v>0</v>
      </c>
      <c r="Q104" s="215">
        <v>0</v>
      </c>
      <c r="R104" s="215">
        <f t="shared" si="2"/>
        <v>0</v>
      </c>
      <c r="S104" s="215">
        <v>0.004</v>
      </c>
      <c r="T104" s="216">
        <f t="shared" si="3"/>
        <v>0.96</v>
      </c>
      <c r="AR104" s="26" t="s">
        <v>170</v>
      </c>
      <c r="AT104" s="26" t="s">
        <v>165</v>
      </c>
      <c r="AU104" s="26" t="s">
        <v>81</v>
      </c>
      <c r="AY104" s="26" t="s">
        <v>162</v>
      </c>
      <c r="BE104" s="217">
        <f t="shared" si="4"/>
        <v>0</v>
      </c>
      <c r="BF104" s="217">
        <f t="shared" si="5"/>
        <v>0</v>
      </c>
      <c r="BG104" s="217">
        <f t="shared" si="6"/>
        <v>0</v>
      </c>
      <c r="BH104" s="217">
        <f t="shared" si="7"/>
        <v>0</v>
      </c>
      <c r="BI104" s="217">
        <f t="shared" si="8"/>
        <v>0</v>
      </c>
      <c r="BJ104" s="26" t="s">
        <v>79</v>
      </c>
      <c r="BK104" s="217">
        <f t="shared" si="9"/>
        <v>0</v>
      </c>
      <c r="BL104" s="26" t="s">
        <v>170</v>
      </c>
      <c r="BM104" s="26" t="s">
        <v>2771</v>
      </c>
    </row>
    <row r="105" spans="2:65" s="1" customFormat="1" ht="22.5" customHeight="1">
      <c r="B105" s="43"/>
      <c r="C105" s="206" t="s">
        <v>217</v>
      </c>
      <c r="D105" s="206" t="s">
        <v>165</v>
      </c>
      <c r="E105" s="207" t="s">
        <v>1868</v>
      </c>
      <c r="F105" s="208" t="s">
        <v>1869</v>
      </c>
      <c r="G105" s="209" t="s">
        <v>206</v>
      </c>
      <c r="H105" s="210">
        <v>60</v>
      </c>
      <c r="I105" s="211"/>
      <c r="J105" s="212">
        <f t="shared" si="0"/>
        <v>0</v>
      </c>
      <c r="K105" s="208" t="s">
        <v>169</v>
      </c>
      <c r="L105" s="63"/>
      <c r="M105" s="213" t="s">
        <v>21</v>
      </c>
      <c r="N105" s="214" t="s">
        <v>43</v>
      </c>
      <c r="O105" s="44"/>
      <c r="P105" s="215">
        <f t="shared" si="1"/>
        <v>0</v>
      </c>
      <c r="Q105" s="215">
        <v>0</v>
      </c>
      <c r="R105" s="215">
        <f t="shared" si="2"/>
        <v>0</v>
      </c>
      <c r="S105" s="215">
        <v>0.009</v>
      </c>
      <c r="T105" s="216">
        <f t="shared" si="3"/>
        <v>0.5399999999999999</v>
      </c>
      <c r="AR105" s="26" t="s">
        <v>170</v>
      </c>
      <c r="AT105" s="26" t="s">
        <v>165</v>
      </c>
      <c r="AU105" s="26" t="s">
        <v>81</v>
      </c>
      <c r="AY105" s="26" t="s">
        <v>162</v>
      </c>
      <c r="BE105" s="217">
        <f t="shared" si="4"/>
        <v>0</v>
      </c>
      <c r="BF105" s="217">
        <f t="shared" si="5"/>
        <v>0</v>
      </c>
      <c r="BG105" s="217">
        <f t="shared" si="6"/>
        <v>0</v>
      </c>
      <c r="BH105" s="217">
        <f t="shared" si="7"/>
        <v>0</v>
      </c>
      <c r="BI105" s="217">
        <f t="shared" si="8"/>
        <v>0</v>
      </c>
      <c r="BJ105" s="26" t="s">
        <v>79</v>
      </c>
      <c r="BK105" s="217">
        <f t="shared" si="9"/>
        <v>0</v>
      </c>
      <c r="BL105" s="26" t="s">
        <v>170</v>
      </c>
      <c r="BM105" s="26" t="s">
        <v>2772</v>
      </c>
    </row>
    <row r="106" spans="2:63" s="11" customFormat="1" ht="29.85" customHeight="1">
      <c r="B106" s="189"/>
      <c r="C106" s="190"/>
      <c r="D106" s="203" t="s">
        <v>71</v>
      </c>
      <c r="E106" s="204" t="s">
        <v>536</v>
      </c>
      <c r="F106" s="204" t="s">
        <v>537</v>
      </c>
      <c r="G106" s="190"/>
      <c r="H106" s="190"/>
      <c r="I106" s="193"/>
      <c r="J106" s="205">
        <f>BK106</f>
        <v>0</v>
      </c>
      <c r="K106" s="190"/>
      <c r="L106" s="195"/>
      <c r="M106" s="196"/>
      <c r="N106" s="197"/>
      <c r="O106" s="197"/>
      <c r="P106" s="198">
        <f>SUM(P107:P114)</f>
        <v>0</v>
      </c>
      <c r="Q106" s="197"/>
      <c r="R106" s="198">
        <f>SUM(R107:R114)</f>
        <v>0</v>
      </c>
      <c r="S106" s="197"/>
      <c r="T106" s="199">
        <f>SUM(T107:T114)</f>
        <v>0</v>
      </c>
      <c r="AR106" s="200" t="s">
        <v>79</v>
      </c>
      <c r="AT106" s="201" t="s">
        <v>71</v>
      </c>
      <c r="AU106" s="201" t="s">
        <v>79</v>
      </c>
      <c r="AY106" s="200" t="s">
        <v>162</v>
      </c>
      <c r="BK106" s="202">
        <f>SUM(BK107:BK114)</f>
        <v>0</v>
      </c>
    </row>
    <row r="107" spans="2:65" s="1" customFormat="1" ht="22.5" customHeight="1">
      <c r="B107" s="43"/>
      <c r="C107" s="206" t="s">
        <v>222</v>
      </c>
      <c r="D107" s="206" t="s">
        <v>165</v>
      </c>
      <c r="E107" s="207" t="s">
        <v>1365</v>
      </c>
      <c r="F107" s="208" t="s">
        <v>1366</v>
      </c>
      <c r="G107" s="209" t="s">
        <v>168</v>
      </c>
      <c r="H107" s="210">
        <v>2.001</v>
      </c>
      <c r="I107" s="211"/>
      <c r="J107" s="212">
        <f>ROUND(I107*H107,2)</f>
        <v>0</v>
      </c>
      <c r="K107" s="208" t="s">
        <v>169</v>
      </c>
      <c r="L107" s="63"/>
      <c r="M107" s="213" t="s">
        <v>21</v>
      </c>
      <c r="N107" s="214" t="s">
        <v>43</v>
      </c>
      <c r="O107" s="44"/>
      <c r="P107" s="215">
        <f>O107*H107</f>
        <v>0</v>
      </c>
      <c r="Q107" s="215">
        <v>0</v>
      </c>
      <c r="R107" s="215">
        <f>Q107*H107</f>
        <v>0</v>
      </c>
      <c r="S107" s="215">
        <v>0</v>
      </c>
      <c r="T107" s="216">
        <f>S107*H107</f>
        <v>0</v>
      </c>
      <c r="AR107" s="26" t="s">
        <v>170</v>
      </c>
      <c r="AT107" s="26" t="s">
        <v>165</v>
      </c>
      <c r="AU107" s="26" t="s">
        <v>81</v>
      </c>
      <c r="AY107" s="26" t="s">
        <v>162</v>
      </c>
      <c r="BE107" s="217">
        <f>IF(N107="základní",J107,0)</f>
        <v>0</v>
      </c>
      <c r="BF107" s="217">
        <f>IF(N107="snížená",J107,0)</f>
        <v>0</v>
      </c>
      <c r="BG107" s="217">
        <f>IF(N107="zákl. přenesená",J107,0)</f>
        <v>0</v>
      </c>
      <c r="BH107" s="217">
        <f>IF(N107="sníž. přenesená",J107,0)</f>
        <v>0</v>
      </c>
      <c r="BI107" s="217">
        <f>IF(N107="nulová",J107,0)</f>
        <v>0</v>
      </c>
      <c r="BJ107" s="26" t="s">
        <v>79</v>
      </c>
      <c r="BK107" s="217">
        <f>ROUND(I107*H107,2)</f>
        <v>0</v>
      </c>
      <c r="BL107" s="26" t="s">
        <v>170</v>
      </c>
      <c r="BM107" s="26" t="s">
        <v>2773</v>
      </c>
    </row>
    <row r="108" spans="2:47" s="1" customFormat="1" ht="40.5">
      <c r="B108" s="43"/>
      <c r="C108" s="65"/>
      <c r="D108" s="245" t="s">
        <v>172</v>
      </c>
      <c r="E108" s="65"/>
      <c r="F108" s="279" t="s">
        <v>1368</v>
      </c>
      <c r="G108" s="65"/>
      <c r="H108" s="65"/>
      <c r="I108" s="174"/>
      <c r="J108" s="65"/>
      <c r="K108" s="65"/>
      <c r="L108" s="63"/>
      <c r="M108" s="220"/>
      <c r="N108" s="44"/>
      <c r="O108" s="44"/>
      <c r="P108" s="44"/>
      <c r="Q108" s="44"/>
      <c r="R108" s="44"/>
      <c r="S108" s="44"/>
      <c r="T108" s="80"/>
      <c r="AT108" s="26" t="s">
        <v>172</v>
      </c>
      <c r="AU108" s="26" t="s">
        <v>81</v>
      </c>
    </row>
    <row r="109" spans="2:65" s="1" customFormat="1" ht="22.5" customHeight="1">
      <c r="B109" s="43"/>
      <c r="C109" s="206" t="s">
        <v>229</v>
      </c>
      <c r="D109" s="206" t="s">
        <v>165</v>
      </c>
      <c r="E109" s="207" t="s">
        <v>539</v>
      </c>
      <c r="F109" s="208" t="s">
        <v>540</v>
      </c>
      <c r="G109" s="209" t="s">
        <v>168</v>
      </c>
      <c r="H109" s="210">
        <v>2.001</v>
      </c>
      <c r="I109" s="211"/>
      <c r="J109" s="212">
        <f>ROUND(I109*H109,2)</f>
        <v>0</v>
      </c>
      <c r="K109" s="208" t="s">
        <v>169</v>
      </c>
      <c r="L109" s="63"/>
      <c r="M109" s="213" t="s">
        <v>21</v>
      </c>
      <c r="N109" s="214" t="s">
        <v>43</v>
      </c>
      <c r="O109" s="44"/>
      <c r="P109" s="215">
        <f>O109*H109</f>
        <v>0</v>
      </c>
      <c r="Q109" s="215">
        <v>0</v>
      </c>
      <c r="R109" s="215">
        <f>Q109*H109</f>
        <v>0</v>
      </c>
      <c r="S109" s="215">
        <v>0</v>
      </c>
      <c r="T109" s="216">
        <f>S109*H109</f>
        <v>0</v>
      </c>
      <c r="AR109" s="26" t="s">
        <v>170</v>
      </c>
      <c r="AT109" s="26" t="s">
        <v>165</v>
      </c>
      <c r="AU109" s="26" t="s">
        <v>81</v>
      </c>
      <c r="AY109" s="26" t="s">
        <v>162</v>
      </c>
      <c r="BE109" s="217">
        <f>IF(N109="základní",J109,0)</f>
        <v>0</v>
      </c>
      <c r="BF109" s="217">
        <f>IF(N109="snížená",J109,0)</f>
        <v>0</v>
      </c>
      <c r="BG109" s="217">
        <f>IF(N109="zákl. přenesená",J109,0)</f>
        <v>0</v>
      </c>
      <c r="BH109" s="217">
        <f>IF(N109="sníž. přenesená",J109,0)</f>
        <v>0</v>
      </c>
      <c r="BI109" s="217">
        <f>IF(N109="nulová",J109,0)</f>
        <v>0</v>
      </c>
      <c r="BJ109" s="26" t="s">
        <v>79</v>
      </c>
      <c r="BK109" s="217">
        <f>ROUND(I109*H109,2)</f>
        <v>0</v>
      </c>
      <c r="BL109" s="26" t="s">
        <v>170</v>
      </c>
      <c r="BM109" s="26" t="s">
        <v>2774</v>
      </c>
    </row>
    <row r="110" spans="2:47" s="1" customFormat="1" ht="94.5">
      <c r="B110" s="43"/>
      <c r="C110" s="65"/>
      <c r="D110" s="245" t="s">
        <v>172</v>
      </c>
      <c r="E110" s="65"/>
      <c r="F110" s="279" t="s">
        <v>542</v>
      </c>
      <c r="G110" s="65"/>
      <c r="H110" s="65"/>
      <c r="I110" s="174"/>
      <c r="J110" s="65"/>
      <c r="K110" s="65"/>
      <c r="L110" s="63"/>
      <c r="M110" s="220"/>
      <c r="N110" s="44"/>
      <c r="O110" s="44"/>
      <c r="P110" s="44"/>
      <c r="Q110" s="44"/>
      <c r="R110" s="44"/>
      <c r="S110" s="44"/>
      <c r="T110" s="80"/>
      <c r="AT110" s="26" t="s">
        <v>172</v>
      </c>
      <c r="AU110" s="26" t="s">
        <v>81</v>
      </c>
    </row>
    <row r="111" spans="2:65" s="1" customFormat="1" ht="22.5" customHeight="1">
      <c r="B111" s="43"/>
      <c r="C111" s="206" t="s">
        <v>236</v>
      </c>
      <c r="D111" s="206" t="s">
        <v>165</v>
      </c>
      <c r="E111" s="207" t="s">
        <v>554</v>
      </c>
      <c r="F111" s="208" t="s">
        <v>555</v>
      </c>
      <c r="G111" s="209" t="s">
        <v>168</v>
      </c>
      <c r="H111" s="210">
        <v>2.001</v>
      </c>
      <c r="I111" s="211"/>
      <c r="J111" s="212">
        <f>ROUND(I111*H111,2)</f>
        <v>0</v>
      </c>
      <c r="K111" s="208" t="s">
        <v>169</v>
      </c>
      <c r="L111" s="63"/>
      <c r="M111" s="213" t="s">
        <v>21</v>
      </c>
      <c r="N111" s="214" t="s">
        <v>43</v>
      </c>
      <c r="O111" s="44"/>
      <c r="P111" s="215">
        <f>O111*H111</f>
        <v>0</v>
      </c>
      <c r="Q111" s="215">
        <v>0</v>
      </c>
      <c r="R111" s="215">
        <f>Q111*H111</f>
        <v>0</v>
      </c>
      <c r="S111" s="215">
        <v>0</v>
      </c>
      <c r="T111" s="216">
        <f>S111*H111</f>
        <v>0</v>
      </c>
      <c r="AR111" s="26" t="s">
        <v>170</v>
      </c>
      <c r="AT111" s="26" t="s">
        <v>165</v>
      </c>
      <c r="AU111" s="26" t="s">
        <v>81</v>
      </c>
      <c r="AY111" s="26" t="s">
        <v>162</v>
      </c>
      <c r="BE111" s="217">
        <f>IF(N111="základní",J111,0)</f>
        <v>0</v>
      </c>
      <c r="BF111" s="217">
        <f>IF(N111="snížená",J111,0)</f>
        <v>0</v>
      </c>
      <c r="BG111" s="217">
        <f>IF(N111="zákl. přenesená",J111,0)</f>
        <v>0</v>
      </c>
      <c r="BH111" s="217">
        <f>IF(N111="sníž. přenesená",J111,0)</f>
        <v>0</v>
      </c>
      <c r="BI111" s="217">
        <f>IF(N111="nulová",J111,0)</f>
        <v>0</v>
      </c>
      <c r="BJ111" s="26" t="s">
        <v>79</v>
      </c>
      <c r="BK111" s="217">
        <f>ROUND(I111*H111,2)</f>
        <v>0</v>
      </c>
      <c r="BL111" s="26" t="s">
        <v>170</v>
      </c>
      <c r="BM111" s="26" t="s">
        <v>2775</v>
      </c>
    </row>
    <row r="112" spans="2:65" s="1" customFormat="1" ht="22.5" customHeight="1">
      <c r="B112" s="43"/>
      <c r="C112" s="206" t="s">
        <v>244</v>
      </c>
      <c r="D112" s="206" t="s">
        <v>165</v>
      </c>
      <c r="E112" s="207" t="s">
        <v>559</v>
      </c>
      <c r="F112" s="208" t="s">
        <v>560</v>
      </c>
      <c r="G112" s="209" t="s">
        <v>168</v>
      </c>
      <c r="H112" s="210">
        <v>28.014</v>
      </c>
      <c r="I112" s="211"/>
      <c r="J112" s="212">
        <f>ROUND(I112*H112,2)</f>
        <v>0</v>
      </c>
      <c r="K112" s="208" t="s">
        <v>169</v>
      </c>
      <c r="L112" s="63"/>
      <c r="M112" s="213" t="s">
        <v>21</v>
      </c>
      <c r="N112" s="214" t="s">
        <v>43</v>
      </c>
      <c r="O112" s="44"/>
      <c r="P112" s="215">
        <f>O112*H112</f>
        <v>0</v>
      </c>
      <c r="Q112" s="215">
        <v>0</v>
      </c>
      <c r="R112" s="215">
        <f>Q112*H112</f>
        <v>0</v>
      </c>
      <c r="S112" s="215">
        <v>0</v>
      </c>
      <c r="T112" s="216">
        <f>S112*H112</f>
        <v>0</v>
      </c>
      <c r="AR112" s="26" t="s">
        <v>170</v>
      </c>
      <c r="AT112" s="26" t="s">
        <v>165</v>
      </c>
      <c r="AU112" s="26" t="s">
        <v>81</v>
      </c>
      <c r="AY112" s="26" t="s">
        <v>162</v>
      </c>
      <c r="BE112" s="217">
        <f>IF(N112="základní",J112,0)</f>
        <v>0</v>
      </c>
      <c r="BF112" s="217">
        <f>IF(N112="snížená",J112,0)</f>
        <v>0</v>
      </c>
      <c r="BG112" s="217">
        <f>IF(N112="zákl. přenesená",J112,0)</f>
        <v>0</v>
      </c>
      <c r="BH112" s="217">
        <f>IF(N112="sníž. přenesená",J112,0)</f>
        <v>0</v>
      </c>
      <c r="BI112" s="217">
        <f>IF(N112="nulová",J112,0)</f>
        <v>0</v>
      </c>
      <c r="BJ112" s="26" t="s">
        <v>79</v>
      </c>
      <c r="BK112" s="217">
        <f>ROUND(I112*H112,2)</f>
        <v>0</v>
      </c>
      <c r="BL112" s="26" t="s">
        <v>170</v>
      </c>
      <c r="BM112" s="26" t="s">
        <v>2776</v>
      </c>
    </row>
    <row r="113" spans="2:51" s="13" customFormat="1" ht="13.5">
      <c r="B113" s="232"/>
      <c r="C113" s="233"/>
      <c r="D113" s="245" t="s">
        <v>174</v>
      </c>
      <c r="E113" s="233"/>
      <c r="F113" s="256" t="s">
        <v>2777</v>
      </c>
      <c r="G113" s="233"/>
      <c r="H113" s="257">
        <v>28.014</v>
      </c>
      <c r="I113" s="237"/>
      <c r="J113" s="233"/>
      <c r="K113" s="233"/>
      <c r="L113" s="238"/>
      <c r="M113" s="239"/>
      <c r="N113" s="240"/>
      <c r="O113" s="240"/>
      <c r="P113" s="240"/>
      <c r="Q113" s="240"/>
      <c r="R113" s="240"/>
      <c r="S113" s="240"/>
      <c r="T113" s="241"/>
      <c r="AT113" s="242" t="s">
        <v>174</v>
      </c>
      <c r="AU113" s="242" t="s">
        <v>81</v>
      </c>
      <c r="AV113" s="13" t="s">
        <v>81</v>
      </c>
      <c r="AW113" s="13" t="s">
        <v>6</v>
      </c>
      <c r="AX113" s="13" t="s">
        <v>79</v>
      </c>
      <c r="AY113" s="242" t="s">
        <v>162</v>
      </c>
    </row>
    <row r="114" spans="2:65" s="1" customFormat="1" ht="22.5" customHeight="1">
      <c r="B114" s="43"/>
      <c r="C114" s="206" t="s">
        <v>251</v>
      </c>
      <c r="D114" s="206" t="s">
        <v>165</v>
      </c>
      <c r="E114" s="207" t="s">
        <v>564</v>
      </c>
      <c r="F114" s="208" t="s">
        <v>565</v>
      </c>
      <c r="G114" s="209" t="s">
        <v>168</v>
      </c>
      <c r="H114" s="210">
        <v>2.001</v>
      </c>
      <c r="I114" s="211"/>
      <c r="J114" s="212">
        <f>ROUND(I114*H114,2)</f>
        <v>0</v>
      </c>
      <c r="K114" s="208" t="s">
        <v>169</v>
      </c>
      <c r="L114" s="63"/>
      <c r="M114" s="213" t="s">
        <v>21</v>
      </c>
      <c r="N114" s="214" t="s">
        <v>43</v>
      </c>
      <c r="O114" s="44"/>
      <c r="P114" s="215">
        <f>O114*H114</f>
        <v>0</v>
      </c>
      <c r="Q114" s="215">
        <v>0</v>
      </c>
      <c r="R114" s="215">
        <f>Q114*H114</f>
        <v>0</v>
      </c>
      <c r="S114" s="215">
        <v>0</v>
      </c>
      <c r="T114" s="216">
        <f>S114*H114</f>
        <v>0</v>
      </c>
      <c r="AR114" s="26" t="s">
        <v>170</v>
      </c>
      <c r="AT114" s="26" t="s">
        <v>165</v>
      </c>
      <c r="AU114" s="26" t="s">
        <v>81</v>
      </c>
      <c r="AY114" s="26" t="s">
        <v>162</v>
      </c>
      <c r="BE114" s="217">
        <f>IF(N114="základní",J114,0)</f>
        <v>0</v>
      </c>
      <c r="BF114" s="217">
        <f>IF(N114="snížená",J114,0)</f>
        <v>0</v>
      </c>
      <c r="BG114" s="217">
        <f>IF(N114="zákl. přenesená",J114,0)</f>
        <v>0</v>
      </c>
      <c r="BH114" s="217">
        <f>IF(N114="sníž. přenesená",J114,0)</f>
        <v>0</v>
      </c>
      <c r="BI114" s="217">
        <f>IF(N114="nulová",J114,0)</f>
        <v>0</v>
      </c>
      <c r="BJ114" s="26" t="s">
        <v>79</v>
      </c>
      <c r="BK114" s="217">
        <f>ROUND(I114*H114,2)</f>
        <v>0</v>
      </c>
      <c r="BL114" s="26" t="s">
        <v>170</v>
      </c>
      <c r="BM114" s="26" t="s">
        <v>2778</v>
      </c>
    </row>
    <row r="115" spans="2:63" s="11" customFormat="1" ht="29.85" customHeight="1">
      <c r="B115" s="189"/>
      <c r="C115" s="190"/>
      <c r="D115" s="203" t="s">
        <v>71</v>
      </c>
      <c r="E115" s="204" t="s">
        <v>568</v>
      </c>
      <c r="F115" s="204" t="s">
        <v>569</v>
      </c>
      <c r="G115" s="190"/>
      <c r="H115" s="190"/>
      <c r="I115" s="193"/>
      <c r="J115" s="205">
        <f>BK115</f>
        <v>0</v>
      </c>
      <c r="K115" s="190"/>
      <c r="L115" s="195"/>
      <c r="M115" s="196"/>
      <c r="N115" s="197"/>
      <c r="O115" s="197"/>
      <c r="P115" s="198">
        <f>SUM(P116:P117)</f>
        <v>0</v>
      </c>
      <c r="Q115" s="197"/>
      <c r="R115" s="198">
        <f>SUM(R116:R117)</f>
        <v>0</v>
      </c>
      <c r="S115" s="197"/>
      <c r="T115" s="199">
        <f>SUM(T116:T117)</f>
        <v>0</v>
      </c>
      <c r="AR115" s="200" t="s">
        <v>79</v>
      </c>
      <c r="AT115" s="201" t="s">
        <v>71</v>
      </c>
      <c r="AU115" s="201" t="s">
        <v>79</v>
      </c>
      <c r="AY115" s="200" t="s">
        <v>162</v>
      </c>
      <c r="BK115" s="202">
        <f>SUM(BK116:BK117)</f>
        <v>0</v>
      </c>
    </row>
    <row r="116" spans="2:65" s="1" customFormat="1" ht="22.5" customHeight="1">
      <c r="B116" s="43"/>
      <c r="C116" s="206" t="s">
        <v>261</v>
      </c>
      <c r="D116" s="206" t="s">
        <v>165</v>
      </c>
      <c r="E116" s="207" t="s">
        <v>571</v>
      </c>
      <c r="F116" s="208" t="s">
        <v>572</v>
      </c>
      <c r="G116" s="209" t="s">
        <v>168</v>
      </c>
      <c r="H116" s="210">
        <v>0.887</v>
      </c>
      <c r="I116" s="211"/>
      <c r="J116" s="212">
        <f>ROUND(I116*H116,2)</f>
        <v>0</v>
      </c>
      <c r="K116" s="208" t="s">
        <v>169</v>
      </c>
      <c r="L116" s="63"/>
      <c r="M116" s="213" t="s">
        <v>21</v>
      </c>
      <c r="N116" s="214" t="s">
        <v>43</v>
      </c>
      <c r="O116" s="44"/>
      <c r="P116" s="215">
        <f>O116*H116</f>
        <v>0</v>
      </c>
      <c r="Q116" s="215">
        <v>0</v>
      </c>
      <c r="R116" s="215">
        <f>Q116*H116</f>
        <v>0</v>
      </c>
      <c r="S116" s="215">
        <v>0</v>
      </c>
      <c r="T116" s="216">
        <f>S116*H116</f>
        <v>0</v>
      </c>
      <c r="AR116" s="26" t="s">
        <v>170</v>
      </c>
      <c r="AT116" s="26" t="s">
        <v>165</v>
      </c>
      <c r="AU116" s="26" t="s">
        <v>81</v>
      </c>
      <c r="AY116" s="26" t="s">
        <v>162</v>
      </c>
      <c r="BE116" s="217">
        <f>IF(N116="základní",J116,0)</f>
        <v>0</v>
      </c>
      <c r="BF116" s="217">
        <f>IF(N116="snížená",J116,0)</f>
        <v>0</v>
      </c>
      <c r="BG116" s="217">
        <f>IF(N116="zákl. přenesená",J116,0)</f>
        <v>0</v>
      </c>
      <c r="BH116" s="217">
        <f>IF(N116="sníž. přenesená",J116,0)</f>
        <v>0</v>
      </c>
      <c r="BI116" s="217">
        <f>IF(N116="nulová",J116,0)</f>
        <v>0</v>
      </c>
      <c r="BJ116" s="26" t="s">
        <v>79</v>
      </c>
      <c r="BK116" s="217">
        <f>ROUND(I116*H116,2)</f>
        <v>0</v>
      </c>
      <c r="BL116" s="26" t="s">
        <v>170</v>
      </c>
      <c r="BM116" s="26" t="s">
        <v>2779</v>
      </c>
    </row>
    <row r="117" spans="2:47" s="1" customFormat="1" ht="81">
      <c r="B117" s="43"/>
      <c r="C117" s="65"/>
      <c r="D117" s="218" t="s">
        <v>172</v>
      </c>
      <c r="E117" s="65"/>
      <c r="F117" s="219" t="s">
        <v>574</v>
      </c>
      <c r="G117" s="65"/>
      <c r="H117" s="65"/>
      <c r="I117" s="174"/>
      <c r="J117" s="65"/>
      <c r="K117" s="65"/>
      <c r="L117" s="63"/>
      <c r="M117" s="220"/>
      <c r="N117" s="44"/>
      <c r="O117" s="44"/>
      <c r="P117" s="44"/>
      <c r="Q117" s="44"/>
      <c r="R117" s="44"/>
      <c r="S117" s="44"/>
      <c r="T117" s="80"/>
      <c r="AT117" s="26" t="s">
        <v>172</v>
      </c>
      <c r="AU117" s="26" t="s">
        <v>81</v>
      </c>
    </row>
    <row r="118" spans="2:63" s="11" customFormat="1" ht="37.35" customHeight="1">
      <c r="B118" s="189"/>
      <c r="C118" s="190"/>
      <c r="D118" s="191" t="s">
        <v>71</v>
      </c>
      <c r="E118" s="192" t="s">
        <v>237</v>
      </c>
      <c r="F118" s="192" t="s">
        <v>1878</v>
      </c>
      <c r="G118" s="190"/>
      <c r="H118" s="190"/>
      <c r="I118" s="193"/>
      <c r="J118" s="194">
        <f>BK118</f>
        <v>0</v>
      </c>
      <c r="K118" s="190"/>
      <c r="L118" s="195"/>
      <c r="M118" s="196"/>
      <c r="N118" s="197"/>
      <c r="O118" s="197"/>
      <c r="P118" s="198">
        <f>P119+P133</f>
        <v>0</v>
      </c>
      <c r="Q118" s="197"/>
      <c r="R118" s="198">
        <f>R119+R133</f>
        <v>0.63171</v>
      </c>
      <c r="S118" s="197"/>
      <c r="T118" s="199">
        <f>T119+T133</f>
        <v>0</v>
      </c>
      <c r="AR118" s="200" t="s">
        <v>163</v>
      </c>
      <c r="AT118" s="201" t="s">
        <v>71</v>
      </c>
      <c r="AU118" s="201" t="s">
        <v>72</v>
      </c>
      <c r="AY118" s="200" t="s">
        <v>162</v>
      </c>
      <c r="BK118" s="202">
        <f>BK119+BK133</f>
        <v>0</v>
      </c>
    </row>
    <row r="119" spans="2:63" s="11" customFormat="1" ht="19.9" customHeight="1">
      <c r="B119" s="189"/>
      <c r="C119" s="190"/>
      <c r="D119" s="203" t="s">
        <v>71</v>
      </c>
      <c r="E119" s="204" t="s">
        <v>1879</v>
      </c>
      <c r="F119" s="204" t="s">
        <v>1880</v>
      </c>
      <c r="G119" s="190"/>
      <c r="H119" s="190"/>
      <c r="I119" s="193"/>
      <c r="J119" s="205">
        <f>BK119</f>
        <v>0</v>
      </c>
      <c r="K119" s="190"/>
      <c r="L119" s="195"/>
      <c r="M119" s="196"/>
      <c r="N119" s="197"/>
      <c r="O119" s="197"/>
      <c r="P119" s="198">
        <f>SUM(P120:P132)</f>
        <v>0</v>
      </c>
      <c r="Q119" s="197"/>
      <c r="R119" s="198">
        <f>SUM(R120:R132)</f>
        <v>0</v>
      </c>
      <c r="S119" s="197"/>
      <c r="T119" s="199">
        <f>SUM(T120:T132)</f>
        <v>0</v>
      </c>
      <c r="AR119" s="200" t="s">
        <v>163</v>
      </c>
      <c r="AT119" s="201" t="s">
        <v>71</v>
      </c>
      <c r="AU119" s="201" t="s">
        <v>79</v>
      </c>
      <c r="AY119" s="200" t="s">
        <v>162</v>
      </c>
      <c r="BK119" s="202">
        <f>SUM(BK120:BK132)</f>
        <v>0</v>
      </c>
    </row>
    <row r="120" spans="2:65" s="1" customFormat="1" ht="22.5" customHeight="1">
      <c r="B120" s="43"/>
      <c r="C120" s="206" t="s">
        <v>308</v>
      </c>
      <c r="D120" s="206" t="s">
        <v>165</v>
      </c>
      <c r="E120" s="207" t="s">
        <v>1881</v>
      </c>
      <c r="F120" s="208" t="s">
        <v>1882</v>
      </c>
      <c r="G120" s="209" t="s">
        <v>416</v>
      </c>
      <c r="H120" s="210">
        <v>61</v>
      </c>
      <c r="I120" s="211"/>
      <c r="J120" s="212">
        <f aca="true" t="shared" si="10" ref="J120:J132">ROUND(I120*H120,2)</f>
        <v>0</v>
      </c>
      <c r="K120" s="208" t="s">
        <v>169</v>
      </c>
      <c r="L120" s="63"/>
      <c r="M120" s="213" t="s">
        <v>21</v>
      </c>
      <c r="N120" s="214" t="s">
        <v>43</v>
      </c>
      <c r="O120" s="44"/>
      <c r="P120" s="215">
        <f aca="true" t="shared" si="11" ref="P120:P132">O120*H120</f>
        <v>0</v>
      </c>
      <c r="Q120" s="215">
        <v>0</v>
      </c>
      <c r="R120" s="215">
        <f aca="true" t="shared" si="12" ref="R120:R132">Q120*H120</f>
        <v>0</v>
      </c>
      <c r="S120" s="215">
        <v>0</v>
      </c>
      <c r="T120" s="216">
        <f aca="true" t="shared" si="13" ref="T120:T132">S120*H120</f>
        <v>0</v>
      </c>
      <c r="AR120" s="26" t="s">
        <v>694</v>
      </c>
      <c r="AT120" s="26" t="s">
        <v>165</v>
      </c>
      <c r="AU120" s="26" t="s">
        <v>81</v>
      </c>
      <c r="AY120" s="26" t="s">
        <v>162</v>
      </c>
      <c r="BE120" s="217">
        <f aca="true" t="shared" si="14" ref="BE120:BE132">IF(N120="základní",J120,0)</f>
        <v>0</v>
      </c>
      <c r="BF120" s="217">
        <f aca="true" t="shared" si="15" ref="BF120:BF132">IF(N120="snížená",J120,0)</f>
        <v>0</v>
      </c>
      <c r="BG120" s="217">
        <f aca="true" t="shared" si="16" ref="BG120:BG132">IF(N120="zákl. přenesená",J120,0)</f>
        <v>0</v>
      </c>
      <c r="BH120" s="217">
        <f aca="true" t="shared" si="17" ref="BH120:BH132">IF(N120="sníž. přenesená",J120,0)</f>
        <v>0</v>
      </c>
      <c r="BI120" s="217">
        <f aca="true" t="shared" si="18" ref="BI120:BI132">IF(N120="nulová",J120,0)</f>
        <v>0</v>
      </c>
      <c r="BJ120" s="26" t="s">
        <v>79</v>
      </c>
      <c r="BK120" s="217">
        <f aca="true" t="shared" si="19" ref="BK120:BK132">ROUND(I120*H120,2)</f>
        <v>0</v>
      </c>
      <c r="BL120" s="26" t="s">
        <v>694</v>
      </c>
      <c r="BM120" s="26" t="s">
        <v>2780</v>
      </c>
    </row>
    <row r="121" spans="2:65" s="1" customFormat="1" ht="22.5" customHeight="1">
      <c r="B121" s="43"/>
      <c r="C121" s="258" t="s">
        <v>10</v>
      </c>
      <c r="D121" s="258" t="s">
        <v>237</v>
      </c>
      <c r="E121" s="259" t="s">
        <v>2781</v>
      </c>
      <c r="F121" s="260" t="s">
        <v>2782</v>
      </c>
      <c r="G121" s="261" t="s">
        <v>416</v>
      </c>
      <c r="H121" s="262">
        <v>1</v>
      </c>
      <c r="I121" s="263"/>
      <c r="J121" s="264">
        <f t="shared" si="10"/>
        <v>0</v>
      </c>
      <c r="K121" s="260" t="s">
        <v>21</v>
      </c>
      <c r="L121" s="265"/>
      <c r="M121" s="266" t="s">
        <v>21</v>
      </c>
      <c r="N121" s="267" t="s">
        <v>43</v>
      </c>
      <c r="O121" s="44"/>
      <c r="P121" s="215">
        <f t="shared" si="11"/>
        <v>0</v>
      </c>
      <c r="Q121" s="215">
        <v>0</v>
      </c>
      <c r="R121" s="215">
        <f t="shared" si="12"/>
        <v>0</v>
      </c>
      <c r="S121" s="215">
        <v>0</v>
      </c>
      <c r="T121" s="216">
        <f t="shared" si="13"/>
        <v>0</v>
      </c>
      <c r="AR121" s="26" t="s">
        <v>1886</v>
      </c>
      <c r="AT121" s="26" t="s">
        <v>237</v>
      </c>
      <c r="AU121" s="26" t="s">
        <v>81</v>
      </c>
      <c r="AY121" s="26" t="s">
        <v>162</v>
      </c>
      <c r="BE121" s="217">
        <f t="shared" si="14"/>
        <v>0</v>
      </c>
      <c r="BF121" s="217">
        <f t="shared" si="15"/>
        <v>0</v>
      </c>
      <c r="BG121" s="217">
        <f t="shared" si="16"/>
        <v>0</v>
      </c>
      <c r="BH121" s="217">
        <f t="shared" si="17"/>
        <v>0</v>
      </c>
      <c r="BI121" s="217">
        <f t="shared" si="18"/>
        <v>0</v>
      </c>
      <c r="BJ121" s="26" t="s">
        <v>79</v>
      </c>
      <c r="BK121" s="217">
        <f t="shared" si="19"/>
        <v>0</v>
      </c>
      <c r="BL121" s="26" t="s">
        <v>694</v>
      </c>
      <c r="BM121" s="26" t="s">
        <v>2783</v>
      </c>
    </row>
    <row r="122" spans="2:65" s="1" customFormat="1" ht="22.5" customHeight="1">
      <c r="B122" s="43"/>
      <c r="C122" s="258" t="s">
        <v>376</v>
      </c>
      <c r="D122" s="258" t="s">
        <v>237</v>
      </c>
      <c r="E122" s="259" t="s">
        <v>1888</v>
      </c>
      <c r="F122" s="260" t="s">
        <v>1889</v>
      </c>
      <c r="G122" s="261" t="s">
        <v>416</v>
      </c>
      <c r="H122" s="262">
        <v>2</v>
      </c>
      <c r="I122" s="263"/>
      <c r="J122" s="264">
        <f t="shared" si="10"/>
        <v>0</v>
      </c>
      <c r="K122" s="260" t="s">
        <v>21</v>
      </c>
      <c r="L122" s="265"/>
      <c r="M122" s="266" t="s">
        <v>21</v>
      </c>
      <c r="N122" s="267" t="s">
        <v>43</v>
      </c>
      <c r="O122" s="44"/>
      <c r="P122" s="215">
        <f t="shared" si="11"/>
        <v>0</v>
      </c>
      <c r="Q122" s="215">
        <v>0</v>
      </c>
      <c r="R122" s="215">
        <f t="shared" si="12"/>
        <v>0</v>
      </c>
      <c r="S122" s="215">
        <v>0</v>
      </c>
      <c r="T122" s="216">
        <f t="shared" si="13"/>
        <v>0</v>
      </c>
      <c r="AR122" s="26" t="s">
        <v>1886</v>
      </c>
      <c r="AT122" s="26" t="s">
        <v>237</v>
      </c>
      <c r="AU122" s="26" t="s">
        <v>81</v>
      </c>
      <c r="AY122" s="26" t="s">
        <v>162</v>
      </c>
      <c r="BE122" s="217">
        <f t="shared" si="14"/>
        <v>0</v>
      </c>
      <c r="BF122" s="217">
        <f t="shared" si="15"/>
        <v>0</v>
      </c>
      <c r="BG122" s="217">
        <f t="shared" si="16"/>
        <v>0</v>
      </c>
      <c r="BH122" s="217">
        <f t="shared" si="17"/>
        <v>0</v>
      </c>
      <c r="BI122" s="217">
        <f t="shared" si="18"/>
        <v>0</v>
      </c>
      <c r="BJ122" s="26" t="s">
        <v>79</v>
      </c>
      <c r="BK122" s="217">
        <f t="shared" si="19"/>
        <v>0</v>
      </c>
      <c r="BL122" s="26" t="s">
        <v>694</v>
      </c>
      <c r="BM122" s="26" t="s">
        <v>2784</v>
      </c>
    </row>
    <row r="123" spans="2:65" s="1" customFormat="1" ht="22.5" customHeight="1">
      <c r="B123" s="43"/>
      <c r="C123" s="258" t="s">
        <v>383</v>
      </c>
      <c r="D123" s="258" t="s">
        <v>237</v>
      </c>
      <c r="E123" s="259" t="s">
        <v>1891</v>
      </c>
      <c r="F123" s="260" t="s">
        <v>1892</v>
      </c>
      <c r="G123" s="261" t="s">
        <v>416</v>
      </c>
      <c r="H123" s="262">
        <v>12</v>
      </c>
      <c r="I123" s="263"/>
      <c r="J123" s="264">
        <f t="shared" si="10"/>
        <v>0</v>
      </c>
      <c r="K123" s="260" t="s">
        <v>21</v>
      </c>
      <c r="L123" s="265"/>
      <c r="M123" s="266" t="s">
        <v>21</v>
      </c>
      <c r="N123" s="267" t="s">
        <v>43</v>
      </c>
      <c r="O123" s="44"/>
      <c r="P123" s="215">
        <f t="shared" si="11"/>
        <v>0</v>
      </c>
      <c r="Q123" s="215">
        <v>0</v>
      </c>
      <c r="R123" s="215">
        <f t="shared" si="12"/>
        <v>0</v>
      </c>
      <c r="S123" s="215">
        <v>0</v>
      </c>
      <c r="T123" s="216">
        <f t="shared" si="13"/>
        <v>0</v>
      </c>
      <c r="AR123" s="26" t="s">
        <v>1886</v>
      </c>
      <c r="AT123" s="26" t="s">
        <v>237</v>
      </c>
      <c r="AU123" s="26" t="s">
        <v>81</v>
      </c>
      <c r="AY123" s="26" t="s">
        <v>162</v>
      </c>
      <c r="BE123" s="217">
        <f t="shared" si="14"/>
        <v>0</v>
      </c>
      <c r="BF123" s="217">
        <f t="shared" si="15"/>
        <v>0</v>
      </c>
      <c r="BG123" s="217">
        <f t="shared" si="16"/>
        <v>0</v>
      </c>
      <c r="BH123" s="217">
        <f t="shared" si="17"/>
        <v>0</v>
      </c>
      <c r="BI123" s="217">
        <f t="shared" si="18"/>
        <v>0</v>
      </c>
      <c r="BJ123" s="26" t="s">
        <v>79</v>
      </c>
      <c r="BK123" s="217">
        <f t="shared" si="19"/>
        <v>0</v>
      </c>
      <c r="BL123" s="26" t="s">
        <v>694</v>
      </c>
      <c r="BM123" s="26" t="s">
        <v>2785</v>
      </c>
    </row>
    <row r="124" spans="2:65" s="1" customFormat="1" ht="22.5" customHeight="1">
      <c r="B124" s="43"/>
      <c r="C124" s="258" t="s">
        <v>393</v>
      </c>
      <c r="D124" s="258" t="s">
        <v>237</v>
      </c>
      <c r="E124" s="259" t="s">
        <v>1894</v>
      </c>
      <c r="F124" s="260" t="s">
        <v>1895</v>
      </c>
      <c r="G124" s="261" t="s">
        <v>416</v>
      </c>
      <c r="H124" s="262">
        <v>23</v>
      </c>
      <c r="I124" s="263"/>
      <c r="J124" s="264">
        <f t="shared" si="10"/>
        <v>0</v>
      </c>
      <c r="K124" s="260" t="s">
        <v>21</v>
      </c>
      <c r="L124" s="265"/>
      <c r="M124" s="266" t="s">
        <v>21</v>
      </c>
      <c r="N124" s="267" t="s">
        <v>43</v>
      </c>
      <c r="O124" s="44"/>
      <c r="P124" s="215">
        <f t="shared" si="11"/>
        <v>0</v>
      </c>
      <c r="Q124" s="215">
        <v>0</v>
      </c>
      <c r="R124" s="215">
        <f t="shared" si="12"/>
        <v>0</v>
      </c>
      <c r="S124" s="215">
        <v>0</v>
      </c>
      <c r="T124" s="216">
        <f t="shared" si="13"/>
        <v>0</v>
      </c>
      <c r="AR124" s="26" t="s">
        <v>1886</v>
      </c>
      <c r="AT124" s="26" t="s">
        <v>237</v>
      </c>
      <c r="AU124" s="26" t="s">
        <v>81</v>
      </c>
      <c r="AY124" s="26" t="s">
        <v>162</v>
      </c>
      <c r="BE124" s="217">
        <f t="shared" si="14"/>
        <v>0</v>
      </c>
      <c r="BF124" s="217">
        <f t="shared" si="15"/>
        <v>0</v>
      </c>
      <c r="BG124" s="217">
        <f t="shared" si="16"/>
        <v>0</v>
      </c>
      <c r="BH124" s="217">
        <f t="shared" si="17"/>
        <v>0</v>
      </c>
      <c r="BI124" s="217">
        <f t="shared" si="18"/>
        <v>0</v>
      </c>
      <c r="BJ124" s="26" t="s">
        <v>79</v>
      </c>
      <c r="BK124" s="217">
        <f t="shared" si="19"/>
        <v>0</v>
      </c>
      <c r="BL124" s="26" t="s">
        <v>694</v>
      </c>
      <c r="BM124" s="26" t="s">
        <v>2786</v>
      </c>
    </row>
    <row r="125" spans="2:65" s="1" customFormat="1" ht="22.5" customHeight="1">
      <c r="B125" s="43"/>
      <c r="C125" s="258" t="s">
        <v>399</v>
      </c>
      <c r="D125" s="258" t="s">
        <v>237</v>
      </c>
      <c r="E125" s="259" t="s">
        <v>2787</v>
      </c>
      <c r="F125" s="260" t="s">
        <v>2788</v>
      </c>
      <c r="G125" s="261" t="s">
        <v>416</v>
      </c>
      <c r="H125" s="262">
        <v>1</v>
      </c>
      <c r="I125" s="263"/>
      <c r="J125" s="264">
        <f t="shared" si="10"/>
        <v>0</v>
      </c>
      <c r="K125" s="260" t="s">
        <v>21</v>
      </c>
      <c r="L125" s="265"/>
      <c r="M125" s="266" t="s">
        <v>21</v>
      </c>
      <c r="N125" s="267" t="s">
        <v>43</v>
      </c>
      <c r="O125" s="44"/>
      <c r="P125" s="215">
        <f t="shared" si="11"/>
        <v>0</v>
      </c>
      <c r="Q125" s="215">
        <v>0</v>
      </c>
      <c r="R125" s="215">
        <f t="shared" si="12"/>
        <v>0</v>
      </c>
      <c r="S125" s="215">
        <v>0</v>
      </c>
      <c r="T125" s="216">
        <f t="shared" si="13"/>
        <v>0</v>
      </c>
      <c r="AR125" s="26" t="s">
        <v>1886</v>
      </c>
      <c r="AT125" s="26" t="s">
        <v>237</v>
      </c>
      <c r="AU125" s="26" t="s">
        <v>81</v>
      </c>
      <c r="AY125" s="26" t="s">
        <v>162</v>
      </c>
      <c r="BE125" s="217">
        <f t="shared" si="14"/>
        <v>0</v>
      </c>
      <c r="BF125" s="217">
        <f t="shared" si="15"/>
        <v>0</v>
      </c>
      <c r="BG125" s="217">
        <f t="shared" si="16"/>
        <v>0</v>
      </c>
      <c r="BH125" s="217">
        <f t="shared" si="17"/>
        <v>0</v>
      </c>
      <c r="BI125" s="217">
        <f t="shared" si="18"/>
        <v>0</v>
      </c>
      <c r="BJ125" s="26" t="s">
        <v>79</v>
      </c>
      <c r="BK125" s="217">
        <f t="shared" si="19"/>
        <v>0</v>
      </c>
      <c r="BL125" s="26" t="s">
        <v>694</v>
      </c>
      <c r="BM125" s="26" t="s">
        <v>2789</v>
      </c>
    </row>
    <row r="126" spans="2:65" s="1" customFormat="1" ht="22.5" customHeight="1">
      <c r="B126" s="43"/>
      <c r="C126" s="258" t="s">
        <v>403</v>
      </c>
      <c r="D126" s="258" t="s">
        <v>237</v>
      </c>
      <c r="E126" s="259" t="s">
        <v>1900</v>
      </c>
      <c r="F126" s="260" t="s">
        <v>1901</v>
      </c>
      <c r="G126" s="261" t="s">
        <v>416</v>
      </c>
      <c r="H126" s="262">
        <v>1</v>
      </c>
      <c r="I126" s="263"/>
      <c r="J126" s="264">
        <f t="shared" si="10"/>
        <v>0</v>
      </c>
      <c r="K126" s="260" t="s">
        <v>21</v>
      </c>
      <c r="L126" s="265"/>
      <c r="M126" s="266" t="s">
        <v>21</v>
      </c>
      <c r="N126" s="267" t="s">
        <v>43</v>
      </c>
      <c r="O126" s="44"/>
      <c r="P126" s="215">
        <f t="shared" si="11"/>
        <v>0</v>
      </c>
      <c r="Q126" s="215">
        <v>0</v>
      </c>
      <c r="R126" s="215">
        <f t="shared" si="12"/>
        <v>0</v>
      </c>
      <c r="S126" s="215">
        <v>0</v>
      </c>
      <c r="T126" s="216">
        <f t="shared" si="13"/>
        <v>0</v>
      </c>
      <c r="AR126" s="26" t="s">
        <v>1886</v>
      </c>
      <c r="AT126" s="26" t="s">
        <v>237</v>
      </c>
      <c r="AU126" s="26" t="s">
        <v>81</v>
      </c>
      <c r="AY126" s="26" t="s">
        <v>162</v>
      </c>
      <c r="BE126" s="217">
        <f t="shared" si="14"/>
        <v>0</v>
      </c>
      <c r="BF126" s="217">
        <f t="shared" si="15"/>
        <v>0</v>
      </c>
      <c r="BG126" s="217">
        <f t="shared" si="16"/>
        <v>0</v>
      </c>
      <c r="BH126" s="217">
        <f t="shared" si="17"/>
        <v>0</v>
      </c>
      <c r="BI126" s="217">
        <f t="shared" si="18"/>
        <v>0</v>
      </c>
      <c r="BJ126" s="26" t="s">
        <v>79</v>
      </c>
      <c r="BK126" s="217">
        <f t="shared" si="19"/>
        <v>0</v>
      </c>
      <c r="BL126" s="26" t="s">
        <v>694</v>
      </c>
      <c r="BM126" s="26" t="s">
        <v>2790</v>
      </c>
    </row>
    <row r="127" spans="2:65" s="1" customFormat="1" ht="22.5" customHeight="1">
      <c r="B127" s="43"/>
      <c r="C127" s="258" t="s">
        <v>9</v>
      </c>
      <c r="D127" s="258" t="s">
        <v>237</v>
      </c>
      <c r="E127" s="259" t="s">
        <v>1903</v>
      </c>
      <c r="F127" s="260" t="s">
        <v>1904</v>
      </c>
      <c r="G127" s="261" t="s">
        <v>416</v>
      </c>
      <c r="H127" s="262">
        <v>1</v>
      </c>
      <c r="I127" s="263"/>
      <c r="J127" s="264">
        <f t="shared" si="10"/>
        <v>0</v>
      </c>
      <c r="K127" s="260" t="s">
        <v>21</v>
      </c>
      <c r="L127" s="265"/>
      <c r="M127" s="266" t="s">
        <v>21</v>
      </c>
      <c r="N127" s="267" t="s">
        <v>43</v>
      </c>
      <c r="O127" s="44"/>
      <c r="P127" s="215">
        <f t="shared" si="11"/>
        <v>0</v>
      </c>
      <c r="Q127" s="215">
        <v>0</v>
      </c>
      <c r="R127" s="215">
        <f t="shared" si="12"/>
        <v>0</v>
      </c>
      <c r="S127" s="215">
        <v>0</v>
      </c>
      <c r="T127" s="216">
        <f t="shared" si="13"/>
        <v>0</v>
      </c>
      <c r="AR127" s="26" t="s">
        <v>1886</v>
      </c>
      <c r="AT127" s="26" t="s">
        <v>237</v>
      </c>
      <c r="AU127" s="26" t="s">
        <v>81</v>
      </c>
      <c r="AY127" s="26" t="s">
        <v>162</v>
      </c>
      <c r="BE127" s="217">
        <f t="shared" si="14"/>
        <v>0</v>
      </c>
      <c r="BF127" s="217">
        <f t="shared" si="15"/>
        <v>0</v>
      </c>
      <c r="BG127" s="217">
        <f t="shared" si="16"/>
        <v>0</v>
      </c>
      <c r="BH127" s="217">
        <f t="shared" si="17"/>
        <v>0</v>
      </c>
      <c r="BI127" s="217">
        <f t="shared" si="18"/>
        <v>0</v>
      </c>
      <c r="BJ127" s="26" t="s">
        <v>79</v>
      </c>
      <c r="BK127" s="217">
        <f t="shared" si="19"/>
        <v>0</v>
      </c>
      <c r="BL127" s="26" t="s">
        <v>694</v>
      </c>
      <c r="BM127" s="26" t="s">
        <v>2791</v>
      </c>
    </row>
    <row r="128" spans="2:65" s="1" customFormat="1" ht="22.5" customHeight="1">
      <c r="B128" s="43"/>
      <c r="C128" s="258" t="s">
        <v>413</v>
      </c>
      <c r="D128" s="258" t="s">
        <v>237</v>
      </c>
      <c r="E128" s="259" t="s">
        <v>1906</v>
      </c>
      <c r="F128" s="260" t="s">
        <v>1907</v>
      </c>
      <c r="G128" s="261" t="s">
        <v>416</v>
      </c>
      <c r="H128" s="262">
        <v>5</v>
      </c>
      <c r="I128" s="263"/>
      <c r="J128" s="264">
        <f t="shared" si="10"/>
        <v>0</v>
      </c>
      <c r="K128" s="260" t="s">
        <v>21</v>
      </c>
      <c r="L128" s="265"/>
      <c r="M128" s="266" t="s">
        <v>21</v>
      </c>
      <c r="N128" s="267" t="s">
        <v>43</v>
      </c>
      <c r="O128" s="44"/>
      <c r="P128" s="215">
        <f t="shared" si="11"/>
        <v>0</v>
      </c>
      <c r="Q128" s="215">
        <v>0</v>
      </c>
      <c r="R128" s="215">
        <f t="shared" si="12"/>
        <v>0</v>
      </c>
      <c r="S128" s="215">
        <v>0</v>
      </c>
      <c r="T128" s="216">
        <f t="shared" si="13"/>
        <v>0</v>
      </c>
      <c r="AR128" s="26" t="s">
        <v>1886</v>
      </c>
      <c r="AT128" s="26" t="s">
        <v>237</v>
      </c>
      <c r="AU128" s="26" t="s">
        <v>81</v>
      </c>
      <c r="AY128" s="26" t="s">
        <v>162</v>
      </c>
      <c r="BE128" s="217">
        <f t="shared" si="14"/>
        <v>0</v>
      </c>
      <c r="BF128" s="217">
        <f t="shared" si="15"/>
        <v>0</v>
      </c>
      <c r="BG128" s="217">
        <f t="shared" si="16"/>
        <v>0</v>
      </c>
      <c r="BH128" s="217">
        <f t="shared" si="17"/>
        <v>0</v>
      </c>
      <c r="BI128" s="217">
        <f t="shared" si="18"/>
        <v>0</v>
      </c>
      <c r="BJ128" s="26" t="s">
        <v>79</v>
      </c>
      <c r="BK128" s="217">
        <f t="shared" si="19"/>
        <v>0</v>
      </c>
      <c r="BL128" s="26" t="s">
        <v>694</v>
      </c>
      <c r="BM128" s="26" t="s">
        <v>2792</v>
      </c>
    </row>
    <row r="129" spans="2:65" s="1" customFormat="1" ht="22.5" customHeight="1">
      <c r="B129" s="43"/>
      <c r="C129" s="258" t="s">
        <v>423</v>
      </c>
      <c r="D129" s="258" t="s">
        <v>237</v>
      </c>
      <c r="E129" s="259" t="s">
        <v>1909</v>
      </c>
      <c r="F129" s="260" t="s">
        <v>1910</v>
      </c>
      <c r="G129" s="261" t="s">
        <v>416</v>
      </c>
      <c r="H129" s="262">
        <v>1</v>
      </c>
      <c r="I129" s="263"/>
      <c r="J129" s="264">
        <f t="shared" si="10"/>
        <v>0</v>
      </c>
      <c r="K129" s="260" t="s">
        <v>21</v>
      </c>
      <c r="L129" s="265"/>
      <c r="M129" s="266" t="s">
        <v>21</v>
      </c>
      <c r="N129" s="267" t="s">
        <v>43</v>
      </c>
      <c r="O129" s="44"/>
      <c r="P129" s="215">
        <f t="shared" si="11"/>
        <v>0</v>
      </c>
      <c r="Q129" s="215">
        <v>0</v>
      </c>
      <c r="R129" s="215">
        <f t="shared" si="12"/>
        <v>0</v>
      </c>
      <c r="S129" s="215">
        <v>0</v>
      </c>
      <c r="T129" s="216">
        <f t="shared" si="13"/>
        <v>0</v>
      </c>
      <c r="AR129" s="26" t="s">
        <v>1886</v>
      </c>
      <c r="AT129" s="26" t="s">
        <v>237</v>
      </c>
      <c r="AU129" s="26" t="s">
        <v>81</v>
      </c>
      <c r="AY129" s="26" t="s">
        <v>162</v>
      </c>
      <c r="BE129" s="217">
        <f t="shared" si="14"/>
        <v>0</v>
      </c>
      <c r="BF129" s="217">
        <f t="shared" si="15"/>
        <v>0</v>
      </c>
      <c r="BG129" s="217">
        <f t="shared" si="16"/>
        <v>0</v>
      </c>
      <c r="BH129" s="217">
        <f t="shared" si="17"/>
        <v>0</v>
      </c>
      <c r="BI129" s="217">
        <f t="shared" si="18"/>
        <v>0</v>
      </c>
      <c r="BJ129" s="26" t="s">
        <v>79</v>
      </c>
      <c r="BK129" s="217">
        <f t="shared" si="19"/>
        <v>0</v>
      </c>
      <c r="BL129" s="26" t="s">
        <v>694</v>
      </c>
      <c r="BM129" s="26" t="s">
        <v>2793</v>
      </c>
    </row>
    <row r="130" spans="2:65" s="1" customFormat="1" ht="22.5" customHeight="1">
      <c r="B130" s="43"/>
      <c r="C130" s="258" t="s">
        <v>427</v>
      </c>
      <c r="D130" s="258" t="s">
        <v>237</v>
      </c>
      <c r="E130" s="259" t="s">
        <v>1918</v>
      </c>
      <c r="F130" s="260" t="s">
        <v>1919</v>
      </c>
      <c r="G130" s="261" t="s">
        <v>416</v>
      </c>
      <c r="H130" s="262">
        <v>9</v>
      </c>
      <c r="I130" s="263"/>
      <c r="J130" s="264">
        <f t="shared" si="10"/>
        <v>0</v>
      </c>
      <c r="K130" s="260" t="s">
        <v>21</v>
      </c>
      <c r="L130" s="265"/>
      <c r="M130" s="266" t="s">
        <v>21</v>
      </c>
      <c r="N130" s="267" t="s">
        <v>43</v>
      </c>
      <c r="O130" s="44"/>
      <c r="P130" s="215">
        <f t="shared" si="11"/>
        <v>0</v>
      </c>
      <c r="Q130" s="215">
        <v>0</v>
      </c>
      <c r="R130" s="215">
        <f t="shared" si="12"/>
        <v>0</v>
      </c>
      <c r="S130" s="215">
        <v>0</v>
      </c>
      <c r="T130" s="216">
        <f t="shared" si="13"/>
        <v>0</v>
      </c>
      <c r="AR130" s="26" t="s">
        <v>1886</v>
      </c>
      <c r="AT130" s="26" t="s">
        <v>237</v>
      </c>
      <c r="AU130" s="26" t="s">
        <v>81</v>
      </c>
      <c r="AY130" s="26" t="s">
        <v>162</v>
      </c>
      <c r="BE130" s="217">
        <f t="shared" si="14"/>
        <v>0</v>
      </c>
      <c r="BF130" s="217">
        <f t="shared" si="15"/>
        <v>0</v>
      </c>
      <c r="BG130" s="217">
        <f t="shared" si="16"/>
        <v>0</v>
      </c>
      <c r="BH130" s="217">
        <f t="shared" si="17"/>
        <v>0</v>
      </c>
      <c r="BI130" s="217">
        <f t="shared" si="18"/>
        <v>0</v>
      </c>
      <c r="BJ130" s="26" t="s">
        <v>79</v>
      </c>
      <c r="BK130" s="217">
        <f t="shared" si="19"/>
        <v>0</v>
      </c>
      <c r="BL130" s="26" t="s">
        <v>694</v>
      </c>
      <c r="BM130" s="26" t="s">
        <v>2794</v>
      </c>
    </row>
    <row r="131" spans="2:65" s="1" customFormat="1" ht="22.5" customHeight="1">
      <c r="B131" s="43"/>
      <c r="C131" s="258" t="s">
        <v>431</v>
      </c>
      <c r="D131" s="258" t="s">
        <v>237</v>
      </c>
      <c r="E131" s="259" t="s">
        <v>1921</v>
      </c>
      <c r="F131" s="260" t="s">
        <v>1922</v>
      </c>
      <c r="G131" s="261" t="s">
        <v>416</v>
      </c>
      <c r="H131" s="262">
        <v>1</v>
      </c>
      <c r="I131" s="263"/>
      <c r="J131" s="264">
        <f t="shared" si="10"/>
        <v>0</v>
      </c>
      <c r="K131" s="260" t="s">
        <v>21</v>
      </c>
      <c r="L131" s="265"/>
      <c r="M131" s="266" t="s">
        <v>21</v>
      </c>
      <c r="N131" s="267" t="s">
        <v>43</v>
      </c>
      <c r="O131" s="44"/>
      <c r="P131" s="215">
        <f t="shared" si="11"/>
        <v>0</v>
      </c>
      <c r="Q131" s="215">
        <v>0</v>
      </c>
      <c r="R131" s="215">
        <f t="shared" si="12"/>
        <v>0</v>
      </c>
      <c r="S131" s="215">
        <v>0</v>
      </c>
      <c r="T131" s="216">
        <f t="shared" si="13"/>
        <v>0</v>
      </c>
      <c r="AR131" s="26" t="s">
        <v>1886</v>
      </c>
      <c r="AT131" s="26" t="s">
        <v>237</v>
      </c>
      <c r="AU131" s="26" t="s">
        <v>81</v>
      </c>
      <c r="AY131" s="26" t="s">
        <v>162</v>
      </c>
      <c r="BE131" s="217">
        <f t="shared" si="14"/>
        <v>0</v>
      </c>
      <c r="BF131" s="217">
        <f t="shared" si="15"/>
        <v>0</v>
      </c>
      <c r="BG131" s="217">
        <f t="shared" si="16"/>
        <v>0</v>
      </c>
      <c r="BH131" s="217">
        <f t="shared" si="17"/>
        <v>0</v>
      </c>
      <c r="BI131" s="217">
        <f t="shared" si="18"/>
        <v>0</v>
      </c>
      <c r="BJ131" s="26" t="s">
        <v>79</v>
      </c>
      <c r="BK131" s="217">
        <f t="shared" si="19"/>
        <v>0</v>
      </c>
      <c r="BL131" s="26" t="s">
        <v>694</v>
      </c>
      <c r="BM131" s="26" t="s">
        <v>2795</v>
      </c>
    </row>
    <row r="132" spans="2:65" s="1" customFormat="1" ht="22.5" customHeight="1">
      <c r="B132" s="43"/>
      <c r="C132" s="258" t="s">
        <v>435</v>
      </c>
      <c r="D132" s="258" t="s">
        <v>237</v>
      </c>
      <c r="E132" s="259" t="s">
        <v>1924</v>
      </c>
      <c r="F132" s="260" t="s">
        <v>1925</v>
      </c>
      <c r="G132" s="261" t="s">
        <v>416</v>
      </c>
      <c r="H132" s="262">
        <v>3</v>
      </c>
      <c r="I132" s="263"/>
      <c r="J132" s="264">
        <f t="shared" si="10"/>
        <v>0</v>
      </c>
      <c r="K132" s="260" t="s">
        <v>21</v>
      </c>
      <c r="L132" s="265"/>
      <c r="M132" s="266" t="s">
        <v>21</v>
      </c>
      <c r="N132" s="267" t="s">
        <v>43</v>
      </c>
      <c r="O132" s="44"/>
      <c r="P132" s="215">
        <f t="shared" si="11"/>
        <v>0</v>
      </c>
      <c r="Q132" s="215">
        <v>0</v>
      </c>
      <c r="R132" s="215">
        <f t="shared" si="12"/>
        <v>0</v>
      </c>
      <c r="S132" s="215">
        <v>0</v>
      </c>
      <c r="T132" s="216">
        <f t="shared" si="13"/>
        <v>0</v>
      </c>
      <c r="AR132" s="26" t="s">
        <v>1886</v>
      </c>
      <c r="AT132" s="26" t="s">
        <v>237</v>
      </c>
      <c r="AU132" s="26" t="s">
        <v>81</v>
      </c>
      <c r="AY132" s="26" t="s">
        <v>162</v>
      </c>
      <c r="BE132" s="217">
        <f t="shared" si="14"/>
        <v>0</v>
      </c>
      <c r="BF132" s="217">
        <f t="shared" si="15"/>
        <v>0</v>
      </c>
      <c r="BG132" s="217">
        <f t="shared" si="16"/>
        <v>0</v>
      </c>
      <c r="BH132" s="217">
        <f t="shared" si="17"/>
        <v>0</v>
      </c>
      <c r="BI132" s="217">
        <f t="shared" si="18"/>
        <v>0</v>
      </c>
      <c r="BJ132" s="26" t="s">
        <v>79</v>
      </c>
      <c r="BK132" s="217">
        <f t="shared" si="19"/>
        <v>0</v>
      </c>
      <c r="BL132" s="26" t="s">
        <v>694</v>
      </c>
      <c r="BM132" s="26" t="s">
        <v>2796</v>
      </c>
    </row>
    <row r="133" spans="2:63" s="11" customFormat="1" ht="29.85" customHeight="1">
      <c r="B133" s="189"/>
      <c r="C133" s="190"/>
      <c r="D133" s="203" t="s">
        <v>71</v>
      </c>
      <c r="E133" s="204" t="s">
        <v>1927</v>
      </c>
      <c r="F133" s="204" t="s">
        <v>1928</v>
      </c>
      <c r="G133" s="190"/>
      <c r="H133" s="190"/>
      <c r="I133" s="193"/>
      <c r="J133" s="205">
        <f>BK133</f>
        <v>0</v>
      </c>
      <c r="K133" s="190"/>
      <c r="L133" s="195"/>
      <c r="M133" s="196"/>
      <c r="N133" s="197"/>
      <c r="O133" s="197"/>
      <c r="P133" s="198">
        <f>SUM(P134:P217)</f>
        <v>0</v>
      </c>
      <c r="Q133" s="197"/>
      <c r="R133" s="198">
        <f>SUM(R134:R217)</f>
        <v>0.63171</v>
      </c>
      <c r="S133" s="197"/>
      <c r="T133" s="199">
        <f>SUM(T134:T217)</f>
        <v>0</v>
      </c>
      <c r="AR133" s="200" t="s">
        <v>163</v>
      </c>
      <c r="AT133" s="201" t="s">
        <v>71</v>
      </c>
      <c r="AU133" s="201" t="s">
        <v>79</v>
      </c>
      <c r="AY133" s="200" t="s">
        <v>162</v>
      </c>
      <c r="BK133" s="202">
        <f>SUM(BK134:BK217)</f>
        <v>0</v>
      </c>
    </row>
    <row r="134" spans="2:65" s="1" customFormat="1" ht="22.5" customHeight="1">
      <c r="B134" s="43"/>
      <c r="C134" s="206" t="s">
        <v>439</v>
      </c>
      <c r="D134" s="206" t="s">
        <v>165</v>
      </c>
      <c r="E134" s="207" t="s">
        <v>1929</v>
      </c>
      <c r="F134" s="208" t="s">
        <v>1930</v>
      </c>
      <c r="G134" s="209" t="s">
        <v>206</v>
      </c>
      <c r="H134" s="210">
        <v>150</v>
      </c>
      <c r="I134" s="211"/>
      <c r="J134" s="212">
        <f>ROUND(I134*H134,2)</f>
        <v>0</v>
      </c>
      <c r="K134" s="208" t="s">
        <v>169</v>
      </c>
      <c r="L134" s="63"/>
      <c r="M134" s="213" t="s">
        <v>21</v>
      </c>
      <c r="N134" s="214" t="s">
        <v>43</v>
      </c>
      <c r="O134" s="44"/>
      <c r="P134" s="215">
        <f>O134*H134</f>
        <v>0</v>
      </c>
      <c r="Q134" s="215">
        <v>0</v>
      </c>
      <c r="R134" s="215">
        <f>Q134*H134</f>
        <v>0</v>
      </c>
      <c r="S134" s="215">
        <v>0</v>
      </c>
      <c r="T134" s="216">
        <f>S134*H134</f>
        <v>0</v>
      </c>
      <c r="AR134" s="26" t="s">
        <v>694</v>
      </c>
      <c r="AT134" s="26" t="s">
        <v>165</v>
      </c>
      <c r="AU134" s="26" t="s">
        <v>81</v>
      </c>
      <c r="AY134" s="26" t="s">
        <v>162</v>
      </c>
      <c r="BE134" s="217">
        <f>IF(N134="základní",J134,0)</f>
        <v>0</v>
      </c>
      <c r="BF134" s="217">
        <f>IF(N134="snížená",J134,0)</f>
        <v>0</v>
      </c>
      <c r="BG134" s="217">
        <f>IF(N134="zákl. přenesená",J134,0)</f>
        <v>0</v>
      </c>
      <c r="BH134" s="217">
        <f>IF(N134="sníž. přenesená",J134,0)</f>
        <v>0</v>
      </c>
      <c r="BI134" s="217">
        <f>IF(N134="nulová",J134,0)</f>
        <v>0</v>
      </c>
      <c r="BJ134" s="26" t="s">
        <v>79</v>
      </c>
      <c r="BK134" s="217">
        <f>ROUND(I134*H134,2)</f>
        <v>0</v>
      </c>
      <c r="BL134" s="26" t="s">
        <v>694</v>
      </c>
      <c r="BM134" s="26" t="s">
        <v>2797</v>
      </c>
    </row>
    <row r="135" spans="2:65" s="1" customFormat="1" ht="22.5" customHeight="1">
      <c r="B135" s="43"/>
      <c r="C135" s="258" t="s">
        <v>445</v>
      </c>
      <c r="D135" s="258" t="s">
        <v>237</v>
      </c>
      <c r="E135" s="259" t="s">
        <v>1932</v>
      </c>
      <c r="F135" s="260" t="s">
        <v>1933</v>
      </c>
      <c r="G135" s="261" t="s">
        <v>416</v>
      </c>
      <c r="H135" s="262">
        <v>150</v>
      </c>
      <c r="I135" s="263"/>
      <c r="J135" s="264">
        <f>ROUND(I135*H135,2)</f>
        <v>0</v>
      </c>
      <c r="K135" s="260" t="s">
        <v>169</v>
      </c>
      <c r="L135" s="265"/>
      <c r="M135" s="266" t="s">
        <v>21</v>
      </c>
      <c r="N135" s="267" t="s">
        <v>43</v>
      </c>
      <c r="O135" s="44"/>
      <c r="P135" s="215">
        <f>O135*H135</f>
        <v>0</v>
      </c>
      <c r="Q135" s="215">
        <v>0.00013</v>
      </c>
      <c r="R135" s="215">
        <f>Q135*H135</f>
        <v>0.0195</v>
      </c>
      <c r="S135" s="215">
        <v>0</v>
      </c>
      <c r="T135" s="216">
        <f>S135*H135</f>
        <v>0</v>
      </c>
      <c r="AR135" s="26" t="s">
        <v>1151</v>
      </c>
      <c r="AT135" s="26" t="s">
        <v>237</v>
      </c>
      <c r="AU135" s="26" t="s">
        <v>81</v>
      </c>
      <c r="AY135" s="26" t="s">
        <v>162</v>
      </c>
      <c r="BE135" s="217">
        <f>IF(N135="základní",J135,0)</f>
        <v>0</v>
      </c>
      <c r="BF135" s="217">
        <f>IF(N135="snížená",J135,0)</f>
        <v>0</v>
      </c>
      <c r="BG135" s="217">
        <f>IF(N135="zákl. přenesená",J135,0)</f>
        <v>0</v>
      </c>
      <c r="BH135" s="217">
        <f>IF(N135="sníž. přenesená",J135,0)</f>
        <v>0</v>
      </c>
      <c r="BI135" s="217">
        <f>IF(N135="nulová",J135,0)</f>
        <v>0</v>
      </c>
      <c r="BJ135" s="26" t="s">
        <v>79</v>
      </c>
      <c r="BK135" s="217">
        <f>ROUND(I135*H135,2)</f>
        <v>0</v>
      </c>
      <c r="BL135" s="26" t="s">
        <v>1151</v>
      </c>
      <c r="BM135" s="26" t="s">
        <v>2798</v>
      </c>
    </row>
    <row r="136" spans="2:65" s="1" customFormat="1" ht="22.5" customHeight="1">
      <c r="B136" s="43"/>
      <c r="C136" s="206" t="s">
        <v>449</v>
      </c>
      <c r="D136" s="206" t="s">
        <v>165</v>
      </c>
      <c r="E136" s="207" t="s">
        <v>1935</v>
      </c>
      <c r="F136" s="208" t="s">
        <v>1936</v>
      </c>
      <c r="G136" s="209" t="s">
        <v>206</v>
      </c>
      <c r="H136" s="210">
        <v>100</v>
      </c>
      <c r="I136" s="211"/>
      <c r="J136" s="212">
        <f>ROUND(I136*H136,2)</f>
        <v>0</v>
      </c>
      <c r="K136" s="208" t="s">
        <v>169</v>
      </c>
      <c r="L136" s="63"/>
      <c r="M136" s="213" t="s">
        <v>21</v>
      </c>
      <c r="N136" s="214" t="s">
        <v>43</v>
      </c>
      <c r="O136" s="44"/>
      <c r="P136" s="215">
        <f>O136*H136</f>
        <v>0</v>
      </c>
      <c r="Q136" s="215">
        <v>0</v>
      </c>
      <c r="R136" s="215">
        <f>Q136*H136</f>
        <v>0</v>
      </c>
      <c r="S136" s="215">
        <v>0</v>
      </c>
      <c r="T136" s="216">
        <f>S136*H136</f>
        <v>0</v>
      </c>
      <c r="AR136" s="26" t="s">
        <v>694</v>
      </c>
      <c r="AT136" s="26" t="s">
        <v>165</v>
      </c>
      <c r="AU136" s="26" t="s">
        <v>81</v>
      </c>
      <c r="AY136" s="26" t="s">
        <v>162</v>
      </c>
      <c r="BE136" s="217">
        <f>IF(N136="základní",J136,0)</f>
        <v>0</v>
      </c>
      <c r="BF136" s="217">
        <f>IF(N136="snížená",J136,0)</f>
        <v>0</v>
      </c>
      <c r="BG136" s="217">
        <f>IF(N136="zákl. přenesená",J136,0)</f>
        <v>0</v>
      </c>
      <c r="BH136" s="217">
        <f>IF(N136="sníž. přenesená",J136,0)</f>
        <v>0</v>
      </c>
      <c r="BI136" s="217">
        <f>IF(N136="nulová",J136,0)</f>
        <v>0</v>
      </c>
      <c r="BJ136" s="26" t="s">
        <v>79</v>
      </c>
      <c r="BK136" s="217">
        <f>ROUND(I136*H136,2)</f>
        <v>0</v>
      </c>
      <c r="BL136" s="26" t="s">
        <v>694</v>
      </c>
      <c r="BM136" s="26" t="s">
        <v>2799</v>
      </c>
    </row>
    <row r="137" spans="2:65" s="1" customFormat="1" ht="22.5" customHeight="1">
      <c r="B137" s="43"/>
      <c r="C137" s="258" t="s">
        <v>455</v>
      </c>
      <c r="D137" s="258" t="s">
        <v>237</v>
      </c>
      <c r="E137" s="259" t="s">
        <v>1938</v>
      </c>
      <c r="F137" s="260" t="s">
        <v>1939</v>
      </c>
      <c r="G137" s="261" t="s">
        <v>206</v>
      </c>
      <c r="H137" s="262">
        <v>100</v>
      </c>
      <c r="I137" s="263"/>
      <c r="J137" s="264">
        <f>ROUND(I137*H137,2)</f>
        <v>0</v>
      </c>
      <c r="K137" s="260" t="s">
        <v>169</v>
      </c>
      <c r="L137" s="265"/>
      <c r="M137" s="266" t="s">
        <v>21</v>
      </c>
      <c r="N137" s="267" t="s">
        <v>43</v>
      </c>
      <c r="O137" s="44"/>
      <c r="P137" s="215">
        <f>O137*H137</f>
        <v>0</v>
      </c>
      <c r="Q137" s="215">
        <v>0.00027</v>
      </c>
      <c r="R137" s="215">
        <f>Q137*H137</f>
        <v>0.027</v>
      </c>
      <c r="S137" s="215">
        <v>0</v>
      </c>
      <c r="T137" s="216">
        <f>S137*H137</f>
        <v>0</v>
      </c>
      <c r="AR137" s="26" t="s">
        <v>1151</v>
      </c>
      <c r="AT137" s="26" t="s">
        <v>237</v>
      </c>
      <c r="AU137" s="26" t="s">
        <v>81</v>
      </c>
      <c r="AY137" s="26" t="s">
        <v>162</v>
      </c>
      <c r="BE137" s="217">
        <f>IF(N137="základní",J137,0)</f>
        <v>0</v>
      </c>
      <c r="BF137" s="217">
        <f>IF(N137="snížená",J137,0)</f>
        <v>0</v>
      </c>
      <c r="BG137" s="217">
        <f>IF(N137="zákl. přenesená",J137,0)</f>
        <v>0</v>
      </c>
      <c r="BH137" s="217">
        <f>IF(N137="sníž. přenesená",J137,0)</f>
        <v>0</v>
      </c>
      <c r="BI137" s="217">
        <f>IF(N137="nulová",J137,0)</f>
        <v>0</v>
      </c>
      <c r="BJ137" s="26" t="s">
        <v>79</v>
      </c>
      <c r="BK137" s="217">
        <f>ROUND(I137*H137,2)</f>
        <v>0</v>
      </c>
      <c r="BL137" s="26" t="s">
        <v>1151</v>
      </c>
      <c r="BM137" s="26" t="s">
        <v>2800</v>
      </c>
    </row>
    <row r="138" spans="2:47" s="1" customFormat="1" ht="27">
      <c r="B138" s="43"/>
      <c r="C138" s="65"/>
      <c r="D138" s="245" t="s">
        <v>241</v>
      </c>
      <c r="E138" s="65"/>
      <c r="F138" s="279" t="s">
        <v>1941</v>
      </c>
      <c r="G138" s="65"/>
      <c r="H138" s="65"/>
      <c r="I138" s="174"/>
      <c r="J138" s="65"/>
      <c r="K138" s="65"/>
      <c r="L138" s="63"/>
      <c r="M138" s="220"/>
      <c r="N138" s="44"/>
      <c r="O138" s="44"/>
      <c r="P138" s="44"/>
      <c r="Q138" s="44"/>
      <c r="R138" s="44"/>
      <c r="S138" s="44"/>
      <c r="T138" s="80"/>
      <c r="AT138" s="26" t="s">
        <v>241</v>
      </c>
      <c r="AU138" s="26" t="s">
        <v>81</v>
      </c>
    </row>
    <row r="139" spans="2:65" s="1" customFormat="1" ht="22.5" customHeight="1">
      <c r="B139" s="43"/>
      <c r="C139" s="206" t="s">
        <v>459</v>
      </c>
      <c r="D139" s="206" t="s">
        <v>165</v>
      </c>
      <c r="E139" s="207" t="s">
        <v>1942</v>
      </c>
      <c r="F139" s="208" t="s">
        <v>1943</v>
      </c>
      <c r="G139" s="209" t="s">
        <v>206</v>
      </c>
      <c r="H139" s="210">
        <v>80</v>
      </c>
      <c r="I139" s="211"/>
      <c r="J139" s="212">
        <f>ROUND(I139*H139,2)</f>
        <v>0</v>
      </c>
      <c r="K139" s="208" t="s">
        <v>169</v>
      </c>
      <c r="L139" s="63"/>
      <c r="M139" s="213" t="s">
        <v>21</v>
      </c>
      <c r="N139" s="214" t="s">
        <v>43</v>
      </c>
      <c r="O139" s="44"/>
      <c r="P139" s="215">
        <f>O139*H139</f>
        <v>0</v>
      </c>
      <c r="Q139" s="215">
        <v>0</v>
      </c>
      <c r="R139" s="215">
        <f>Q139*H139</f>
        <v>0</v>
      </c>
      <c r="S139" s="215">
        <v>0</v>
      </c>
      <c r="T139" s="216">
        <f>S139*H139</f>
        <v>0</v>
      </c>
      <c r="AR139" s="26" t="s">
        <v>694</v>
      </c>
      <c r="AT139" s="26" t="s">
        <v>165</v>
      </c>
      <c r="AU139" s="26" t="s">
        <v>81</v>
      </c>
      <c r="AY139" s="26" t="s">
        <v>162</v>
      </c>
      <c r="BE139" s="217">
        <f>IF(N139="základní",J139,0)</f>
        <v>0</v>
      </c>
      <c r="BF139" s="217">
        <f>IF(N139="snížená",J139,0)</f>
        <v>0</v>
      </c>
      <c r="BG139" s="217">
        <f>IF(N139="zákl. přenesená",J139,0)</f>
        <v>0</v>
      </c>
      <c r="BH139" s="217">
        <f>IF(N139="sníž. přenesená",J139,0)</f>
        <v>0</v>
      </c>
      <c r="BI139" s="217">
        <f>IF(N139="nulová",J139,0)</f>
        <v>0</v>
      </c>
      <c r="BJ139" s="26" t="s">
        <v>79</v>
      </c>
      <c r="BK139" s="217">
        <f>ROUND(I139*H139,2)</f>
        <v>0</v>
      </c>
      <c r="BL139" s="26" t="s">
        <v>694</v>
      </c>
      <c r="BM139" s="26" t="s">
        <v>2801</v>
      </c>
    </row>
    <row r="140" spans="2:65" s="1" customFormat="1" ht="22.5" customHeight="1">
      <c r="B140" s="43"/>
      <c r="C140" s="258" t="s">
        <v>464</v>
      </c>
      <c r="D140" s="258" t="s">
        <v>237</v>
      </c>
      <c r="E140" s="259" t="s">
        <v>1945</v>
      </c>
      <c r="F140" s="260" t="s">
        <v>1946</v>
      </c>
      <c r="G140" s="261" t="s">
        <v>206</v>
      </c>
      <c r="H140" s="262">
        <v>80</v>
      </c>
      <c r="I140" s="263"/>
      <c r="J140" s="264">
        <f>ROUND(I140*H140,2)</f>
        <v>0</v>
      </c>
      <c r="K140" s="260" t="s">
        <v>21</v>
      </c>
      <c r="L140" s="265"/>
      <c r="M140" s="266" t="s">
        <v>21</v>
      </c>
      <c r="N140" s="267" t="s">
        <v>43</v>
      </c>
      <c r="O140" s="44"/>
      <c r="P140" s="215">
        <f>O140*H140</f>
        <v>0</v>
      </c>
      <c r="Q140" s="215">
        <v>0.00031</v>
      </c>
      <c r="R140" s="215">
        <f>Q140*H140</f>
        <v>0.0248</v>
      </c>
      <c r="S140" s="215">
        <v>0</v>
      </c>
      <c r="T140" s="216">
        <f>S140*H140</f>
        <v>0</v>
      </c>
      <c r="AR140" s="26" t="s">
        <v>1151</v>
      </c>
      <c r="AT140" s="26" t="s">
        <v>237</v>
      </c>
      <c r="AU140" s="26" t="s">
        <v>81</v>
      </c>
      <c r="AY140" s="26" t="s">
        <v>162</v>
      </c>
      <c r="BE140" s="217">
        <f>IF(N140="základní",J140,0)</f>
        <v>0</v>
      </c>
      <c r="BF140" s="217">
        <f>IF(N140="snížená",J140,0)</f>
        <v>0</v>
      </c>
      <c r="BG140" s="217">
        <f>IF(N140="zákl. přenesená",J140,0)</f>
        <v>0</v>
      </c>
      <c r="BH140" s="217">
        <f>IF(N140="sníž. přenesená",J140,0)</f>
        <v>0</v>
      </c>
      <c r="BI140" s="217">
        <f>IF(N140="nulová",J140,0)</f>
        <v>0</v>
      </c>
      <c r="BJ140" s="26" t="s">
        <v>79</v>
      </c>
      <c r="BK140" s="217">
        <f>ROUND(I140*H140,2)</f>
        <v>0</v>
      </c>
      <c r="BL140" s="26" t="s">
        <v>1151</v>
      </c>
      <c r="BM140" s="26" t="s">
        <v>2802</v>
      </c>
    </row>
    <row r="141" spans="2:47" s="1" customFormat="1" ht="27">
      <c r="B141" s="43"/>
      <c r="C141" s="65"/>
      <c r="D141" s="245" t="s">
        <v>241</v>
      </c>
      <c r="E141" s="65"/>
      <c r="F141" s="279" t="s">
        <v>1948</v>
      </c>
      <c r="G141" s="65"/>
      <c r="H141" s="65"/>
      <c r="I141" s="174"/>
      <c r="J141" s="65"/>
      <c r="K141" s="65"/>
      <c r="L141" s="63"/>
      <c r="M141" s="220"/>
      <c r="N141" s="44"/>
      <c r="O141" s="44"/>
      <c r="P141" s="44"/>
      <c r="Q141" s="44"/>
      <c r="R141" s="44"/>
      <c r="S141" s="44"/>
      <c r="T141" s="80"/>
      <c r="AT141" s="26" t="s">
        <v>241</v>
      </c>
      <c r="AU141" s="26" t="s">
        <v>81</v>
      </c>
    </row>
    <row r="142" spans="2:65" s="1" customFormat="1" ht="31.5" customHeight="1">
      <c r="B142" s="43"/>
      <c r="C142" s="206" t="s">
        <v>470</v>
      </c>
      <c r="D142" s="206" t="s">
        <v>165</v>
      </c>
      <c r="E142" s="207" t="s">
        <v>1955</v>
      </c>
      <c r="F142" s="208" t="s">
        <v>1956</v>
      </c>
      <c r="G142" s="209" t="s">
        <v>416</v>
      </c>
      <c r="H142" s="210">
        <v>162</v>
      </c>
      <c r="I142" s="211"/>
      <c r="J142" s="212">
        <f>ROUND(I142*H142,2)</f>
        <v>0</v>
      </c>
      <c r="K142" s="208" t="s">
        <v>169</v>
      </c>
      <c r="L142" s="63"/>
      <c r="M142" s="213" t="s">
        <v>21</v>
      </c>
      <c r="N142" s="214" t="s">
        <v>43</v>
      </c>
      <c r="O142" s="44"/>
      <c r="P142" s="215">
        <f>O142*H142</f>
        <v>0</v>
      </c>
      <c r="Q142" s="215">
        <v>0</v>
      </c>
      <c r="R142" s="215">
        <f>Q142*H142</f>
        <v>0</v>
      </c>
      <c r="S142" s="215">
        <v>0</v>
      </c>
      <c r="T142" s="216">
        <f>S142*H142</f>
        <v>0</v>
      </c>
      <c r="AR142" s="26" t="s">
        <v>694</v>
      </c>
      <c r="AT142" s="26" t="s">
        <v>165</v>
      </c>
      <c r="AU142" s="26" t="s">
        <v>81</v>
      </c>
      <c r="AY142" s="26" t="s">
        <v>162</v>
      </c>
      <c r="BE142" s="217">
        <f>IF(N142="základní",J142,0)</f>
        <v>0</v>
      </c>
      <c r="BF142" s="217">
        <f>IF(N142="snížená",J142,0)</f>
        <v>0</v>
      </c>
      <c r="BG142" s="217">
        <f>IF(N142="zákl. přenesená",J142,0)</f>
        <v>0</v>
      </c>
      <c r="BH142" s="217">
        <f>IF(N142="sníž. přenesená",J142,0)</f>
        <v>0</v>
      </c>
      <c r="BI142" s="217">
        <f>IF(N142="nulová",J142,0)</f>
        <v>0</v>
      </c>
      <c r="BJ142" s="26" t="s">
        <v>79</v>
      </c>
      <c r="BK142" s="217">
        <f>ROUND(I142*H142,2)</f>
        <v>0</v>
      </c>
      <c r="BL142" s="26" t="s">
        <v>694</v>
      </c>
      <c r="BM142" s="26" t="s">
        <v>2803</v>
      </c>
    </row>
    <row r="143" spans="2:65" s="1" customFormat="1" ht="22.5" customHeight="1">
      <c r="B143" s="43"/>
      <c r="C143" s="258" t="s">
        <v>477</v>
      </c>
      <c r="D143" s="258" t="s">
        <v>237</v>
      </c>
      <c r="E143" s="259" t="s">
        <v>1958</v>
      </c>
      <c r="F143" s="260" t="s">
        <v>1959</v>
      </c>
      <c r="G143" s="261" t="s">
        <v>416</v>
      </c>
      <c r="H143" s="262">
        <v>162</v>
      </c>
      <c r="I143" s="263"/>
      <c r="J143" s="264">
        <f>ROUND(I143*H143,2)</f>
        <v>0</v>
      </c>
      <c r="K143" s="260" t="s">
        <v>169</v>
      </c>
      <c r="L143" s="265"/>
      <c r="M143" s="266" t="s">
        <v>21</v>
      </c>
      <c r="N143" s="267" t="s">
        <v>43</v>
      </c>
      <c r="O143" s="44"/>
      <c r="P143" s="215">
        <f>O143*H143</f>
        <v>0</v>
      </c>
      <c r="Q143" s="215">
        <v>3E-05</v>
      </c>
      <c r="R143" s="215">
        <f>Q143*H143</f>
        <v>0.00486</v>
      </c>
      <c r="S143" s="215">
        <v>0</v>
      </c>
      <c r="T143" s="216">
        <f>S143*H143</f>
        <v>0</v>
      </c>
      <c r="AR143" s="26" t="s">
        <v>1151</v>
      </c>
      <c r="AT143" s="26" t="s">
        <v>237</v>
      </c>
      <c r="AU143" s="26" t="s">
        <v>81</v>
      </c>
      <c r="AY143" s="26" t="s">
        <v>162</v>
      </c>
      <c r="BE143" s="217">
        <f>IF(N143="základní",J143,0)</f>
        <v>0</v>
      </c>
      <c r="BF143" s="217">
        <f>IF(N143="snížená",J143,0)</f>
        <v>0</v>
      </c>
      <c r="BG143" s="217">
        <f>IF(N143="zákl. přenesená",J143,0)</f>
        <v>0</v>
      </c>
      <c r="BH143" s="217">
        <f>IF(N143="sníž. přenesená",J143,0)</f>
        <v>0</v>
      </c>
      <c r="BI143" s="217">
        <f>IF(N143="nulová",J143,0)</f>
        <v>0</v>
      </c>
      <c r="BJ143" s="26" t="s">
        <v>79</v>
      </c>
      <c r="BK143" s="217">
        <f>ROUND(I143*H143,2)</f>
        <v>0</v>
      </c>
      <c r="BL143" s="26" t="s">
        <v>1151</v>
      </c>
      <c r="BM143" s="26" t="s">
        <v>2804</v>
      </c>
    </row>
    <row r="144" spans="2:47" s="1" customFormat="1" ht="27">
      <c r="B144" s="43"/>
      <c r="C144" s="65"/>
      <c r="D144" s="245" t="s">
        <v>241</v>
      </c>
      <c r="E144" s="65"/>
      <c r="F144" s="279" t="s">
        <v>1961</v>
      </c>
      <c r="G144" s="65"/>
      <c r="H144" s="65"/>
      <c r="I144" s="174"/>
      <c r="J144" s="65"/>
      <c r="K144" s="65"/>
      <c r="L144" s="63"/>
      <c r="M144" s="220"/>
      <c r="N144" s="44"/>
      <c r="O144" s="44"/>
      <c r="P144" s="44"/>
      <c r="Q144" s="44"/>
      <c r="R144" s="44"/>
      <c r="S144" s="44"/>
      <c r="T144" s="80"/>
      <c r="AT144" s="26" t="s">
        <v>241</v>
      </c>
      <c r="AU144" s="26" t="s">
        <v>81</v>
      </c>
    </row>
    <row r="145" spans="2:65" s="1" customFormat="1" ht="22.5" customHeight="1">
      <c r="B145" s="43"/>
      <c r="C145" s="206" t="s">
        <v>492</v>
      </c>
      <c r="D145" s="206" t="s">
        <v>165</v>
      </c>
      <c r="E145" s="207" t="s">
        <v>1966</v>
      </c>
      <c r="F145" s="208" t="s">
        <v>1967</v>
      </c>
      <c r="G145" s="209" t="s">
        <v>416</v>
      </c>
      <c r="H145" s="210">
        <v>50</v>
      </c>
      <c r="I145" s="211"/>
      <c r="J145" s="212">
        <f>ROUND(I145*H145,2)</f>
        <v>0</v>
      </c>
      <c r="K145" s="208" t="s">
        <v>169</v>
      </c>
      <c r="L145" s="63"/>
      <c r="M145" s="213" t="s">
        <v>21</v>
      </c>
      <c r="N145" s="214" t="s">
        <v>43</v>
      </c>
      <c r="O145" s="44"/>
      <c r="P145" s="215">
        <f>O145*H145</f>
        <v>0</v>
      </c>
      <c r="Q145" s="215">
        <v>0</v>
      </c>
      <c r="R145" s="215">
        <f>Q145*H145</f>
        <v>0</v>
      </c>
      <c r="S145" s="215">
        <v>0</v>
      </c>
      <c r="T145" s="216">
        <f>S145*H145</f>
        <v>0</v>
      </c>
      <c r="AR145" s="26" t="s">
        <v>694</v>
      </c>
      <c r="AT145" s="26" t="s">
        <v>165</v>
      </c>
      <c r="AU145" s="26" t="s">
        <v>81</v>
      </c>
      <c r="AY145" s="26" t="s">
        <v>162</v>
      </c>
      <c r="BE145" s="217">
        <f>IF(N145="základní",J145,0)</f>
        <v>0</v>
      </c>
      <c r="BF145" s="217">
        <f>IF(N145="snížená",J145,0)</f>
        <v>0</v>
      </c>
      <c r="BG145" s="217">
        <f>IF(N145="zákl. přenesená",J145,0)</f>
        <v>0</v>
      </c>
      <c r="BH145" s="217">
        <f>IF(N145="sníž. přenesená",J145,0)</f>
        <v>0</v>
      </c>
      <c r="BI145" s="217">
        <f>IF(N145="nulová",J145,0)</f>
        <v>0</v>
      </c>
      <c r="BJ145" s="26" t="s">
        <v>79</v>
      </c>
      <c r="BK145" s="217">
        <f>ROUND(I145*H145,2)</f>
        <v>0</v>
      </c>
      <c r="BL145" s="26" t="s">
        <v>694</v>
      </c>
      <c r="BM145" s="26" t="s">
        <v>2805</v>
      </c>
    </row>
    <row r="146" spans="2:65" s="1" customFormat="1" ht="22.5" customHeight="1">
      <c r="B146" s="43"/>
      <c r="C146" s="258" t="s">
        <v>498</v>
      </c>
      <c r="D146" s="258" t="s">
        <v>237</v>
      </c>
      <c r="E146" s="259" t="s">
        <v>1969</v>
      </c>
      <c r="F146" s="260" t="s">
        <v>1970</v>
      </c>
      <c r="G146" s="261" t="s">
        <v>416</v>
      </c>
      <c r="H146" s="262">
        <v>50</v>
      </c>
      <c r="I146" s="263"/>
      <c r="J146" s="264">
        <f>ROUND(I146*H146,2)</f>
        <v>0</v>
      </c>
      <c r="K146" s="260" t="s">
        <v>169</v>
      </c>
      <c r="L146" s="265"/>
      <c r="M146" s="266" t="s">
        <v>21</v>
      </c>
      <c r="N146" s="267" t="s">
        <v>43</v>
      </c>
      <c r="O146" s="44"/>
      <c r="P146" s="215">
        <f>O146*H146</f>
        <v>0</v>
      </c>
      <c r="Q146" s="215">
        <v>9E-05</v>
      </c>
      <c r="R146" s="215">
        <f>Q146*H146</f>
        <v>0.0045000000000000005</v>
      </c>
      <c r="S146" s="215">
        <v>0</v>
      </c>
      <c r="T146" s="216">
        <f>S146*H146</f>
        <v>0</v>
      </c>
      <c r="AR146" s="26" t="s">
        <v>1886</v>
      </c>
      <c r="AT146" s="26" t="s">
        <v>237</v>
      </c>
      <c r="AU146" s="26" t="s">
        <v>81</v>
      </c>
      <c r="AY146" s="26" t="s">
        <v>162</v>
      </c>
      <c r="BE146" s="217">
        <f>IF(N146="základní",J146,0)</f>
        <v>0</v>
      </c>
      <c r="BF146" s="217">
        <f>IF(N146="snížená",J146,0)</f>
        <v>0</v>
      </c>
      <c r="BG146" s="217">
        <f>IF(N146="zákl. přenesená",J146,0)</f>
        <v>0</v>
      </c>
      <c r="BH146" s="217">
        <f>IF(N146="sníž. přenesená",J146,0)</f>
        <v>0</v>
      </c>
      <c r="BI146" s="217">
        <f>IF(N146="nulová",J146,0)</f>
        <v>0</v>
      </c>
      <c r="BJ146" s="26" t="s">
        <v>79</v>
      </c>
      <c r="BK146" s="217">
        <f>ROUND(I146*H146,2)</f>
        <v>0</v>
      </c>
      <c r="BL146" s="26" t="s">
        <v>694</v>
      </c>
      <c r="BM146" s="26" t="s">
        <v>2806</v>
      </c>
    </row>
    <row r="147" spans="2:47" s="1" customFormat="1" ht="27">
      <c r="B147" s="43"/>
      <c r="C147" s="65"/>
      <c r="D147" s="245" t="s">
        <v>241</v>
      </c>
      <c r="E147" s="65"/>
      <c r="F147" s="279" t="s">
        <v>1972</v>
      </c>
      <c r="G147" s="65"/>
      <c r="H147" s="65"/>
      <c r="I147" s="174"/>
      <c r="J147" s="65"/>
      <c r="K147" s="65"/>
      <c r="L147" s="63"/>
      <c r="M147" s="220"/>
      <c r="N147" s="44"/>
      <c r="O147" s="44"/>
      <c r="P147" s="44"/>
      <c r="Q147" s="44"/>
      <c r="R147" s="44"/>
      <c r="S147" s="44"/>
      <c r="T147" s="80"/>
      <c r="AT147" s="26" t="s">
        <v>241</v>
      </c>
      <c r="AU147" s="26" t="s">
        <v>81</v>
      </c>
    </row>
    <row r="148" spans="2:65" s="1" customFormat="1" ht="22.5" customHeight="1">
      <c r="B148" s="43"/>
      <c r="C148" s="206" t="s">
        <v>506</v>
      </c>
      <c r="D148" s="206" t="s">
        <v>165</v>
      </c>
      <c r="E148" s="207" t="s">
        <v>1973</v>
      </c>
      <c r="F148" s="208" t="s">
        <v>1974</v>
      </c>
      <c r="G148" s="209" t="s">
        <v>416</v>
      </c>
      <c r="H148" s="210">
        <v>42</v>
      </c>
      <c r="I148" s="211"/>
      <c r="J148" s="212">
        <f>ROUND(I148*H148,2)</f>
        <v>0</v>
      </c>
      <c r="K148" s="208" t="s">
        <v>169</v>
      </c>
      <c r="L148" s="63"/>
      <c r="M148" s="213" t="s">
        <v>21</v>
      </c>
      <c r="N148" s="214" t="s">
        <v>43</v>
      </c>
      <c r="O148" s="44"/>
      <c r="P148" s="215">
        <f>O148*H148</f>
        <v>0</v>
      </c>
      <c r="Q148" s="215">
        <v>0</v>
      </c>
      <c r="R148" s="215">
        <f>Q148*H148</f>
        <v>0</v>
      </c>
      <c r="S148" s="215">
        <v>0</v>
      </c>
      <c r="T148" s="216">
        <f>S148*H148</f>
        <v>0</v>
      </c>
      <c r="AR148" s="26" t="s">
        <v>694</v>
      </c>
      <c r="AT148" s="26" t="s">
        <v>165</v>
      </c>
      <c r="AU148" s="26" t="s">
        <v>81</v>
      </c>
      <c r="AY148" s="26" t="s">
        <v>162</v>
      </c>
      <c r="BE148" s="217">
        <f>IF(N148="základní",J148,0)</f>
        <v>0</v>
      </c>
      <c r="BF148" s="217">
        <f>IF(N148="snížená",J148,0)</f>
        <v>0</v>
      </c>
      <c r="BG148" s="217">
        <f>IF(N148="zákl. přenesená",J148,0)</f>
        <v>0</v>
      </c>
      <c r="BH148" s="217">
        <f>IF(N148="sníž. přenesená",J148,0)</f>
        <v>0</v>
      </c>
      <c r="BI148" s="217">
        <f>IF(N148="nulová",J148,0)</f>
        <v>0</v>
      </c>
      <c r="BJ148" s="26" t="s">
        <v>79</v>
      </c>
      <c r="BK148" s="217">
        <f>ROUND(I148*H148,2)</f>
        <v>0</v>
      </c>
      <c r="BL148" s="26" t="s">
        <v>694</v>
      </c>
      <c r="BM148" s="26" t="s">
        <v>2807</v>
      </c>
    </row>
    <row r="149" spans="2:65" s="1" customFormat="1" ht="22.5" customHeight="1">
      <c r="B149" s="43"/>
      <c r="C149" s="258" t="s">
        <v>512</v>
      </c>
      <c r="D149" s="258" t="s">
        <v>237</v>
      </c>
      <c r="E149" s="259" t="s">
        <v>1976</v>
      </c>
      <c r="F149" s="260" t="s">
        <v>1977</v>
      </c>
      <c r="G149" s="261" t="s">
        <v>416</v>
      </c>
      <c r="H149" s="262">
        <v>42</v>
      </c>
      <c r="I149" s="263"/>
      <c r="J149" s="264">
        <f>ROUND(I149*H149,2)</f>
        <v>0</v>
      </c>
      <c r="K149" s="260" t="s">
        <v>21</v>
      </c>
      <c r="L149" s="265"/>
      <c r="M149" s="266" t="s">
        <v>21</v>
      </c>
      <c r="N149" s="267" t="s">
        <v>43</v>
      </c>
      <c r="O149" s="44"/>
      <c r="P149" s="215">
        <f>O149*H149</f>
        <v>0</v>
      </c>
      <c r="Q149" s="215">
        <v>0.00024</v>
      </c>
      <c r="R149" s="215">
        <f>Q149*H149</f>
        <v>0.01008</v>
      </c>
      <c r="S149" s="215">
        <v>0</v>
      </c>
      <c r="T149" s="216">
        <f>S149*H149</f>
        <v>0</v>
      </c>
      <c r="AR149" s="26" t="s">
        <v>1151</v>
      </c>
      <c r="AT149" s="26" t="s">
        <v>237</v>
      </c>
      <c r="AU149" s="26" t="s">
        <v>81</v>
      </c>
      <c r="AY149" s="26" t="s">
        <v>162</v>
      </c>
      <c r="BE149" s="217">
        <f>IF(N149="základní",J149,0)</f>
        <v>0</v>
      </c>
      <c r="BF149" s="217">
        <f>IF(N149="snížená",J149,0)</f>
        <v>0</v>
      </c>
      <c r="BG149" s="217">
        <f>IF(N149="zákl. přenesená",J149,0)</f>
        <v>0</v>
      </c>
      <c r="BH149" s="217">
        <f>IF(N149="sníž. přenesená",J149,0)</f>
        <v>0</v>
      </c>
      <c r="BI149" s="217">
        <f>IF(N149="nulová",J149,0)</f>
        <v>0</v>
      </c>
      <c r="BJ149" s="26" t="s">
        <v>79</v>
      </c>
      <c r="BK149" s="217">
        <f>ROUND(I149*H149,2)</f>
        <v>0</v>
      </c>
      <c r="BL149" s="26" t="s">
        <v>1151</v>
      </c>
      <c r="BM149" s="26" t="s">
        <v>2808</v>
      </c>
    </row>
    <row r="150" spans="2:65" s="1" customFormat="1" ht="22.5" customHeight="1">
      <c r="B150" s="43"/>
      <c r="C150" s="206" t="s">
        <v>517</v>
      </c>
      <c r="D150" s="206" t="s">
        <v>165</v>
      </c>
      <c r="E150" s="207" t="s">
        <v>1979</v>
      </c>
      <c r="F150" s="208" t="s">
        <v>1980</v>
      </c>
      <c r="G150" s="209" t="s">
        <v>206</v>
      </c>
      <c r="H150" s="210">
        <v>70</v>
      </c>
      <c r="I150" s="211"/>
      <c r="J150" s="212">
        <f>ROUND(I150*H150,2)</f>
        <v>0</v>
      </c>
      <c r="K150" s="208" t="s">
        <v>169</v>
      </c>
      <c r="L150" s="63"/>
      <c r="M150" s="213" t="s">
        <v>21</v>
      </c>
      <c r="N150" s="214" t="s">
        <v>43</v>
      </c>
      <c r="O150" s="44"/>
      <c r="P150" s="215">
        <f>O150*H150</f>
        <v>0</v>
      </c>
      <c r="Q150" s="215">
        <v>0</v>
      </c>
      <c r="R150" s="215">
        <f>Q150*H150</f>
        <v>0</v>
      </c>
      <c r="S150" s="215">
        <v>0</v>
      </c>
      <c r="T150" s="216">
        <f>S150*H150</f>
        <v>0</v>
      </c>
      <c r="AR150" s="26" t="s">
        <v>694</v>
      </c>
      <c r="AT150" s="26" t="s">
        <v>165</v>
      </c>
      <c r="AU150" s="26" t="s">
        <v>81</v>
      </c>
      <c r="AY150" s="26" t="s">
        <v>162</v>
      </c>
      <c r="BE150" s="217">
        <f>IF(N150="základní",J150,0)</f>
        <v>0</v>
      </c>
      <c r="BF150" s="217">
        <f>IF(N150="snížená",J150,0)</f>
        <v>0</v>
      </c>
      <c r="BG150" s="217">
        <f>IF(N150="zákl. přenesená",J150,0)</f>
        <v>0</v>
      </c>
      <c r="BH150" s="217">
        <f>IF(N150="sníž. přenesená",J150,0)</f>
        <v>0</v>
      </c>
      <c r="BI150" s="217">
        <f>IF(N150="nulová",J150,0)</f>
        <v>0</v>
      </c>
      <c r="BJ150" s="26" t="s">
        <v>79</v>
      </c>
      <c r="BK150" s="217">
        <f>ROUND(I150*H150,2)</f>
        <v>0</v>
      </c>
      <c r="BL150" s="26" t="s">
        <v>694</v>
      </c>
      <c r="BM150" s="26" t="s">
        <v>2809</v>
      </c>
    </row>
    <row r="151" spans="2:65" s="1" customFormat="1" ht="22.5" customHeight="1">
      <c r="B151" s="43"/>
      <c r="C151" s="258" t="s">
        <v>523</v>
      </c>
      <c r="D151" s="258" t="s">
        <v>237</v>
      </c>
      <c r="E151" s="259" t="s">
        <v>1982</v>
      </c>
      <c r="F151" s="260" t="s">
        <v>2810</v>
      </c>
      <c r="G151" s="261" t="s">
        <v>416</v>
      </c>
      <c r="H151" s="262">
        <v>70</v>
      </c>
      <c r="I151" s="263"/>
      <c r="J151" s="264">
        <f>ROUND(I151*H151,2)</f>
        <v>0</v>
      </c>
      <c r="K151" s="260" t="s">
        <v>21</v>
      </c>
      <c r="L151" s="265"/>
      <c r="M151" s="266" t="s">
        <v>21</v>
      </c>
      <c r="N151" s="267" t="s">
        <v>43</v>
      </c>
      <c r="O151" s="44"/>
      <c r="P151" s="215">
        <f>O151*H151</f>
        <v>0</v>
      </c>
      <c r="Q151" s="215">
        <v>1E-05</v>
      </c>
      <c r="R151" s="215">
        <f>Q151*H151</f>
        <v>0.0007000000000000001</v>
      </c>
      <c r="S151" s="215">
        <v>0</v>
      </c>
      <c r="T151" s="216">
        <f>S151*H151</f>
        <v>0</v>
      </c>
      <c r="AR151" s="26" t="s">
        <v>1151</v>
      </c>
      <c r="AT151" s="26" t="s">
        <v>237</v>
      </c>
      <c r="AU151" s="26" t="s">
        <v>81</v>
      </c>
      <c r="AY151" s="26" t="s">
        <v>162</v>
      </c>
      <c r="BE151" s="217">
        <f>IF(N151="základní",J151,0)</f>
        <v>0</v>
      </c>
      <c r="BF151" s="217">
        <f>IF(N151="snížená",J151,0)</f>
        <v>0</v>
      </c>
      <c r="BG151" s="217">
        <f>IF(N151="zákl. přenesená",J151,0)</f>
        <v>0</v>
      </c>
      <c r="BH151" s="217">
        <f>IF(N151="sníž. přenesená",J151,0)</f>
        <v>0</v>
      </c>
      <c r="BI151" s="217">
        <f>IF(N151="nulová",J151,0)</f>
        <v>0</v>
      </c>
      <c r="BJ151" s="26" t="s">
        <v>79</v>
      </c>
      <c r="BK151" s="217">
        <f>ROUND(I151*H151,2)</f>
        <v>0</v>
      </c>
      <c r="BL151" s="26" t="s">
        <v>1151</v>
      </c>
      <c r="BM151" s="26" t="s">
        <v>2811</v>
      </c>
    </row>
    <row r="152" spans="2:47" s="1" customFormat="1" ht="27">
      <c r="B152" s="43"/>
      <c r="C152" s="65"/>
      <c r="D152" s="245" t="s">
        <v>241</v>
      </c>
      <c r="E152" s="65"/>
      <c r="F152" s="279" t="s">
        <v>1985</v>
      </c>
      <c r="G152" s="65"/>
      <c r="H152" s="65"/>
      <c r="I152" s="174"/>
      <c r="J152" s="65"/>
      <c r="K152" s="65"/>
      <c r="L152" s="63"/>
      <c r="M152" s="220"/>
      <c r="N152" s="44"/>
      <c r="O152" s="44"/>
      <c r="P152" s="44"/>
      <c r="Q152" s="44"/>
      <c r="R152" s="44"/>
      <c r="S152" s="44"/>
      <c r="T152" s="80"/>
      <c r="AT152" s="26" t="s">
        <v>241</v>
      </c>
      <c r="AU152" s="26" t="s">
        <v>81</v>
      </c>
    </row>
    <row r="153" spans="2:65" s="1" customFormat="1" ht="22.5" customHeight="1">
      <c r="B153" s="43"/>
      <c r="C153" s="206" t="s">
        <v>530</v>
      </c>
      <c r="D153" s="206" t="s">
        <v>165</v>
      </c>
      <c r="E153" s="207" t="s">
        <v>1986</v>
      </c>
      <c r="F153" s="208" t="s">
        <v>1987</v>
      </c>
      <c r="G153" s="209" t="s">
        <v>206</v>
      </c>
      <c r="H153" s="210">
        <v>8</v>
      </c>
      <c r="I153" s="211"/>
      <c r="J153" s="212">
        <f>ROUND(I153*H153,2)</f>
        <v>0</v>
      </c>
      <c r="K153" s="208" t="s">
        <v>169</v>
      </c>
      <c r="L153" s="63"/>
      <c r="M153" s="213" t="s">
        <v>21</v>
      </c>
      <c r="N153" s="214" t="s">
        <v>43</v>
      </c>
      <c r="O153" s="44"/>
      <c r="P153" s="215">
        <f>O153*H153</f>
        <v>0</v>
      </c>
      <c r="Q153" s="215">
        <v>0</v>
      </c>
      <c r="R153" s="215">
        <f>Q153*H153</f>
        <v>0</v>
      </c>
      <c r="S153" s="215">
        <v>0</v>
      </c>
      <c r="T153" s="216">
        <f>S153*H153</f>
        <v>0</v>
      </c>
      <c r="AR153" s="26" t="s">
        <v>694</v>
      </c>
      <c r="AT153" s="26" t="s">
        <v>165</v>
      </c>
      <c r="AU153" s="26" t="s">
        <v>81</v>
      </c>
      <c r="AY153" s="26" t="s">
        <v>162</v>
      </c>
      <c r="BE153" s="217">
        <f>IF(N153="základní",J153,0)</f>
        <v>0</v>
      </c>
      <c r="BF153" s="217">
        <f>IF(N153="snížená",J153,0)</f>
        <v>0</v>
      </c>
      <c r="BG153" s="217">
        <f>IF(N153="zákl. přenesená",J153,0)</f>
        <v>0</v>
      </c>
      <c r="BH153" s="217">
        <f>IF(N153="sníž. přenesená",J153,0)</f>
        <v>0</v>
      </c>
      <c r="BI153" s="217">
        <f>IF(N153="nulová",J153,0)</f>
        <v>0</v>
      </c>
      <c r="BJ153" s="26" t="s">
        <v>79</v>
      </c>
      <c r="BK153" s="217">
        <f>ROUND(I153*H153,2)</f>
        <v>0</v>
      </c>
      <c r="BL153" s="26" t="s">
        <v>694</v>
      </c>
      <c r="BM153" s="26" t="s">
        <v>2812</v>
      </c>
    </row>
    <row r="154" spans="2:65" s="1" customFormat="1" ht="22.5" customHeight="1">
      <c r="B154" s="43"/>
      <c r="C154" s="258" t="s">
        <v>1467</v>
      </c>
      <c r="D154" s="258" t="s">
        <v>237</v>
      </c>
      <c r="E154" s="259" t="s">
        <v>1989</v>
      </c>
      <c r="F154" s="260" t="s">
        <v>1990</v>
      </c>
      <c r="G154" s="261" t="s">
        <v>206</v>
      </c>
      <c r="H154" s="262">
        <v>8</v>
      </c>
      <c r="I154" s="263"/>
      <c r="J154" s="264">
        <f>ROUND(I154*H154,2)</f>
        <v>0</v>
      </c>
      <c r="K154" s="260" t="s">
        <v>21</v>
      </c>
      <c r="L154" s="265"/>
      <c r="M154" s="266" t="s">
        <v>21</v>
      </c>
      <c r="N154" s="267" t="s">
        <v>43</v>
      </c>
      <c r="O154" s="44"/>
      <c r="P154" s="215">
        <f>O154*H154</f>
        <v>0</v>
      </c>
      <c r="Q154" s="215">
        <v>0.00031</v>
      </c>
      <c r="R154" s="215">
        <f>Q154*H154</f>
        <v>0.00248</v>
      </c>
      <c r="S154" s="215">
        <v>0</v>
      </c>
      <c r="T154" s="216">
        <f>S154*H154</f>
        <v>0</v>
      </c>
      <c r="AR154" s="26" t="s">
        <v>1151</v>
      </c>
      <c r="AT154" s="26" t="s">
        <v>237</v>
      </c>
      <c r="AU154" s="26" t="s">
        <v>81</v>
      </c>
      <c r="AY154" s="26" t="s">
        <v>162</v>
      </c>
      <c r="BE154" s="217">
        <f>IF(N154="základní",J154,0)</f>
        <v>0</v>
      </c>
      <c r="BF154" s="217">
        <f>IF(N154="snížená",J154,0)</f>
        <v>0</v>
      </c>
      <c r="BG154" s="217">
        <f>IF(N154="zákl. přenesená",J154,0)</f>
        <v>0</v>
      </c>
      <c r="BH154" s="217">
        <f>IF(N154="sníž. přenesená",J154,0)</f>
        <v>0</v>
      </c>
      <c r="BI154" s="217">
        <f>IF(N154="nulová",J154,0)</f>
        <v>0</v>
      </c>
      <c r="BJ154" s="26" t="s">
        <v>79</v>
      </c>
      <c r="BK154" s="217">
        <f>ROUND(I154*H154,2)</f>
        <v>0</v>
      </c>
      <c r="BL154" s="26" t="s">
        <v>1151</v>
      </c>
      <c r="BM154" s="26" t="s">
        <v>2813</v>
      </c>
    </row>
    <row r="155" spans="2:65" s="1" customFormat="1" ht="22.5" customHeight="1">
      <c r="B155" s="43"/>
      <c r="C155" s="206" t="s">
        <v>538</v>
      </c>
      <c r="D155" s="206" t="s">
        <v>165</v>
      </c>
      <c r="E155" s="207" t="s">
        <v>1992</v>
      </c>
      <c r="F155" s="208" t="s">
        <v>1993</v>
      </c>
      <c r="G155" s="209" t="s">
        <v>416</v>
      </c>
      <c r="H155" s="210">
        <v>120</v>
      </c>
      <c r="I155" s="211"/>
      <c r="J155" s="212">
        <f>ROUND(I155*H155,2)</f>
        <v>0</v>
      </c>
      <c r="K155" s="208" t="s">
        <v>169</v>
      </c>
      <c r="L155" s="63"/>
      <c r="M155" s="213" t="s">
        <v>21</v>
      </c>
      <c r="N155" s="214" t="s">
        <v>43</v>
      </c>
      <c r="O155" s="44"/>
      <c r="P155" s="215">
        <f>O155*H155</f>
        <v>0</v>
      </c>
      <c r="Q155" s="215">
        <v>0</v>
      </c>
      <c r="R155" s="215">
        <f>Q155*H155</f>
        <v>0</v>
      </c>
      <c r="S155" s="215">
        <v>0</v>
      </c>
      <c r="T155" s="216">
        <f>S155*H155</f>
        <v>0</v>
      </c>
      <c r="AR155" s="26" t="s">
        <v>694</v>
      </c>
      <c r="AT155" s="26" t="s">
        <v>165</v>
      </c>
      <c r="AU155" s="26" t="s">
        <v>81</v>
      </c>
      <c r="AY155" s="26" t="s">
        <v>162</v>
      </c>
      <c r="BE155" s="217">
        <f>IF(N155="základní",J155,0)</f>
        <v>0</v>
      </c>
      <c r="BF155" s="217">
        <f>IF(N155="snížená",J155,0)</f>
        <v>0</v>
      </c>
      <c r="BG155" s="217">
        <f>IF(N155="zákl. přenesená",J155,0)</f>
        <v>0</v>
      </c>
      <c r="BH155" s="217">
        <f>IF(N155="sníž. přenesená",J155,0)</f>
        <v>0</v>
      </c>
      <c r="BI155" s="217">
        <f>IF(N155="nulová",J155,0)</f>
        <v>0</v>
      </c>
      <c r="BJ155" s="26" t="s">
        <v>79</v>
      </c>
      <c r="BK155" s="217">
        <f>ROUND(I155*H155,2)</f>
        <v>0</v>
      </c>
      <c r="BL155" s="26" t="s">
        <v>694</v>
      </c>
      <c r="BM155" s="26" t="s">
        <v>2814</v>
      </c>
    </row>
    <row r="156" spans="2:65" s="1" customFormat="1" ht="22.5" customHeight="1">
      <c r="B156" s="43"/>
      <c r="C156" s="258" t="s">
        <v>543</v>
      </c>
      <c r="D156" s="258" t="s">
        <v>237</v>
      </c>
      <c r="E156" s="259" t="s">
        <v>1995</v>
      </c>
      <c r="F156" s="260" t="s">
        <v>1996</v>
      </c>
      <c r="G156" s="261" t="s">
        <v>168</v>
      </c>
      <c r="H156" s="262">
        <v>0.09</v>
      </c>
      <c r="I156" s="263"/>
      <c r="J156" s="264">
        <f>ROUND(I156*H156,2)</f>
        <v>0</v>
      </c>
      <c r="K156" s="260" t="s">
        <v>21</v>
      </c>
      <c r="L156" s="265"/>
      <c r="M156" s="266" t="s">
        <v>21</v>
      </c>
      <c r="N156" s="267" t="s">
        <v>43</v>
      </c>
      <c r="O156" s="44"/>
      <c r="P156" s="215">
        <f>O156*H156</f>
        <v>0</v>
      </c>
      <c r="Q156" s="215">
        <v>1</v>
      </c>
      <c r="R156" s="215">
        <f>Q156*H156</f>
        <v>0.09</v>
      </c>
      <c r="S156" s="215">
        <v>0</v>
      </c>
      <c r="T156" s="216">
        <f>S156*H156</f>
        <v>0</v>
      </c>
      <c r="AR156" s="26" t="s">
        <v>1151</v>
      </c>
      <c r="AT156" s="26" t="s">
        <v>237</v>
      </c>
      <c r="AU156" s="26" t="s">
        <v>81</v>
      </c>
      <c r="AY156" s="26" t="s">
        <v>162</v>
      </c>
      <c r="BE156" s="217">
        <f>IF(N156="základní",J156,0)</f>
        <v>0</v>
      </c>
      <c r="BF156" s="217">
        <f>IF(N156="snížená",J156,0)</f>
        <v>0</v>
      </c>
      <c r="BG156" s="217">
        <f>IF(N156="zákl. přenesená",J156,0)</f>
        <v>0</v>
      </c>
      <c r="BH156" s="217">
        <f>IF(N156="sníž. přenesená",J156,0)</f>
        <v>0</v>
      </c>
      <c r="BI156" s="217">
        <f>IF(N156="nulová",J156,0)</f>
        <v>0</v>
      </c>
      <c r="BJ156" s="26" t="s">
        <v>79</v>
      </c>
      <c r="BK156" s="217">
        <f>ROUND(I156*H156,2)</f>
        <v>0</v>
      </c>
      <c r="BL156" s="26" t="s">
        <v>1151</v>
      </c>
      <c r="BM156" s="26" t="s">
        <v>2815</v>
      </c>
    </row>
    <row r="157" spans="2:47" s="1" customFormat="1" ht="27">
      <c r="B157" s="43"/>
      <c r="C157" s="65"/>
      <c r="D157" s="245" t="s">
        <v>241</v>
      </c>
      <c r="E157" s="65"/>
      <c r="F157" s="279" t="s">
        <v>1998</v>
      </c>
      <c r="G157" s="65"/>
      <c r="H157" s="65"/>
      <c r="I157" s="174"/>
      <c r="J157" s="65"/>
      <c r="K157" s="65"/>
      <c r="L157" s="63"/>
      <c r="M157" s="220"/>
      <c r="N157" s="44"/>
      <c r="O157" s="44"/>
      <c r="P157" s="44"/>
      <c r="Q157" s="44"/>
      <c r="R157" s="44"/>
      <c r="S157" s="44"/>
      <c r="T157" s="80"/>
      <c r="AT157" s="26" t="s">
        <v>241</v>
      </c>
      <c r="AU157" s="26" t="s">
        <v>81</v>
      </c>
    </row>
    <row r="158" spans="2:65" s="1" customFormat="1" ht="22.5" customHeight="1">
      <c r="B158" s="43"/>
      <c r="C158" s="206" t="s">
        <v>548</v>
      </c>
      <c r="D158" s="206" t="s">
        <v>165</v>
      </c>
      <c r="E158" s="207" t="s">
        <v>1999</v>
      </c>
      <c r="F158" s="208" t="s">
        <v>2000</v>
      </c>
      <c r="G158" s="209" t="s">
        <v>416</v>
      </c>
      <c r="H158" s="210">
        <v>150</v>
      </c>
      <c r="I158" s="211"/>
      <c r="J158" s="212">
        <f aca="true" t="shared" si="20" ref="J158:J189">ROUND(I158*H158,2)</f>
        <v>0</v>
      </c>
      <c r="K158" s="208" t="s">
        <v>169</v>
      </c>
      <c r="L158" s="63"/>
      <c r="M158" s="213" t="s">
        <v>21</v>
      </c>
      <c r="N158" s="214" t="s">
        <v>43</v>
      </c>
      <c r="O158" s="44"/>
      <c r="P158" s="215">
        <f aca="true" t="shared" si="21" ref="P158:P189">O158*H158</f>
        <v>0</v>
      </c>
      <c r="Q158" s="215">
        <v>0</v>
      </c>
      <c r="R158" s="215">
        <f aca="true" t="shared" si="22" ref="R158:R189">Q158*H158</f>
        <v>0</v>
      </c>
      <c r="S158" s="215">
        <v>0</v>
      </c>
      <c r="T158" s="216">
        <f aca="true" t="shared" si="23" ref="T158:T189">S158*H158</f>
        <v>0</v>
      </c>
      <c r="AR158" s="26" t="s">
        <v>694</v>
      </c>
      <c r="AT158" s="26" t="s">
        <v>165</v>
      </c>
      <c r="AU158" s="26" t="s">
        <v>81</v>
      </c>
      <c r="AY158" s="26" t="s">
        <v>162</v>
      </c>
      <c r="BE158" s="217">
        <f aca="true" t="shared" si="24" ref="BE158:BE189">IF(N158="základní",J158,0)</f>
        <v>0</v>
      </c>
      <c r="BF158" s="217">
        <f aca="true" t="shared" si="25" ref="BF158:BF189">IF(N158="snížená",J158,0)</f>
        <v>0</v>
      </c>
      <c r="BG158" s="217">
        <f aca="true" t="shared" si="26" ref="BG158:BG189">IF(N158="zákl. přenesená",J158,0)</f>
        <v>0</v>
      </c>
      <c r="BH158" s="217">
        <f aca="true" t="shared" si="27" ref="BH158:BH189">IF(N158="sníž. přenesená",J158,0)</f>
        <v>0</v>
      </c>
      <c r="BI158" s="217">
        <f aca="true" t="shared" si="28" ref="BI158:BI189">IF(N158="nulová",J158,0)</f>
        <v>0</v>
      </c>
      <c r="BJ158" s="26" t="s">
        <v>79</v>
      </c>
      <c r="BK158" s="217">
        <f aca="true" t="shared" si="29" ref="BK158:BK189">ROUND(I158*H158,2)</f>
        <v>0</v>
      </c>
      <c r="BL158" s="26" t="s">
        <v>694</v>
      </c>
      <c r="BM158" s="26" t="s">
        <v>2816</v>
      </c>
    </row>
    <row r="159" spans="2:65" s="1" customFormat="1" ht="22.5" customHeight="1">
      <c r="B159" s="43"/>
      <c r="C159" s="206" t="s">
        <v>553</v>
      </c>
      <c r="D159" s="206" t="s">
        <v>165</v>
      </c>
      <c r="E159" s="207" t="s">
        <v>2817</v>
      </c>
      <c r="F159" s="208" t="s">
        <v>2818</v>
      </c>
      <c r="G159" s="209" t="s">
        <v>416</v>
      </c>
      <c r="H159" s="210">
        <v>6</v>
      </c>
      <c r="I159" s="211"/>
      <c r="J159" s="212">
        <f t="shared" si="20"/>
        <v>0</v>
      </c>
      <c r="K159" s="208" t="s">
        <v>169</v>
      </c>
      <c r="L159" s="63"/>
      <c r="M159" s="213" t="s">
        <v>21</v>
      </c>
      <c r="N159" s="214" t="s">
        <v>43</v>
      </c>
      <c r="O159" s="44"/>
      <c r="P159" s="215">
        <f t="shared" si="21"/>
        <v>0</v>
      </c>
      <c r="Q159" s="215">
        <v>0</v>
      </c>
      <c r="R159" s="215">
        <f t="shared" si="22"/>
        <v>0</v>
      </c>
      <c r="S159" s="215">
        <v>0</v>
      </c>
      <c r="T159" s="216">
        <f t="shared" si="23"/>
        <v>0</v>
      </c>
      <c r="AR159" s="26" t="s">
        <v>694</v>
      </c>
      <c r="AT159" s="26" t="s">
        <v>165</v>
      </c>
      <c r="AU159" s="26" t="s">
        <v>81</v>
      </c>
      <c r="AY159" s="26" t="s">
        <v>162</v>
      </c>
      <c r="BE159" s="217">
        <f t="shared" si="24"/>
        <v>0</v>
      </c>
      <c r="BF159" s="217">
        <f t="shared" si="25"/>
        <v>0</v>
      </c>
      <c r="BG159" s="217">
        <f t="shared" si="26"/>
        <v>0</v>
      </c>
      <c r="BH159" s="217">
        <f t="shared" si="27"/>
        <v>0</v>
      </c>
      <c r="BI159" s="217">
        <f t="shared" si="28"/>
        <v>0</v>
      </c>
      <c r="BJ159" s="26" t="s">
        <v>79</v>
      </c>
      <c r="BK159" s="217">
        <f t="shared" si="29"/>
        <v>0</v>
      </c>
      <c r="BL159" s="26" t="s">
        <v>694</v>
      </c>
      <c r="BM159" s="26" t="s">
        <v>2819</v>
      </c>
    </row>
    <row r="160" spans="2:65" s="1" customFormat="1" ht="22.5" customHeight="1">
      <c r="B160" s="43"/>
      <c r="C160" s="206" t="s">
        <v>558</v>
      </c>
      <c r="D160" s="206" t="s">
        <v>165</v>
      </c>
      <c r="E160" s="207" t="s">
        <v>2002</v>
      </c>
      <c r="F160" s="208" t="s">
        <v>2003</v>
      </c>
      <c r="G160" s="209" t="s">
        <v>416</v>
      </c>
      <c r="H160" s="210">
        <v>10</v>
      </c>
      <c r="I160" s="211"/>
      <c r="J160" s="212">
        <f t="shared" si="20"/>
        <v>0</v>
      </c>
      <c r="K160" s="208" t="s">
        <v>169</v>
      </c>
      <c r="L160" s="63"/>
      <c r="M160" s="213" t="s">
        <v>21</v>
      </c>
      <c r="N160" s="214" t="s">
        <v>43</v>
      </c>
      <c r="O160" s="44"/>
      <c r="P160" s="215">
        <f t="shared" si="21"/>
        <v>0</v>
      </c>
      <c r="Q160" s="215">
        <v>0</v>
      </c>
      <c r="R160" s="215">
        <f t="shared" si="22"/>
        <v>0</v>
      </c>
      <c r="S160" s="215">
        <v>0</v>
      </c>
      <c r="T160" s="216">
        <f t="shared" si="23"/>
        <v>0</v>
      </c>
      <c r="AR160" s="26" t="s">
        <v>694</v>
      </c>
      <c r="AT160" s="26" t="s">
        <v>165</v>
      </c>
      <c r="AU160" s="26" t="s">
        <v>81</v>
      </c>
      <c r="AY160" s="26" t="s">
        <v>162</v>
      </c>
      <c r="BE160" s="217">
        <f t="shared" si="24"/>
        <v>0</v>
      </c>
      <c r="BF160" s="217">
        <f t="shared" si="25"/>
        <v>0</v>
      </c>
      <c r="BG160" s="217">
        <f t="shared" si="26"/>
        <v>0</v>
      </c>
      <c r="BH160" s="217">
        <f t="shared" si="27"/>
        <v>0</v>
      </c>
      <c r="BI160" s="217">
        <f t="shared" si="28"/>
        <v>0</v>
      </c>
      <c r="BJ160" s="26" t="s">
        <v>79</v>
      </c>
      <c r="BK160" s="217">
        <f t="shared" si="29"/>
        <v>0</v>
      </c>
      <c r="BL160" s="26" t="s">
        <v>694</v>
      </c>
      <c r="BM160" s="26" t="s">
        <v>2820</v>
      </c>
    </row>
    <row r="161" spans="2:65" s="1" customFormat="1" ht="22.5" customHeight="1">
      <c r="B161" s="43"/>
      <c r="C161" s="206" t="s">
        <v>563</v>
      </c>
      <c r="D161" s="206" t="s">
        <v>165</v>
      </c>
      <c r="E161" s="207" t="s">
        <v>2011</v>
      </c>
      <c r="F161" s="208" t="s">
        <v>2012</v>
      </c>
      <c r="G161" s="209" t="s">
        <v>416</v>
      </c>
      <c r="H161" s="210">
        <v>4</v>
      </c>
      <c r="I161" s="211"/>
      <c r="J161" s="212">
        <f t="shared" si="20"/>
        <v>0</v>
      </c>
      <c r="K161" s="208" t="s">
        <v>169</v>
      </c>
      <c r="L161" s="63"/>
      <c r="M161" s="213" t="s">
        <v>21</v>
      </c>
      <c r="N161" s="214" t="s">
        <v>43</v>
      </c>
      <c r="O161" s="44"/>
      <c r="P161" s="215">
        <f t="shared" si="21"/>
        <v>0</v>
      </c>
      <c r="Q161" s="215">
        <v>0</v>
      </c>
      <c r="R161" s="215">
        <f t="shared" si="22"/>
        <v>0</v>
      </c>
      <c r="S161" s="215">
        <v>0</v>
      </c>
      <c r="T161" s="216">
        <f t="shared" si="23"/>
        <v>0</v>
      </c>
      <c r="AR161" s="26" t="s">
        <v>694</v>
      </c>
      <c r="AT161" s="26" t="s">
        <v>165</v>
      </c>
      <c r="AU161" s="26" t="s">
        <v>81</v>
      </c>
      <c r="AY161" s="26" t="s">
        <v>162</v>
      </c>
      <c r="BE161" s="217">
        <f t="shared" si="24"/>
        <v>0</v>
      </c>
      <c r="BF161" s="217">
        <f t="shared" si="25"/>
        <v>0</v>
      </c>
      <c r="BG161" s="217">
        <f t="shared" si="26"/>
        <v>0</v>
      </c>
      <c r="BH161" s="217">
        <f t="shared" si="27"/>
        <v>0</v>
      </c>
      <c r="BI161" s="217">
        <f t="shared" si="28"/>
        <v>0</v>
      </c>
      <c r="BJ161" s="26" t="s">
        <v>79</v>
      </c>
      <c r="BK161" s="217">
        <f t="shared" si="29"/>
        <v>0</v>
      </c>
      <c r="BL161" s="26" t="s">
        <v>694</v>
      </c>
      <c r="BM161" s="26" t="s">
        <v>2821</v>
      </c>
    </row>
    <row r="162" spans="2:65" s="1" customFormat="1" ht="22.5" customHeight="1">
      <c r="B162" s="43"/>
      <c r="C162" s="258" t="s">
        <v>570</v>
      </c>
      <c r="D162" s="258" t="s">
        <v>237</v>
      </c>
      <c r="E162" s="259" t="s">
        <v>2014</v>
      </c>
      <c r="F162" s="260" t="s">
        <v>2015</v>
      </c>
      <c r="G162" s="261" t="s">
        <v>416</v>
      </c>
      <c r="H162" s="262">
        <v>4</v>
      </c>
      <c r="I162" s="263"/>
      <c r="J162" s="264">
        <f t="shared" si="20"/>
        <v>0</v>
      </c>
      <c r="K162" s="260" t="s">
        <v>21</v>
      </c>
      <c r="L162" s="265"/>
      <c r="M162" s="266" t="s">
        <v>21</v>
      </c>
      <c r="N162" s="267" t="s">
        <v>43</v>
      </c>
      <c r="O162" s="44"/>
      <c r="P162" s="215">
        <f t="shared" si="21"/>
        <v>0</v>
      </c>
      <c r="Q162" s="215">
        <v>2E-05</v>
      </c>
      <c r="R162" s="215">
        <f t="shared" si="22"/>
        <v>8E-05</v>
      </c>
      <c r="S162" s="215">
        <v>0</v>
      </c>
      <c r="T162" s="216">
        <f t="shared" si="23"/>
        <v>0</v>
      </c>
      <c r="AR162" s="26" t="s">
        <v>1151</v>
      </c>
      <c r="AT162" s="26" t="s">
        <v>237</v>
      </c>
      <c r="AU162" s="26" t="s">
        <v>81</v>
      </c>
      <c r="AY162" s="26" t="s">
        <v>162</v>
      </c>
      <c r="BE162" s="217">
        <f t="shared" si="24"/>
        <v>0</v>
      </c>
      <c r="BF162" s="217">
        <f t="shared" si="25"/>
        <v>0</v>
      </c>
      <c r="BG162" s="217">
        <f t="shared" si="26"/>
        <v>0</v>
      </c>
      <c r="BH162" s="217">
        <f t="shared" si="27"/>
        <v>0</v>
      </c>
      <c r="BI162" s="217">
        <f t="shared" si="28"/>
        <v>0</v>
      </c>
      <c r="BJ162" s="26" t="s">
        <v>79</v>
      </c>
      <c r="BK162" s="217">
        <f t="shared" si="29"/>
        <v>0</v>
      </c>
      <c r="BL162" s="26" t="s">
        <v>1151</v>
      </c>
      <c r="BM162" s="26" t="s">
        <v>2822</v>
      </c>
    </row>
    <row r="163" spans="2:65" s="1" customFormat="1" ht="22.5" customHeight="1">
      <c r="B163" s="43"/>
      <c r="C163" s="206" t="s">
        <v>579</v>
      </c>
      <c r="D163" s="206" t="s">
        <v>165</v>
      </c>
      <c r="E163" s="207" t="s">
        <v>2823</v>
      </c>
      <c r="F163" s="208" t="s">
        <v>2824</v>
      </c>
      <c r="G163" s="209" t="s">
        <v>416</v>
      </c>
      <c r="H163" s="210">
        <v>1</v>
      </c>
      <c r="I163" s="211"/>
      <c r="J163" s="212">
        <f t="shared" si="20"/>
        <v>0</v>
      </c>
      <c r="K163" s="208" t="s">
        <v>21</v>
      </c>
      <c r="L163" s="63"/>
      <c r="M163" s="213" t="s">
        <v>21</v>
      </c>
      <c r="N163" s="214" t="s">
        <v>43</v>
      </c>
      <c r="O163" s="44"/>
      <c r="P163" s="215">
        <f t="shared" si="21"/>
        <v>0</v>
      </c>
      <c r="Q163" s="215">
        <v>0</v>
      </c>
      <c r="R163" s="215">
        <f t="shared" si="22"/>
        <v>0</v>
      </c>
      <c r="S163" s="215">
        <v>0</v>
      </c>
      <c r="T163" s="216">
        <f t="shared" si="23"/>
        <v>0</v>
      </c>
      <c r="AR163" s="26" t="s">
        <v>694</v>
      </c>
      <c r="AT163" s="26" t="s">
        <v>165</v>
      </c>
      <c r="AU163" s="26" t="s">
        <v>81</v>
      </c>
      <c r="AY163" s="26" t="s">
        <v>162</v>
      </c>
      <c r="BE163" s="217">
        <f t="shared" si="24"/>
        <v>0</v>
      </c>
      <c r="BF163" s="217">
        <f t="shared" si="25"/>
        <v>0</v>
      </c>
      <c r="BG163" s="217">
        <f t="shared" si="26"/>
        <v>0</v>
      </c>
      <c r="BH163" s="217">
        <f t="shared" si="27"/>
        <v>0</v>
      </c>
      <c r="BI163" s="217">
        <f t="shared" si="28"/>
        <v>0</v>
      </c>
      <c r="BJ163" s="26" t="s">
        <v>79</v>
      </c>
      <c r="BK163" s="217">
        <f t="shared" si="29"/>
        <v>0</v>
      </c>
      <c r="BL163" s="26" t="s">
        <v>694</v>
      </c>
      <c r="BM163" s="26" t="s">
        <v>2825</v>
      </c>
    </row>
    <row r="164" spans="2:65" s="1" customFormat="1" ht="22.5" customHeight="1">
      <c r="B164" s="43"/>
      <c r="C164" s="258" t="s">
        <v>586</v>
      </c>
      <c r="D164" s="258" t="s">
        <v>237</v>
      </c>
      <c r="E164" s="259" t="s">
        <v>2826</v>
      </c>
      <c r="F164" s="260" t="s">
        <v>2827</v>
      </c>
      <c r="G164" s="261" t="s">
        <v>416</v>
      </c>
      <c r="H164" s="262">
        <v>1</v>
      </c>
      <c r="I164" s="263"/>
      <c r="J164" s="264">
        <f t="shared" si="20"/>
        <v>0</v>
      </c>
      <c r="K164" s="260" t="s">
        <v>169</v>
      </c>
      <c r="L164" s="265"/>
      <c r="M164" s="266" t="s">
        <v>21</v>
      </c>
      <c r="N164" s="267" t="s">
        <v>43</v>
      </c>
      <c r="O164" s="44"/>
      <c r="P164" s="215">
        <f t="shared" si="21"/>
        <v>0</v>
      </c>
      <c r="Q164" s="215">
        <v>6E-05</v>
      </c>
      <c r="R164" s="215">
        <f t="shared" si="22"/>
        <v>6E-05</v>
      </c>
      <c r="S164" s="215">
        <v>0</v>
      </c>
      <c r="T164" s="216">
        <f t="shared" si="23"/>
        <v>0</v>
      </c>
      <c r="AR164" s="26" t="s">
        <v>1151</v>
      </c>
      <c r="AT164" s="26" t="s">
        <v>237</v>
      </c>
      <c r="AU164" s="26" t="s">
        <v>81</v>
      </c>
      <c r="AY164" s="26" t="s">
        <v>162</v>
      </c>
      <c r="BE164" s="217">
        <f t="shared" si="24"/>
        <v>0</v>
      </c>
      <c r="BF164" s="217">
        <f t="shared" si="25"/>
        <v>0</v>
      </c>
      <c r="BG164" s="217">
        <f t="shared" si="26"/>
        <v>0</v>
      </c>
      <c r="BH164" s="217">
        <f t="shared" si="27"/>
        <v>0</v>
      </c>
      <c r="BI164" s="217">
        <f t="shared" si="28"/>
        <v>0</v>
      </c>
      <c r="BJ164" s="26" t="s">
        <v>79</v>
      </c>
      <c r="BK164" s="217">
        <f t="shared" si="29"/>
        <v>0</v>
      </c>
      <c r="BL164" s="26" t="s">
        <v>1151</v>
      </c>
      <c r="BM164" s="26" t="s">
        <v>2828</v>
      </c>
    </row>
    <row r="165" spans="2:65" s="1" customFormat="1" ht="22.5" customHeight="1">
      <c r="B165" s="43"/>
      <c r="C165" s="206" t="s">
        <v>591</v>
      </c>
      <c r="D165" s="206" t="s">
        <v>165</v>
      </c>
      <c r="E165" s="207" t="s">
        <v>2017</v>
      </c>
      <c r="F165" s="208" t="s">
        <v>2018</v>
      </c>
      <c r="G165" s="209" t="s">
        <v>416</v>
      </c>
      <c r="H165" s="210">
        <v>12</v>
      </c>
      <c r="I165" s="211"/>
      <c r="J165" s="212">
        <f t="shared" si="20"/>
        <v>0</v>
      </c>
      <c r="K165" s="208" t="s">
        <v>169</v>
      </c>
      <c r="L165" s="63"/>
      <c r="M165" s="213" t="s">
        <v>21</v>
      </c>
      <c r="N165" s="214" t="s">
        <v>43</v>
      </c>
      <c r="O165" s="44"/>
      <c r="P165" s="215">
        <f t="shared" si="21"/>
        <v>0</v>
      </c>
      <c r="Q165" s="215">
        <v>0</v>
      </c>
      <c r="R165" s="215">
        <f t="shared" si="22"/>
        <v>0</v>
      </c>
      <c r="S165" s="215">
        <v>0</v>
      </c>
      <c r="T165" s="216">
        <f t="shared" si="23"/>
        <v>0</v>
      </c>
      <c r="AR165" s="26" t="s">
        <v>694</v>
      </c>
      <c r="AT165" s="26" t="s">
        <v>165</v>
      </c>
      <c r="AU165" s="26" t="s">
        <v>81</v>
      </c>
      <c r="AY165" s="26" t="s">
        <v>162</v>
      </c>
      <c r="BE165" s="217">
        <f t="shared" si="24"/>
        <v>0</v>
      </c>
      <c r="BF165" s="217">
        <f t="shared" si="25"/>
        <v>0</v>
      </c>
      <c r="BG165" s="217">
        <f t="shared" si="26"/>
        <v>0</v>
      </c>
      <c r="BH165" s="217">
        <f t="shared" si="27"/>
        <v>0</v>
      </c>
      <c r="BI165" s="217">
        <f t="shared" si="28"/>
        <v>0</v>
      </c>
      <c r="BJ165" s="26" t="s">
        <v>79</v>
      </c>
      <c r="BK165" s="217">
        <f t="shared" si="29"/>
        <v>0</v>
      </c>
      <c r="BL165" s="26" t="s">
        <v>694</v>
      </c>
      <c r="BM165" s="26" t="s">
        <v>2829</v>
      </c>
    </row>
    <row r="166" spans="2:65" s="1" customFormat="1" ht="22.5" customHeight="1">
      <c r="B166" s="43"/>
      <c r="C166" s="258" t="s">
        <v>597</v>
      </c>
      <c r="D166" s="258" t="s">
        <v>237</v>
      </c>
      <c r="E166" s="259" t="s">
        <v>2020</v>
      </c>
      <c r="F166" s="260" t="s">
        <v>2021</v>
      </c>
      <c r="G166" s="261" t="s">
        <v>416</v>
      </c>
      <c r="H166" s="262">
        <v>12</v>
      </c>
      <c r="I166" s="263"/>
      <c r="J166" s="264">
        <f t="shared" si="20"/>
        <v>0</v>
      </c>
      <c r="K166" s="260" t="s">
        <v>21</v>
      </c>
      <c r="L166" s="265"/>
      <c r="M166" s="266" t="s">
        <v>21</v>
      </c>
      <c r="N166" s="267" t="s">
        <v>43</v>
      </c>
      <c r="O166" s="44"/>
      <c r="P166" s="215">
        <f t="shared" si="21"/>
        <v>0</v>
      </c>
      <c r="Q166" s="215">
        <v>6E-05</v>
      </c>
      <c r="R166" s="215">
        <f t="shared" si="22"/>
        <v>0.00072</v>
      </c>
      <c r="S166" s="215">
        <v>0</v>
      </c>
      <c r="T166" s="216">
        <f t="shared" si="23"/>
        <v>0</v>
      </c>
      <c r="AR166" s="26" t="s">
        <v>1151</v>
      </c>
      <c r="AT166" s="26" t="s">
        <v>237</v>
      </c>
      <c r="AU166" s="26" t="s">
        <v>81</v>
      </c>
      <c r="AY166" s="26" t="s">
        <v>162</v>
      </c>
      <c r="BE166" s="217">
        <f t="shared" si="24"/>
        <v>0</v>
      </c>
      <c r="BF166" s="217">
        <f t="shared" si="25"/>
        <v>0</v>
      </c>
      <c r="BG166" s="217">
        <f t="shared" si="26"/>
        <v>0</v>
      </c>
      <c r="BH166" s="217">
        <f t="shared" si="27"/>
        <v>0</v>
      </c>
      <c r="BI166" s="217">
        <f t="shared" si="28"/>
        <v>0</v>
      </c>
      <c r="BJ166" s="26" t="s">
        <v>79</v>
      </c>
      <c r="BK166" s="217">
        <f t="shared" si="29"/>
        <v>0</v>
      </c>
      <c r="BL166" s="26" t="s">
        <v>1151</v>
      </c>
      <c r="BM166" s="26" t="s">
        <v>2830</v>
      </c>
    </row>
    <row r="167" spans="2:65" s="1" customFormat="1" ht="22.5" customHeight="1">
      <c r="B167" s="43"/>
      <c r="C167" s="206" t="s">
        <v>603</v>
      </c>
      <c r="D167" s="206" t="s">
        <v>165</v>
      </c>
      <c r="E167" s="207" t="s">
        <v>2035</v>
      </c>
      <c r="F167" s="208" t="s">
        <v>2036</v>
      </c>
      <c r="G167" s="209" t="s">
        <v>416</v>
      </c>
      <c r="H167" s="210">
        <v>18</v>
      </c>
      <c r="I167" s="211"/>
      <c r="J167" s="212">
        <f t="shared" si="20"/>
        <v>0</v>
      </c>
      <c r="K167" s="208" t="s">
        <v>169</v>
      </c>
      <c r="L167" s="63"/>
      <c r="M167" s="213" t="s">
        <v>21</v>
      </c>
      <c r="N167" s="214" t="s">
        <v>43</v>
      </c>
      <c r="O167" s="44"/>
      <c r="P167" s="215">
        <f t="shared" si="21"/>
        <v>0</v>
      </c>
      <c r="Q167" s="215">
        <v>0</v>
      </c>
      <c r="R167" s="215">
        <f t="shared" si="22"/>
        <v>0</v>
      </c>
      <c r="S167" s="215">
        <v>0</v>
      </c>
      <c r="T167" s="216">
        <f t="shared" si="23"/>
        <v>0</v>
      </c>
      <c r="AR167" s="26" t="s">
        <v>694</v>
      </c>
      <c r="AT167" s="26" t="s">
        <v>165</v>
      </c>
      <c r="AU167" s="26" t="s">
        <v>81</v>
      </c>
      <c r="AY167" s="26" t="s">
        <v>162</v>
      </c>
      <c r="BE167" s="217">
        <f t="shared" si="24"/>
        <v>0</v>
      </c>
      <c r="BF167" s="217">
        <f t="shared" si="25"/>
        <v>0</v>
      </c>
      <c r="BG167" s="217">
        <f t="shared" si="26"/>
        <v>0</v>
      </c>
      <c r="BH167" s="217">
        <f t="shared" si="27"/>
        <v>0</v>
      </c>
      <c r="BI167" s="217">
        <f t="shared" si="28"/>
        <v>0</v>
      </c>
      <c r="BJ167" s="26" t="s">
        <v>79</v>
      </c>
      <c r="BK167" s="217">
        <f t="shared" si="29"/>
        <v>0</v>
      </c>
      <c r="BL167" s="26" t="s">
        <v>694</v>
      </c>
      <c r="BM167" s="26" t="s">
        <v>2831</v>
      </c>
    </row>
    <row r="168" spans="2:65" s="1" customFormat="1" ht="22.5" customHeight="1">
      <c r="B168" s="43"/>
      <c r="C168" s="258" t="s">
        <v>610</v>
      </c>
      <c r="D168" s="258" t="s">
        <v>237</v>
      </c>
      <c r="E168" s="259" t="s">
        <v>2038</v>
      </c>
      <c r="F168" s="260" t="s">
        <v>2039</v>
      </c>
      <c r="G168" s="261" t="s">
        <v>416</v>
      </c>
      <c r="H168" s="262">
        <v>18</v>
      </c>
      <c r="I168" s="263"/>
      <c r="J168" s="264">
        <f t="shared" si="20"/>
        <v>0</v>
      </c>
      <c r="K168" s="260" t="s">
        <v>21</v>
      </c>
      <c r="L168" s="265"/>
      <c r="M168" s="266" t="s">
        <v>21</v>
      </c>
      <c r="N168" s="267" t="s">
        <v>43</v>
      </c>
      <c r="O168" s="44"/>
      <c r="P168" s="215">
        <f t="shared" si="21"/>
        <v>0</v>
      </c>
      <c r="Q168" s="215">
        <v>7E-05</v>
      </c>
      <c r="R168" s="215">
        <f t="shared" si="22"/>
        <v>0.0012599999999999998</v>
      </c>
      <c r="S168" s="215">
        <v>0</v>
      </c>
      <c r="T168" s="216">
        <f t="shared" si="23"/>
        <v>0</v>
      </c>
      <c r="AR168" s="26" t="s">
        <v>1151</v>
      </c>
      <c r="AT168" s="26" t="s">
        <v>237</v>
      </c>
      <c r="AU168" s="26" t="s">
        <v>81</v>
      </c>
      <c r="AY168" s="26" t="s">
        <v>162</v>
      </c>
      <c r="BE168" s="217">
        <f t="shared" si="24"/>
        <v>0</v>
      </c>
      <c r="BF168" s="217">
        <f t="shared" si="25"/>
        <v>0</v>
      </c>
      <c r="BG168" s="217">
        <f t="shared" si="26"/>
        <v>0</v>
      </c>
      <c r="BH168" s="217">
        <f t="shared" si="27"/>
        <v>0</v>
      </c>
      <c r="BI168" s="217">
        <f t="shared" si="28"/>
        <v>0</v>
      </c>
      <c r="BJ168" s="26" t="s">
        <v>79</v>
      </c>
      <c r="BK168" s="217">
        <f t="shared" si="29"/>
        <v>0</v>
      </c>
      <c r="BL168" s="26" t="s">
        <v>1151</v>
      </c>
      <c r="BM168" s="26" t="s">
        <v>2832</v>
      </c>
    </row>
    <row r="169" spans="2:65" s="1" customFormat="1" ht="22.5" customHeight="1">
      <c r="B169" s="43"/>
      <c r="C169" s="206" t="s">
        <v>615</v>
      </c>
      <c r="D169" s="206" t="s">
        <v>165</v>
      </c>
      <c r="E169" s="207" t="s">
        <v>2041</v>
      </c>
      <c r="F169" s="208" t="s">
        <v>2042</v>
      </c>
      <c r="G169" s="209" t="s">
        <v>416</v>
      </c>
      <c r="H169" s="210">
        <v>1</v>
      </c>
      <c r="I169" s="211"/>
      <c r="J169" s="212">
        <f t="shared" si="20"/>
        <v>0</v>
      </c>
      <c r="K169" s="208" t="s">
        <v>169</v>
      </c>
      <c r="L169" s="63"/>
      <c r="M169" s="213" t="s">
        <v>21</v>
      </c>
      <c r="N169" s="214" t="s">
        <v>43</v>
      </c>
      <c r="O169" s="44"/>
      <c r="P169" s="215">
        <f t="shared" si="21"/>
        <v>0</v>
      </c>
      <c r="Q169" s="215">
        <v>0</v>
      </c>
      <c r="R169" s="215">
        <f t="shared" si="22"/>
        <v>0</v>
      </c>
      <c r="S169" s="215">
        <v>0</v>
      </c>
      <c r="T169" s="216">
        <f t="shared" si="23"/>
        <v>0</v>
      </c>
      <c r="AR169" s="26" t="s">
        <v>694</v>
      </c>
      <c r="AT169" s="26" t="s">
        <v>165</v>
      </c>
      <c r="AU169" s="26" t="s">
        <v>81</v>
      </c>
      <c r="AY169" s="26" t="s">
        <v>162</v>
      </c>
      <c r="BE169" s="217">
        <f t="shared" si="24"/>
        <v>0</v>
      </c>
      <c r="BF169" s="217">
        <f t="shared" si="25"/>
        <v>0</v>
      </c>
      <c r="BG169" s="217">
        <f t="shared" si="26"/>
        <v>0</v>
      </c>
      <c r="BH169" s="217">
        <f t="shared" si="27"/>
        <v>0</v>
      </c>
      <c r="BI169" s="217">
        <f t="shared" si="28"/>
        <v>0</v>
      </c>
      <c r="BJ169" s="26" t="s">
        <v>79</v>
      </c>
      <c r="BK169" s="217">
        <f t="shared" si="29"/>
        <v>0</v>
      </c>
      <c r="BL169" s="26" t="s">
        <v>694</v>
      </c>
      <c r="BM169" s="26" t="s">
        <v>2833</v>
      </c>
    </row>
    <row r="170" spans="2:65" s="1" customFormat="1" ht="22.5" customHeight="1">
      <c r="B170" s="43"/>
      <c r="C170" s="258" t="s">
        <v>621</v>
      </c>
      <c r="D170" s="258" t="s">
        <v>237</v>
      </c>
      <c r="E170" s="259" t="s">
        <v>2044</v>
      </c>
      <c r="F170" s="260" t="s">
        <v>2045</v>
      </c>
      <c r="G170" s="261" t="s">
        <v>416</v>
      </c>
      <c r="H170" s="262">
        <v>1</v>
      </c>
      <c r="I170" s="263"/>
      <c r="J170" s="264">
        <f t="shared" si="20"/>
        <v>0</v>
      </c>
      <c r="K170" s="260" t="s">
        <v>169</v>
      </c>
      <c r="L170" s="265"/>
      <c r="M170" s="266" t="s">
        <v>21</v>
      </c>
      <c r="N170" s="267" t="s">
        <v>43</v>
      </c>
      <c r="O170" s="44"/>
      <c r="P170" s="215">
        <f t="shared" si="21"/>
        <v>0</v>
      </c>
      <c r="Q170" s="215">
        <v>0.0001</v>
      </c>
      <c r="R170" s="215">
        <f t="shared" si="22"/>
        <v>0.0001</v>
      </c>
      <c r="S170" s="215">
        <v>0</v>
      </c>
      <c r="T170" s="216">
        <f t="shared" si="23"/>
        <v>0</v>
      </c>
      <c r="AR170" s="26" t="s">
        <v>1151</v>
      </c>
      <c r="AT170" s="26" t="s">
        <v>237</v>
      </c>
      <c r="AU170" s="26" t="s">
        <v>81</v>
      </c>
      <c r="AY170" s="26" t="s">
        <v>162</v>
      </c>
      <c r="BE170" s="217">
        <f t="shared" si="24"/>
        <v>0</v>
      </c>
      <c r="BF170" s="217">
        <f t="shared" si="25"/>
        <v>0</v>
      </c>
      <c r="BG170" s="217">
        <f t="shared" si="26"/>
        <v>0</v>
      </c>
      <c r="BH170" s="217">
        <f t="shared" si="27"/>
        <v>0</v>
      </c>
      <c r="BI170" s="217">
        <f t="shared" si="28"/>
        <v>0</v>
      </c>
      <c r="BJ170" s="26" t="s">
        <v>79</v>
      </c>
      <c r="BK170" s="217">
        <f t="shared" si="29"/>
        <v>0</v>
      </c>
      <c r="BL170" s="26" t="s">
        <v>1151</v>
      </c>
      <c r="BM170" s="26" t="s">
        <v>2834</v>
      </c>
    </row>
    <row r="171" spans="2:65" s="1" customFormat="1" ht="22.5" customHeight="1">
      <c r="B171" s="43"/>
      <c r="C171" s="206" t="s">
        <v>630</v>
      </c>
      <c r="D171" s="206" t="s">
        <v>165</v>
      </c>
      <c r="E171" s="207" t="s">
        <v>2053</v>
      </c>
      <c r="F171" s="208" t="s">
        <v>2054</v>
      </c>
      <c r="G171" s="209" t="s">
        <v>416</v>
      </c>
      <c r="H171" s="210">
        <v>47</v>
      </c>
      <c r="I171" s="211"/>
      <c r="J171" s="212">
        <f t="shared" si="20"/>
        <v>0</v>
      </c>
      <c r="K171" s="208" t="s">
        <v>169</v>
      </c>
      <c r="L171" s="63"/>
      <c r="M171" s="213" t="s">
        <v>21</v>
      </c>
      <c r="N171" s="214" t="s">
        <v>43</v>
      </c>
      <c r="O171" s="44"/>
      <c r="P171" s="215">
        <f t="shared" si="21"/>
        <v>0</v>
      </c>
      <c r="Q171" s="215">
        <v>0</v>
      </c>
      <c r="R171" s="215">
        <f t="shared" si="22"/>
        <v>0</v>
      </c>
      <c r="S171" s="215">
        <v>0</v>
      </c>
      <c r="T171" s="216">
        <f t="shared" si="23"/>
        <v>0</v>
      </c>
      <c r="AR171" s="26" t="s">
        <v>694</v>
      </c>
      <c r="AT171" s="26" t="s">
        <v>165</v>
      </c>
      <c r="AU171" s="26" t="s">
        <v>81</v>
      </c>
      <c r="AY171" s="26" t="s">
        <v>162</v>
      </c>
      <c r="BE171" s="217">
        <f t="shared" si="24"/>
        <v>0</v>
      </c>
      <c r="BF171" s="217">
        <f t="shared" si="25"/>
        <v>0</v>
      </c>
      <c r="BG171" s="217">
        <f t="shared" si="26"/>
        <v>0</v>
      </c>
      <c r="BH171" s="217">
        <f t="shared" si="27"/>
        <v>0</v>
      </c>
      <c r="BI171" s="217">
        <f t="shared" si="28"/>
        <v>0</v>
      </c>
      <c r="BJ171" s="26" t="s">
        <v>79</v>
      </c>
      <c r="BK171" s="217">
        <f t="shared" si="29"/>
        <v>0</v>
      </c>
      <c r="BL171" s="26" t="s">
        <v>694</v>
      </c>
      <c r="BM171" s="26" t="s">
        <v>2835</v>
      </c>
    </row>
    <row r="172" spans="2:65" s="1" customFormat="1" ht="22.5" customHeight="1">
      <c r="B172" s="43"/>
      <c r="C172" s="258" t="s">
        <v>639</v>
      </c>
      <c r="D172" s="258" t="s">
        <v>237</v>
      </c>
      <c r="E172" s="259" t="s">
        <v>2056</v>
      </c>
      <c r="F172" s="260" t="s">
        <v>2057</v>
      </c>
      <c r="G172" s="261" t="s">
        <v>416</v>
      </c>
      <c r="H172" s="262">
        <v>47</v>
      </c>
      <c r="I172" s="263"/>
      <c r="J172" s="264">
        <f t="shared" si="20"/>
        <v>0</v>
      </c>
      <c r="K172" s="260" t="s">
        <v>169</v>
      </c>
      <c r="L172" s="265"/>
      <c r="M172" s="266" t="s">
        <v>21</v>
      </c>
      <c r="N172" s="267" t="s">
        <v>43</v>
      </c>
      <c r="O172" s="44"/>
      <c r="P172" s="215">
        <f t="shared" si="21"/>
        <v>0</v>
      </c>
      <c r="Q172" s="215">
        <v>6E-05</v>
      </c>
      <c r="R172" s="215">
        <f t="shared" si="22"/>
        <v>0.00282</v>
      </c>
      <c r="S172" s="215">
        <v>0</v>
      </c>
      <c r="T172" s="216">
        <f t="shared" si="23"/>
        <v>0</v>
      </c>
      <c r="AR172" s="26" t="s">
        <v>1151</v>
      </c>
      <c r="AT172" s="26" t="s">
        <v>237</v>
      </c>
      <c r="AU172" s="26" t="s">
        <v>81</v>
      </c>
      <c r="AY172" s="26" t="s">
        <v>162</v>
      </c>
      <c r="BE172" s="217">
        <f t="shared" si="24"/>
        <v>0</v>
      </c>
      <c r="BF172" s="217">
        <f t="shared" si="25"/>
        <v>0</v>
      </c>
      <c r="BG172" s="217">
        <f t="shared" si="26"/>
        <v>0</v>
      </c>
      <c r="BH172" s="217">
        <f t="shared" si="27"/>
        <v>0</v>
      </c>
      <c r="BI172" s="217">
        <f t="shared" si="28"/>
        <v>0</v>
      </c>
      <c r="BJ172" s="26" t="s">
        <v>79</v>
      </c>
      <c r="BK172" s="217">
        <f t="shared" si="29"/>
        <v>0</v>
      </c>
      <c r="BL172" s="26" t="s">
        <v>1151</v>
      </c>
      <c r="BM172" s="26" t="s">
        <v>2836</v>
      </c>
    </row>
    <row r="173" spans="2:65" s="1" customFormat="1" ht="22.5" customHeight="1">
      <c r="B173" s="43"/>
      <c r="C173" s="258" t="s">
        <v>644</v>
      </c>
      <c r="D173" s="258" t="s">
        <v>237</v>
      </c>
      <c r="E173" s="259" t="s">
        <v>2059</v>
      </c>
      <c r="F173" s="260" t="s">
        <v>2060</v>
      </c>
      <c r="G173" s="261" t="s">
        <v>416</v>
      </c>
      <c r="H173" s="262">
        <v>14</v>
      </c>
      <c r="I173" s="263"/>
      <c r="J173" s="264">
        <f t="shared" si="20"/>
        <v>0</v>
      </c>
      <c r="K173" s="260" t="s">
        <v>21</v>
      </c>
      <c r="L173" s="265"/>
      <c r="M173" s="266" t="s">
        <v>21</v>
      </c>
      <c r="N173" s="267" t="s">
        <v>43</v>
      </c>
      <c r="O173" s="44"/>
      <c r="P173" s="215">
        <f t="shared" si="21"/>
        <v>0</v>
      </c>
      <c r="Q173" s="215">
        <v>0</v>
      </c>
      <c r="R173" s="215">
        <f t="shared" si="22"/>
        <v>0</v>
      </c>
      <c r="S173" s="215">
        <v>0</v>
      </c>
      <c r="T173" s="216">
        <f t="shared" si="23"/>
        <v>0</v>
      </c>
      <c r="AR173" s="26" t="s">
        <v>1151</v>
      </c>
      <c r="AT173" s="26" t="s">
        <v>237</v>
      </c>
      <c r="AU173" s="26" t="s">
        <v>81</v>
      </c>
      <c r="AY173" s="26" t="s">
        <v>162</v>
      </c>
      <c r="BE173" s="217">
        <f t="shared" si="24"/>
        <v>0</v>
      </c>
      <c r="BF173" s="217">
        <f t="shared" si="25"/>
        <v>0</v>
      </c>
      <c r="BG173" s="217">
        <f t="shared" si="26"/>
        <v>0</v>
      </c>
      <c r="BH173" s="217">
        <f t="shared" si="27"/>
        <v>0</v>
      </c>
      <c r="BI173" s="217">
        <f t="shared" si="28"/>
        <v>0</v>
      </c>
      <c r="BJ173" s="26" t="s">
        <v>79</v>
      </c>
      <c r="BK173" s="217">
        <f t="shared" si="29"/>
        <v>0</v>
      </c>
      <c r="BL173" s="26" t="s">
        <v>1151</v>
      </c>
      <c r="BM173" s="26" t="s">
        <v>2837</v>
      </c>
    </row>
    <row r="174" spans="2:65" s="1" customFormat="1" ht="22.5" customHeight="1">
      <c r="B174" s="43"/>
      <c r="C174" s="206" t="s">
        <v>651</v>
      </c>
      <c r="D174" s="206" t="s">
        <v>165</v>
      </c>
      <c r="E174" s="207" t="s">
        <v>2065</v>
      </c>
      <c r="F174" s="208" t="s">
        <v>2066</v>
      </c>
      <c r="G174" s="209" t="s">
        <v>416</v>
      </c>
      <c r="H174" s="210">
        <v>20</v>
      </c>
      <c r="I174" s="211"/>
      <c r="J174" s="212">
        <f t="shared" si="20"/>
        <v>0</v>
      </c>
      <c r="K174" s="208" t="s">
        <v>169</v>
      </c>
      <c r="L174" s="63"/>
      <c r="M174" s="213" t="s">
        <v>21</v>
      </c>
      <c r="N174" s="214" t="s">
        <v>43</v>
      </c>
      <c r="O174" s="44"/>
      <c r="P174" s="215">
        <f t="shared" si="21"/>
        <v>0</v>
      </c>
      <c r="Q174" s="215">
        <v>0</v>
      </c>
      <c r="R174" s="215">
        <f t="shared" si="22"/>
        <v>0</v>
      </c>
      <c r="S174" s="215">
        <v>0</v>
      </c>
      <c r="T174" s="216">
        <f t="shared" si="23"/>
        <v>0</v>
      </c>
      <c r="AR174" s="26" t="s">
        <v>694</v>
      </c>
      <c r="AT174" s="26" t="s">
        <v>165</v>
      </c>
      <c r="AU174" s="26" t="s">
        <v>81</v>
      </c>
      <c r="AY174" s="26" t="s">
        <v>162</v>
      </c>
      <c r="BE174" s="217">
        <f t="shared" si="24"/>
        <v>0</v>
      </c>
      <c r="BF174" s="217">
        <f t="shared" si="25"/>
        <v>0</v>
      </c>
      <c r="BG174" s="217">
        <f t="shared" si="26"/>
        <v>0</v>
      </c>
      <c r="BH174" s="217">
        <f t="shared" si="27"/>
        <v>0</v>
      </c>
      <c r="BI174" s="217">
        <f t="shared" si="28"/>
        <v>0</v>
      </c>
      <c r="BJ174" s="26" t="s">
        <v>79</v>
      </c>
      <c r="BK174" s="217">
        <f t="shared" si="29"/>
        <v>0</v>
      </c>
      <c r="BL174" s="26" t="s">
        <v>694</v>
      </c>
      <c r="BM174" s="26" t="s">
        <v>2838</v>
      </c>
    </row>
    <row r="175" spans="2:65" s="1" customFormat="1" ht="22.5" customHeight="1">
      <c r="B175" s="43"/>
      <c r="C175" s="258" t="s">
        <v>667</v>
      </c>
      <c r="D175" s="258" t="s">
        <v>237</v>
      </c>
      <c r="E175" s="259" t="s">
        <v>2068</v>
      </c>
      <c r="F175" s="260" t="s">
        <v>2069</v>
      </c>
      <c r="G175" s="261" t="s">
        <v>416</v>
      </c>
      <c r="H175" s="262">
        <v>20</v>
      </c>
      <c r="I175" s="263"/>
      <c r="J175" s="264">
        <f t="shared" si="20"/>
        <v>0</v>
      </c>
      <c r="K175" s="260" t="s">
        <v>21</v>
      </c>
      <c r="L175" s="265"/>
      <c r="M175" s="266" t="s">
        <v>21</v>
      </c>
      <c r="N175" s="267" t="s">
        <v>43</v>
      </c>
      <c r="O175" s="44"/>
      <c r="P175" s="215">
        <f t="shared" si="21"/>
        <v>0</v>
      </c>
      <c r="Q175" s="215">
        <v>6E-05</v>
      </c>
      <c r="R175" s="215">
        <f t="shared" si="22"/>
        <v>0.0012000000000000001</v>
      </c>
      <c r="S175" s="215">
        <v>0</v>
      </c>
      <c r="T175" s="216">
        <f t="shared" si="23"/>
        <v>0</v>
      </c>
      <c r="AR175" s="26" t="s">
        <v>1151</v>
      </c>
      <c r="AT175" s="26" t="s">
        <v>237</v>
      </c>
      <c r="AU175" s="26" t="s">
        <v>81</v>
      </c>
      <c r="AY175" s="26" t="s">
        <v>162</v>
      </c>
      <c r="BE175" s="217">
        <f t="shared" si="24"/>
        <v>0</v>
      </c>
      <c r="BF175" s="217">
        <f t="shared" si="25"/>
        <v>0</v>
      </c>
      <c r="BG175" s="217">
        <f t="shared" si="26"/>
        <v>0</v>
      </c>
      <c r="BH175" s="217">
        <f t="shared" si="27"/>
        <v>0</v>
      </c>
      <c r="BI175" s="217">
        <f t="shared" si="28"/>
        <v>0</v>
      </c>
      <c r="BJ175" s="26" t="s">
        <v>79</v>
      </c>
      <c r="BK175" s="217">
        <f t="shared" si="29"/>
        <v>0</v>
      </c>
      <c r="BL175" s="26" t="s">
        <v>1151</v>
      </c>
      <c r="BM175" s="26" t="s">
        <v>2839</v>
      </c>
    </row>
    <row r="176" spans="2:65" s="1" customFormat="1" ht="22.5" customHeight="1">
      <c r="B176" s="43"/>
      <c r="C176" s="206" t="s">
        <v>673</v>
      </c>
      <c r="D176" s="206" t="s">
        <v>165</v>
      </c>
      <c r="E176" s="207" t="s">
        <v>2074</v>
      </c>
      <c r="F176" s="208" t="s">
        <v>2075</v>
      </c>
      <c r="G176" s="209" t="s">
        <v>416</v>
      </c>
      <c r="H176" s="210">
        <v>65</v>
      </c>
      <c r="I176" s="211"/>
      <c r="J176" s="212">
        <f t="shared" si="20"/>
        <v>0</v>
      </c>
      <c r="K176" s="208" t="s">
        <v>169</v>
      </c>
      <c r="L176" s="63"/>
      <c r="M176" s="213" t="s">
        <v>21</v>
      </c>
      <c r="N176" s="214" t="s">
        <v>43</v>
      </c>
      <c r="O176" s="44"/>
      <c r="P176" s="215">
        <f t="shared" si="21"/>
        <v>0</v>
      </c>
      <c r="Q176" s="215">
        <v>0</v>
      </c>
      <c r="R176" s="215">
        <f t="shared" si="22"/>
        <v>0</v>
      </c>
      <c r="S176" s="215">
        <v>0</v>
      </c>
      <c r="T176" s="216">
        <f t="shared" si="23"/>
        <v>0</v>
      </c>
      <c r="AR176" s="26" t="s">
        <v>694</v>
      </c>
      <c r="AT176" s="26" t="s">
        <v>165</v>
      </c>
      <c r="AU176" s="26" t="s">
        <v>81</v>
      </c>
      <c r="AY176" s="26" t="s">
        <v>162</v>
      </c>
      <c r="BE176" s="217">
        <f t="shared" si="24"/>
        <v>0</v>
      </c>
      <c r="BF176" s="217">
        <f t="shared" si="25"/>
        <v>0</v>
      </c>
      <c r="BG176" s="217">
        <f t="shared" si="26"/>
        <v>0</v>
      </c>
      <c r="BH176" s="217">
        <f t="shared" si="27"/>
        <v>0</v>
      </c>
      <c r="BI176" s="217">
        <f t="shared" si="28"/>
        <v>0</v>
      </c>
      <c r="BJ176" s="26" t="s">
        <v>79</v>
      </c>
      <c r="BK176" s="217">
        <f t="shared" si="29"/>
        <v>0</v>
      </c>
      <c r="BL176" s="26" t="s">
        <v>694</v>
      </c>
      <c r="BM176" s="26" t="s">
        <v>2840</v>
      </c>
    </row>
    <row r="177" spans="2:65" s="1" customFormat="1" ht="22.5" customHeight="1">
      <c r="B177" s="43"/>
      <c r="C177" s="258" t="s">
        <v>694</v>
      </c>
      <c r="D177" s="258" t="s">
        <v>237</v>
      </c>
      <c r="E177" s="259" t="s">
        <v>2077</v>
      </c>
      <c r="F177" s="260" t="s">
        <v>2078</v>
      </c>
      <c r="G177" s="261" t="s">
        <v>416</v>
      </c>
      <c r="H177" s="262">
        <v>65</v>
      </c>
      <c r="I177" s="263"/>
      <c r="J177" s="264">
        <f t="shared" si="20"/>
        <v>0</v>
      </c>
      <c r="K177" s="260" t="s">
        <v>169</v>
      </c>
      <c r="L177" s="265"/>
      <c r="M177" s="266" t="s">
        <v>21</v>
      </c>
      <c r="N177" s="267" t="s">
        <v>43</v>
      </c>
      <c r="O177" s="44"/>
      <c r="P177" s="215">
        <f t="shared" si="21"/>
        <v>0</v>
      </c>
      <c r="Q177" s="215">
        <v>6E-05</v>
      </c>
      <c r="R177" s="215">
        <f t="shared" si="22"/>
        <v>0.0039000000000000003</v>
      </c>
      <c r="S177" s="215">
        <v>0</v>
      </c>
      <c r="T177" s="216">
        <f t="shared" si="23"/>
        <v>0</v>
      </c>
      <c r="AR177" s="26" t="s">
        <v>1151</v>
      </c>
      <c r="AT177" s="26" t="s">
        <v>237</v>
      </c>
      <c r="AU177" s="26" t="s">
        <v>81</v>
      </c>
      <c r="AY177" s="26" t="s">
        <v>162</v>
      </c>
      <c r="BE177" s="217">
        <f t="shared" si="24"/>
        <v>0</v>
      </c>
      <c r="BF177" s="217">
        <f t="shared" si="25"/>
        <v>0</v>
      </c>
      <c r="BG177" s="217">
        <f t="shared" si="26"/>
        <v>0</v>
      </c>
      <c r="BH177" s="217">
        <f t="shared" si="27"/>
        <v>0</v>
      </c>
      <c r="BI177" s="217">
        <f t="shared" si="28"/>
        <v>0</v>
      </c>
      <c r="BJ177" s="26" t="s">
        <v>79</v>
      </c>
      <c r="BK177" s="217">
        <f t="shared" si="29"/>
        <v>0</v>
      </c>
      <c r="BL177" s="26" t="s">
        <v>1151</v>
      </c>
      <c r="BM177" s="26" t="s">
        <v>2841</v>
      </c>
    </row>
    <row r="178" spans="2:65" s="1" customFormat="1" ht="22.5" customHeight="1">
      <c r="B178" s="43"/>
      <c r="C178" s="206" t="s">
        <v>707</v>
      </c>
      <c r="D178" s="206" t="s">
        <v>165</v>
      </c>
      <c r="E178" s="207" t="s">
        <v>2842</v>
      </c>
      <c r="F178" s="208" t="s">
        <v>2843</v>
      </c>
      <c r="G178" s="209" t="s">
        <v>416</v>
      </c>
      <c r="H178" s="210">
        <v>1</v>
      </c>
      <c r="I178" s="211"/>
      <c r="J178" s="212">
        <f t="shared" si="20"/>
        <v>0</v>
      </c>
      <c r="K178" s="208" t="s">
        <v>169</v>
      </c>
      <c r="L178" s="63"/>
      <c r="M178" s="213" t="s">
        <v>21</v>
      </c>
      <c r="N178" s="214" t="s">
        <v>43</v>
      </c>
      <c r="O178" s="44"/>
      <c r="P178" s="215">
        <f t="shared" si="21"/>
        <v>0</v>
      </c>
      <c r="Q178" s="215">
        <v>0</v>
      </c>
      <c r="R178" s="215">
        <f t="shared" si="22"/>
        <v>0</v>
      </c>
      <c r="S178" s="215">
        <v>0</v>
      </c>
      <c r="T178" s="216">
        <f t="shared" si="23"/>
        <v>0</v>
      </c>
      <c r="AR178" s="26" t="s">
        <v>694</v>
      </c>
      <c r="AT178" s="26" t="s">
        <v>165</v>
      </c>
      <c r="AU178" s="26" t="s">
        <v>81</v>
      </c>
      <c r="AY178" s="26" t="s">
        <v>162</v>
      </c>
      <c r="BE178" s="217">
        <f t="shared" si="24"/>
        <v>0</v>
      </c>
      <c r="BF178" s="217">
        <f t="shared" si="25"/>
        <v>0</v>
      </c>
      <c r="BG178" s="217">
        <f t="shared" si="26"/>
        <v>0</v>
      </c>
      <c r="BH178" s="217">
        <f t="shared" si="27"/>
        <v>0</v>
      </c>
      <c r="BI178" s="217">
        <f t="shared" si="28"/>
        <v>0</v>
      </c>
      <c r="BJ178" s="26" t="s">
        <v>79</v>
      </c>
      <c r="BK178" s="217">
        <f t="shared" si="29"/>
        <v>0</v>
      </c>
      <c r="BL178" s="26" t="s">
        <v>694</v>
      </c>
      <c r="BM178" s="26" t="s">
        <v>2844</v>
      </c>
    </row>
    <row r="179" spans="2:65" s="1" customFormat="1" ht="22.5" customHeight="1">
      <c r="B179" s="43"/>
      <c r="C179" s="258" t="s">
        <v>713</v>
      </c>
      <c r="D179" s="258" t="s">
        <v>237</v>
      </c>
      <c r="E179" s="259" t="s">
        <v>2845</v>
      </c>
      <c r="F179" s="260" t="s">
        <v>2846</v>
      </c>
      <c r="G179" s="261" t="s">
        <v>416</v>
      </c>
      <c r="H179" s="262">
        <v>1</v>
      </c>
      <c r="I179" s="263"/>
      <c r="J179" s="264">
        <f t="shared" si="20"/>
        <v>0</v>
      </c>
      <c r="K179" s="260" t="s">
        <v>21</v>
      </c>
      <c r="L179" s="265"/>
      <c r="M179" s="266" t="s">
        <v>21</v>
      </c>
      <c r="N179" s="267" t="s">
        <v>43</v>
      </c>
      <c r="O179" s="44"/>
      <c r="P179" s="215">
        <f t="shared" si="21"/>
        <v>0</v>
      </c>
      <c r="Q179" s="215">
        <v>0.01</v>
      </c>
      <c r="R179" s="215">
        <f t="shared" si="22"/>
        <v>0.01</v>
      </c>
      <c r="S179" s="215">
        <v>0</v>
      </c>
      <c r="T179" s="216">
        <f t="shared" si="23"/>
        <v>0</v>
      </c>
      <c r="AR179" s="26" t="s">
        <v>1151</v>
      </c>
      <c r="AT179" s="26" t="s">
        <v>237</v>
      </c>
      <c r="AU179" s="26" t="s">
        <v>81</v>
      </c>
      <c r="AY179" s="26" t="s">
        <v>162</v>
      </c>
      <c r="BE179" s="217">
        <f t="shared" si="24"/>
        <v>0</v>
      </c>
      <c r="BF179" s="217">
        <f t="shared" si="25"/>
        <v>0</v>
      </c>
      <c r="BG179" s="217">
        <f t="shared" si="26"/>
        <v>0</v>
      </c>
      <c r="BH179" s="217">
        <f t="shared" si="27"/>
        <v>0</v>
      </c>
      <c r="BI179" s="217">
        <f t="shared" si="28"/>
        <v>0</v>
      </c>
      <c r="BJ179" s="26" t="s">
        <v>79</v>
      </c>
      <c r="BK179" s="217">
        <f t="shared" si="29"/>
        <v>0</v>
      </c>
      <c r="BL179" s="26" t="s">
        <v>1151</v>
      </c>
      <c r="BM179" s="26" t="s">
        <v>2847</v>
      </c>
    </row>
    <row r="180" spans="2:65" s="1" customFormat="1" ht="31.5" customHeight="1">
      <c r="B180" s="43"/>
      <c r="C180" s="206" t="s">
        <v>718</v>
      </c>
      <c r="D180" s="206" t="s">
        <v>165</v>
      </c>
      <c r="E180" s="207" t="s">
        <v>2080</v>
      </c>
      <c r="F180" s="208" t="s">
        <v>2848</v>
      </c>
      <c r="G180" s="209" t="s">
        <v>416</v>
      </c>
      <c r="H180" s="210">
        <v>70</v>
      </c>
      <c r="I180" s="211"/>
      <c r="J180" s="212">
        <f t="shared" si="20"/>
        <v>0</v>
      </c>
      <c r="K180" s="208" t="s">
        <v>21</v>
      </c>
      <c r="L180" s="63"/>
      <c r="M180" s="213" t="s">
        <v>21</v>
      </c>
      <c r="N180" s="214" t="s">
        <v>43</v>
      </c>
      <c r="O180" s="44"/>
      <c r="P180" s="215">
        <f t="shared" si="21"/>
        <v>0</v>
      </c>
      <c r="Q180" s="215">
        <v>0</v>
      </c>
      <c r="R180" s="215">
        <f t="shared" si="22"/>
        <v>0</v>
      </c>
      <c r="S180" s="215">
        <v>0</v>
      </c>
      <c r="T180" s="216">
        <f t="shared" si="23"/>
        <v>0</v>
      </c>
      <c r="AR180" s="26" t="s">
        <v>694</v>
      </c>
      <c r="AT180" s="26" t="s">
        <v>165</v>
      </c>
      <c r="AU180" s="26" t="s">
        <v>81</v>
      </c>
      <c r="AY180" s="26" t="s">
        <v>162</v>
      </c>
      <c r="BE180" s="217">
        <f t="shared" si="24"/>
        <v>0</v>
      </c>
      <c r="BF180" s="217">
        <f t="shared" si="25"/>
        <v>0</v>
      </c>
      <c r="BG180" s="217">
        <f t="shared" si="26"/>
        <v>0</v>
      </c>
      <c r="BH180" s="217">
        <f t="shared" si="27"/>
        <v>0</v>
      </c>
      <c r="BI180" s="217">
        <f t="shared" si="28"/>
        <v>0</v>
      </c>
      <c r="BJ180" s="26" t="s">
        <v>79</v>
      </c>
      <c r="BK180" s="217">
        <f t="shared" si="29"/>
        <v>0</v>
      </c>
      <c r="BL180" s="26" t="s">
        <v>694</v>
      </c>
      <c r="BM180" s="26" t="s">
        <v>2849</v>
      </c>
    </row>
    <row r="181" spans="2:65" s="1" customFormat="1" ht="22.5" customHeight="1">
      <c r="B181" s="43"/>
      <c r="C181" s="258" t="s">
        <v>722</v>
      </c>
      <c r="D181" s="258" t="s">
        <v>237</v>
      </c>
      <c r="E181" s="259" t="s">
        <v>2083</v>
      </c>
      <c r="F181" s="260" t="s">
        <v>2850</v>
      </c>
      <c r="G181" s="261" t="s">
        <v>416</v>
      </c>
      <c r="H181" s="262">
        <v>27</v>
      </c>
      <c r="I181" s="263"/>
      <c r="J181" s="264">
        <f t="shared" si="20"/>
        <v>0</v>
      </c>
      <c r="K181" s="260" t="s">
        <v>21</v>
      </c>
      <c r="L181" s="265"/>
      <c r="M181" s="266" t="s">
        <v>21</v>
      </c>
      <c r="N181" s="267" t="s">
        <v>43</v>
      </c>
      <c r="O181" s="44"/>
      <c r="P181" s="215">
        <f t="shared" si="21"/>
        <v>0</v>
      </c>
      <c r="Q181" s="215">
        <v>0</v>
      </c>
      <c r="R181" s="215">
        <f t="shared" si="22"/>
        <v>0</v>
      </c>
      <c r="S181" s="215">
        <v>0</v>
      </c>
      <c r="T181" s="216">
        <f t="shared" si="23"/>
        <v>0</v>
      </c>
      <c r="AR181" s="26" t="s">
        <v>1151</v>
      </c>
      <c r="AT181" s="26" t="s">
        <v>237</v>
      </c>
      <c r="AU181" s="26" t="s">
        <v>81</v>
      </c>
      <c r="AY181" s="26" t="s">
        <v>162</v>
      </c>
      <c r="BE181" s="217">
        <f t="shared" si="24"/>
        <v>0</v>
      </c>
      <c r="BF181" s="217">
        <f t="shared" si="25"/>
        <v>0</v>
      </c>
      <c r="BG181" s="217">
        <f t="shared" si="26"/>
        <v>0</v>
      </c>
      <c r="BH181" s="217">
        <f t="shared" si="27"/>
        <v>0</v>
      </c>
      <c r="BI181" s="217">
        <f t="shared" si="28"/>
        <v>0</v>
      </c>
      <c r="BJ181" s="26" t="s">
        <v>79</v>
      </c>
      <c r="BK181" s="217">
        <f t="shared" si="29"/>
        <v>0</v>
      </c>
      <c r="BL181" s="26" t="s">
        <v>1151</v>
      </c>
      <c r="BM181" s="26" t="s">
        <v>2851</v>
      </c>
    </row>
    <row r="182" spans="2:65" s="1" customFormat="1" ht="31.5" customHeight="1">
      <c r="B182" s="43"/>
      <c r="C182" s="258" t="s">
        <v>743</v>
      </c>
      <c r="D182" s="258" t="s">
        <v>237</v>
      </c>
      <c r="E182" s="259" t="s">
        <v>2852</v>
      </c>
      <c r="F182" s="260" t="s">
        <v>2853</v>
      </c>
      <c r="G182" s="261" t="s">
        <v>416</v>
      </c>
      <c r="H182" s="262">
        <v>1</v>
      </c>
      <c r="I182" s="263"/>
      <c r="J182" s="264">
        <f t="shared" si="20"/>
        <v>0</v>
      </c>
      <c r="K182" s="260" t="s">
        <v>21</v>
      </c>
      <c r="L182" s="265"/>
      <c r="M182" s="266" t="s">
        <v>21</v>
      </c>
      <c r="N182" s="267" t="s">
        <v>43</v>
      </c>
      <c r="O182" s="44"/>
      <c r="P182" s="215">
        <f t="shared" si="21"/>
        <v>0</v>
      </c>
      <c r="Q182" s="215">
        <v>0</v>
      </c>
      <c r="R182" s="215">
        <f t="shared" si="22"/>
        <v>0</v>
      </c>
      <c r="S182" s="215">
        <v>0</v>
      </c>
      <c r="T182" s="216">
        <f t="shared" si="23"/>
        <v>0</v>
      </c>
      <c r="AR182" s="26" t="s">
        <v>1151</v>
      </c>
      <c r="AT182" s="26" t="s">
        <v>237</v>
      </c>
      <c r="AU182" s="26" t="s">
        <v>81</v>
      </c>
      <c r="AY182" s="26" t="s">
        <v>162</v>
      </c>
      <c r="BE182" s="217">
        <f t="shared" si="24"/>
        <v>0</v>
      </c>
      <c r="BF182" s="217">
        <f t="shared" si="25"/>
        <v>0</v>
      </c>
      <c r="BG182" s="217">
        <f t="shared" si="26"/>
        <v>0</v>
      </c>
      <c r="BH182" s="217">
        <f t="shared" si="27"/>
        <v>0</v>
      </c>
      <c r="BI182" s="217">
        <f t="shared" si="28"/>
        <v>0</v>
      </c>
      <c r="BJ182" s="26" t="s">
        <v>79</v>
      </c>
      <c r="BK182" s="217">
        <f t="shared" si="29"/>
        <v>0</v>
      </c>
      <c r="BL182" s="26" t="s">
        <v>1151</v>
      </c>
      <c r="BM182" s="26" t="s">
        <v>2854</v>
      </c>
    </row>
    <row r="183" spans="2:65" s="1" customFormat="1" ht="22.5" customHeight="1">
      <c r="B183" s="43"/>
      <c r="C183" s="258" t="s">
        <v>750</v>
      </c>
      <c r="D183" s="258" t="s">
        <v>237</v>
      </c>
      <c r="E183" s="259" t="s">
        <v>2086</v>
      </c>
      <c r="F183" s="260" t="s">
        <v>2855</v>
      </c>
      <c r="G183" s="261" t="s">
        <v>416</v>
      </c>
      <c r="H183" s="262">
        <v>8</v>
      </c>
      <c r="I183" s="263"/>
      <c r="J183" s="264">
        <f t="shared" si="20"/>
        <v>0</v>
      </c>
      <c r="K183" s="260" t="s">
        <v>21</v>
      </c>
      <c r="L183" s="265"/>
      <c r="M183" s="266" t="s">
        <v>21</v>
      </c>
      <c r="N183" s="267" t="s">
        <v>43</v>
      </c>
      <c r="O183" s="44"/>
      <c r="P183" s="215">
        <f t="shared" si="21"/>
        <v>0</v>
      </c>
      <c r="Q183" s="215">
        <v>0</v>
      </c>
      <c r="R183" s="215">
        <f t="shared" si="22"/>
        <v>0</v>
      </c>
      <c r="S183" s="215">
        <v>0</v>
      </c>
      <c r="T183" s="216">
        <f t="shared" si="23"/>
        <v>0</v>
      </c>
      <c r="AR183" s="26" t="s">
        <v>1151</v>
      </c>
      <c r="AT183" s="26" t="s">
        <v>237</v>
      </c>
      <c r="AU183" s="26" t="s">
        <v>81</v>
      </c>
      <c r="AY183" s="26" t="s">
        <v>162</v>
      </c>
      <c r="BE183" s="217">
        <f t="shared" si="24"/>
        <v>0</v>
      </c>
      <c r="BF183" s="217">
        <f t="shared" si="25"/>
        <v>0</v>
      </c>
      <c r="BG183" s="217">
        <f t="shared" si="26"/>
        <v>0</v>
      </c>
      <c r="BH183" s="217">
        <f t="shared" si="27"/>
        <v>0</v>
      </c>
      <c r="BI183" s="217">
        <f t="shared" si="28"/>
        <v>0</v>
      </c>
      <c r="BJ183" s="26" t="s">
        <v>79</v>
      </c>
      <c r="BK183" s="217">
        <f t="shared" si="29"/>
        <v>0</v>
      </c>
      <c r="BL183" s="26" t="s">
        <v>1151</v>
      </c>
      <c r="BM183" s="26" t="s">
        <v>2856</v>
      </c>
    </row>
    <row r="184" spans="2:65" s="1" customFormat="1" ht="22.5" customHeight="1">
      <c r="B184" s="43"/>
      <c r="C184" s="258" t="s">
        <v>755</v>
      </c>
      <c r="D184" s="258" t="s">
        <v>237</v>
      </c>
      <c r="E184" s="259" t="s">
        <v>2092</v>
      </c>
      <c r="F184" s="260" t="s">
        <v>2857</v>
      </c>
      <c r="G184" s="261" t="s">
        <v>416</v>
      </c>
      <c r="H184" s="262">
        <v>2</v>
      </c>
      <c r="I184" s="263"/>
      <c r="J184" s="264">
        <f t="shared" si="20"/>
        <v>0</v>
      </c>
      <c r="K184" s="260" t="s">
        <v>21</v>
      </c>
      <c r="L184" s="265"/>
      <c r="M184" s="266" t="s">
        <v>21</v>
      </c>
      <c r="N184" s="267" t="s">
        <v>43</v>
      </c>
      <c r="O184" s="44"/>
      <c r="P184" s="215">
        <f t="shared" si="21"/>
        <v>0</v>
      </c>
      <c r="Q184" s="215">
        <v>0</v>
      </c>
      <c r="R184" s="215">
        <f t="shared" si="22"/>
        <v>0</v>
      </c>
      <c r="S184" s="215">
        <v>0</v>
      </c>
      <c r="T184" s="216">
        <f t="shared" si="23"/>
        <v>0</v>
      </c>
      <c r="AR184" s="26" t="s">
        <v>1151</v>
      </c>
      <c r="AT184" s="26" t="s">
        <v>237</v>
      </c>
      <c r="AU184" s="26" t="s">
        <v>81</v>
      </c>
      <c r="AY184" s="26" t="s">
        <v>162</v>
      </c>
      <c r="BE184" s="217">
        <f t="shared" si="24"/>
        <v>0</v>
      </c>
      <c r="BF184" s="217">
        <f t="shared" si="25"/>
        <v>0</v>
      </c>
      <c r="BG184" s="217">
        <f t="shared" si="26"/>
        <v>0</v>
      </c>
      <c r="BH184" s="217">
        <f t="shared" si="27"/>
        <v>0</v>
      </c>
      <c r="BI184" s="217">
        <f t="shared" si="28"/>
        <v>0</v>
      </c>
      <c r="BJ184" s="26" t="s">
        <v>79</v>
      </c>
      <c r="BK184" s="217">
        <f t="shared" si="29"/>
        <v>0</v>
      </c>
      <c r="BL184" s="26" t="s">
        <v>1151</v>
      </c>
      <c r="BM184" s="26" t="s">
        <v>2858</v>
      </c>
    </row>
    <row r="185" spans="2:65" s="1" customFormat="1" ht="31.5" customHeight="1">
      <c r="B185" s="43"/>
      <c r="C185" s="258" t="s">
        <v>761</v>
      </c>
      <c r="D185" s="258" t="s">
        <v>237</v>
      </c>
      <c r="E185" s="259" t="s">
        <v>2095</v>
      </c>
      <c r="F185" s="260" t="s">
        <v>2859</v>
      </c>
      <c r="G185" s="261" t="s">
        <v>416</v>
      </c>
      <c r="H185" s="262">
        <v>3</v>
      </c>
      <c r="I185" s="263"/>
      <c r="J185" s="264">
        <f t="shared" si="20"/>
        <v>0</v>
      </c>
      <c r="K185" s="260" t="s">
        <v>21</v>
      </c>
      <c r="L185" s="265"/>
      <c r="M185" s="266" t="s">
        <v>21</v>
      </c>
      <c r="N185" s="267" t="s">
        <v>43</v>
      </c>
      <c r="O185" s="44"/>
      <c r="P185" s="215">
        <f t="shared" si="21"/>
        <v>0</v>
      </c>
      <c r="Q185" s="215">
        <v>0</v>
      </c>
      <c r="R185" s="215">
        <f t="shared" si="22"/>
        <v>0</v>
      </c>
      <c r="S185" s="215">
        <v>0</v>
      </c>
      <c r="T185" s="216">
        <f t="shared" si="23"/>
        <v>0</v>
      </c>
      <c r="AR185" s="26" t="s">
        <v>1151</v>
      </c>
      <c r="AT185" s="26" t="s">
        <v>237</v>
      </c>
      <c r="AU185" s="26" t="s">
        <v>81</v>
      </c>
      <c r="AY185" s="26" t="s">
        <v>162</v>
      </c>
      <c r="BE185" s="217">
        <f t="shared" si="24"/>
        <v>0</v>
      </c>
      <c r="BF185" s="217">
        <f t="shared" si="25"/>
        <v>0</v>
      </c>
      <c r="BG185" s="217">
        <f t="shared" si="26"/>
        <v>0</v>
      </c>
      <c r="BH185" s="217">
        <f t="shared" si="27"/>
        <v>0</v>
      </c>
      <c r="BI185" s="217">
        <f t="shared" si="28"/>
        <v>0</v>
      </c>
      <c r="BJ185" s="26" t="s">
        <v>79</v>
      </c>
      <c r="BK185" s="217">
        <f t="shared" si="29"/>
        <v>0</v>
      </c>
      <c r="BL185" s="26" t="s">
        <v>1151</v>
      </c>
      <c r="BM185" s="26" t="s">
        <v>2860</v>
      </c>
    </row>
    <row r="186" spans="2:65" s="1" customFormat="1" ht="22.5" customHeight="1">
      <c r="B186" s="43"/>
      <c r="C186" s="258" t="s">
        <v>766</v>
      </c>
      <c r="D186" s="258" t="s">
        <v>237</v>
      </c>
      <c r="E186" s="259" t="s">
        <v>2861</v>
      </c>
      <c r="F186" s="260" t="s">
        <v>2862</v>
      </c>
      <c r="G186" s="261" t="s">
        <v>416</v>
      </c>
      <c r="H186" s="262">
        <v>12</v>
      </c>
      <c r="I186" s="263"/>
      <c r="J186" s="264">
        <f t="shared" si="20"/>
        <v>0</v>
      </c>
      <c r="K186" s="260" t="s">
        <v>21</v>
      </c>
      <c r="L186" s="265"/>
      <c r="M186" s="266" t="s">
        <v>21</v>
      </c>
      <c r="N186" s="267" t="s">
        <v>43</v>
      </c>
      <c r="O186" s="44"/>
      <c r="P186" s="215">
        <f t="shared" si="21"/>
        <v>0</v>
      </c>
      <c r="Q186" s="215">
        <v>0</v>
      </c>
      <c r="R186" s="215">
        <f t="shared" si="22"/>
        <v>0</v>
      </c>
      <c r="S186" s="215">
        <v>0</v>
      </c>
      <c r="T186" s="216">
        <f t="shared" si="23"/>
        <v>0</v>
      </c>
      <c r="AR186" s="26" t="s">
        <v>1151</v>
      </c>
      <c r="AT186" s="26" t="s">
        <v>237</v>
      </c>
      <c r="AU186" s="26" t="s">
        <v>81</v>
      </c>
      <c r="AY186" s="26" t="s">
        <v>162</v>
      </c>
      <c r="BE186" s="217">
        <f t="shared" si="24"/>
        <v>0</v>
      </c>
      <c r="BF186" s="217">
        <f t="shared" si="25"/>
        <v>0</v>
      </c>
      <c r="BG186" s="217">
        <f t="shared" si="26"/>
        <v>0</v>
      </c>
      <c r="BH186" s="217">
        <f t="shared" si="27"/>
        <v>0</v>
      </c>
      <c r="BI186" s="217">
        <f t="shared" si="28"/>
        <v>0</v>
      </c>
      <c r="BJ186" s="26" t="s">
        <v>79</v>
      </c>
      <c r="BK186" s="217">
        <f t="shared" si="29"/>
        <v>0</v>
      </c>
      <c r="BL186" s="26" t="s">
        <v>1151</v>
      </c>
      <c r="BM186" s="26" t="s">
        <v>2863</v>
      </c>
    </row>
    <row r="187" spans="2:65" s="1" customFormat="1" ht="22.5" customHeight="1">
      <c r="B187" s="43"/>
      <c r="C187" s="258" t="s">
        <v>774</v>
      </c>
      <c r="D187" s="258" t="s">
        <v>237</v>
      </c>
      <c r="E187" s="259" t="s">
        <v>2864</v>
      </c>
      <c r="F187" s="260" t="s">
        <v>2865</v>
      </c>
      <c r="G187" s="261" t="s">
        <v>416</v>
      </c>
      <c r="H187" s="262">
        <v>12</v>
      </c>
      <c r="I187" s="263"/>
      <c r="J187" s="264">
        <f t="shared" si="20"/>
        <v>0</v>
      </c>
      <c r="K187" s="260" t="s">
        <v>21</v>
      </c>
      <c r="L187" s="265"/>
      <c r="M187" s="266" t="s">
        <v>21</v>
      </c>
      <c r="N187" s="267" t="s">
        <v>43</v>
      </c>
      <c r="O187" s="44"/>
      <c r="P187" s="215">
        <f t="shared" si="21"/>
        <v>0</v>
      </c>
      <c r="Q187" s="215">
        <v>0</v>
      </c>
      <c r="R187" s="215">
        <f t="shared" si="22"/>
        <v>0</v>
      </c>
      <c r="S187" s="215">
        <v>0</v>
      </c>
      <c r="T187" s="216">
        <f t="shared" si="23"/>
        <v>0</v>
      </c>
      <c r="AR187" s="26" t="s">
        <v>1151</v>
      </c>
      <c r="AT187" s="26" t="s">
        <v>237</v>
      </c>
      <c r="AU187" s="26" t="s">
        <v>81</v>
      </c>
      <c r="AY187" s="26" t="s">
        <v>162</v>
      </c>
      <c r="BE187" s="217">
        <f t="shared" si="24"/>
        <v>0</v>
      </c>
      <c r="BF187" s="217">
        <f t="shared" si="25"/>
        <v>0</v>
      </c>
      <c r="BG187" s="217">
        <f t="shared" si="26"/>
        <v>0</v>
      </c>
      <c r="BH187" s="217">
        <f t="shared" si="27"/>
        <v>0</v>
      </c>
      <c r="BI187" s="217">
        <f t="shared" si="28"/>
        <v>0</v>
      </c>
      <c r="BJ187" s="26" t="s">
        <v>79</v>
      </c>
      <c r="BK187" s="217">
        <f t="shared" si="29"/>
        <v>0</v>
      </c>
      <c r="BL187" s="26" t="s">
        <v>1151</v>
      </c>
      <c r="BM187" s="26" t="s">
        <v>2866</v>
      </c>
    </row>
    <row r="188" spans="2:65" s="1" customFormat="1" ht="22.5" customHeight="1">
      <c r="B188" s="43"/>
      <c r="C188" s="258" t="s">
        <v>778</v>
      </c>
      <c r="D188" s="258" t="s">
        <v>237</v>
      </c>
      <c r="E188" s="259" t="s">
        <v>2110</v>
      </c>
      <c r="F188" s="260" t="s">
        <v>2867</v>
      </c>
      <c r="G188" s="261" t="s">
        <v>416</v>
      </c>
      <c r="H188" s="262">
        <v>2</v>
      </c>
      <c r="I188" s="263"/>
      <c r="J188" s="264">
        <f t="shared" si="20"/>
        <v>0</v>
      </c>
      <c r="K188" s="260" t="s">
        <v>21</v>
      </c>
      <c r="L188" s="265"/>
      <c r="M188" s="266" t="s">
        <v>21</v>
      </c>
      <c r="N188" s="267" t="s">
        <v>43</v>
      </c>
      <c r="O188" s="44"/>
      <c r="P188" s="215">
        <f t="shared" si="21"/>
        <v>0</v>
      </c>
      <c r="Q188" s="215">
        <v>0</v>
      </c>
      <c r="R188" s="215">
        <f t="shared" si="22"/>
        <v>0</v>
      </c>
      <c r="S188" s="215">
        <v>0</v>
      </c>
      <c r="T188" s="216">
        <f t="shared" si="23"/>
        <v>0</v>
      </c>
      <c r="AR188" s="26" t="s">
        <v>1151</v>
      </c>
      <c r="AT188" s="26" t="s">
        <v>237</v>
      </c>
      <c r="AU188" s="26" t="s">
        <v>81</v>
      </c>
      <c r="AY188" s="26" t="s">
        <v>162</v>
      </c>
      <c r="BE188" s="217">
        <f t="shared" si="24"/>
        <v>0</v>
      </c>
      <c r="BF188" s="217">
        <f t="shared" si="25"/>
        <v>0</v>
      </c>
      <c r="BG188" s="217">
        <f t="shared" si="26"/>
        <v>0</v>
      </c>
      <c r="BH188" s="217">
        <f t="shared" si="27"/>
        <v>0</v>
      </c>
      <c r="BI188" s="217">
        <f t="shared" si="28"/>
        <v>0</v>
      </c>
      <c r="BJ188" s="26" t="s">
        <v>79</v>
      </c>
      <c r="BK188" s="217">
        <f t="shared" si="29"/>
        <v>0</v>
      </c>
      <c r="BL188" s="26" t="s">
        <v>1151</v>
      </c>
      <c r="BM188" s="26" t="s">
        <v>2868</v>
      </c>
    </row>
    <row r="189" spans="2:65" s="1" customFormat="1" ht="22.5" customHeight="1">
      <c r="B189" s="43"/>
      <c r="C189" s="258" t="s">
        <v>782</v>
      </c>
      <c r="D189" s="258" t="s">
        <v>237</v>
      </c>
      <c r="E189" s="259" t="s">
        <v>2113</v>
      </c>
      <c r="F189" s="260" t="s">
        <v>2869</v>
      </c>
      <c r="G189" s="261" t="s">
        <v>416</v>
      </c>
      <c r="H189" s="262">
        <v>1</v>
      </c>
      <c r="I189" s="263"/>
      <c r="J189" s="264">
        <f t="shared" si="20"/>
        <v>0</v>
      </c>
      <c r="K189" s="260" t="s">
        <v>21</v>
      </c>
      <c r="L189" s="265"/>
      <c r="M189" s="266" t="s">
        <v>21</v>
      </c>
      <c r="N189" s="267" t="s">
        <v>43</v>
      </c>
      <c r="O189" s="44"/>
      <c r="P189" s="215">
        <f t="shared" si="21"/>
        <v>0</v>
      </c>
      <c r="Q189" s="215">
        <v>0</v>
      </c>
      <c r="R189" s="215">
        <f t="shared" si="22"/>
        <v>0</v>
      </c>
      <c r="S189" s="215">
        <v>0</v>
      </c>
      <c r="T189" s="216">
        <f t="shared" si="23"/>
        <v>0</v>
      </c>
      <c r="AR189" s="26" t="s">
        <v>1151</v>
      </c>
      <c r="AT189" s="26" t="s">
        <v>237</v>
      </c>
      <c r="AU189" s="26" t="s">
        <v>81</v>
      </c>
      <c r="AY189" s="26" t="s">
        <v>162</v>
      </c>
      <c r="BE189" s="217">
        <f t="shared" si="24"/>
        <v>0</v>
      </c>
      <c r="BF189" s="217">
        <f t="shared" si="25"/>
        <v>0</v>
      </c>
      <c r="BG189" s="217">
        <f t="shared" si="26"/>
        <v>0</v>
      </c>
      <c r="BH189" s="217">
        <f t="shared" si="27"/>
        <v>0</v>
      </c>
      <c r="BI189" s="217">
        <f t="shared" si="28"/>
        <v>0</v>
      </c>
      <c r="BJ189" s="26" t="s">
        <v>79</v>
      </c>
      <c r="BK189" s="217">
        <f t="shared" si="29"/>
        <v>0</v>
      </c>
      <c r="BL189" s="26" t="s">
        <v>1151</v>
      </c>
      <c r="BM189" s="26" t="s">
        <v>2870</v>
      </c>
    </row>
    <row r="190" spans="2:65" s="1" customFormat="1" ht="22.5" customHeight="1">
      <c r="B190" s="43"/>
      <c r="C190" s="258" t="s">
        <v>786</v>
      </c>
      <c r="D190" s="258" t="s">
        <v>237</v>
      </c>
      <c r="E190" s="259" t="s">
        <v>2871</v>
      </c>
      <c r="F190" s="260" t="s">
        <v>2872</v>
      </c>
      <c r="G190" s="261" t="s">
        <v>416</v>
      </c>
      <c r="H190" s="262">
        <v>2</v>
      </c>
      <c r="I190" s="263"/>
      <c r="J190" s="264">
        <f aca="true" t="shared" si="30" ref="J190:J221">ROUND(I190*H190,2)</f>
        <v>0</v>
      </c>
      <c r="K190" s="260" t="s">
        <v>21</v>
      </c>
      <c r="L190" s="265"/>
      <c r="M190" s="266" t="s">
        <v>21</v>
      </c>
      <c r="N190" s="267" t="s">
        <v>43</v>
      </c>
      <c r="O190" s="44"/>
      <c r="P190" s="215">
        <f aca="true" t="shared" si="31" ref="P190:P221">O190*H190</f>
        <v>0</v>
      </c>
      <c r="Q190" s="215">
        <v>0</v>
      </c>
      <c r="R190" s="215">
        <f aca="true" t="shared" si="32" ref="R190:R221">Q190*H190</f>
        <v>0</v>
      </c>
      <c r="S190" s="215">
        <v>0</v>
      </c>
      <c r="T190" s="216">
        <f aca="true" t="shared" si="33" ref="T190:T221">S190*H190</f>
        <v>0</v>
      </c>
      <c r="AR190" s="26" t="s">
        <v>1151</v>
      </c>
      <c r="AT190" s="26" t="s">
        <v>237</v>
      </c>
      <c r="AU190" s="26" t="s">
        <v>81</v>
      </c>
      <c r="AY190" s="26" t="s">
        <v>162</v>
      </c>
      <c r="BE190" s="217">
        <f aca="true" t="shared" si="34" ref="BE190:BE217">IF(N190="základní",J190,0)</f>
        <v>0</v>
      </c>
      <c r="BF190" s="217">
        <f aca="true" t="shared" si="35" ref="BF190:BF217">IF(N190="snížená",J190,0)</f>
        <v>0</v>
      </c>
      <c r="BG190" s="217">
        <f aca="true" t="shared" si="36" ref="BG190:BG217">IF(N190="zákl. přenesená",J190,0)</f>
        <v>0</v>
      </c>
      <c r="BH190" s="217">
        <f aca="true" t="shared" si="37" ref="BH190:BH217">IF(N190="sníž. přenesená",J190,0)</f>
        <v>0</v>
      </c>
      <c r="BI190" s="217">
        <f aca="true" t="shared" si="38" ref="BI190:BI217">IF(N190="nulová",J190,0)</f>
        <v>0</v>
      </c>
      <c r="BJ190" s="26" t="s">
        <v>79</v>
      </c>
      <c r="BK190" s="217">
        <f aca="true" t="shared" si="39" ref="BK190:BK217">ROUND(I190*H190,2)</f>
        <v>0</v>
      </c>
      <c r="BL190" s="26" t="s">
        <v>1151</v>
      </c>
      <c r="BM190" s="26" t="s">
        <v>2873</v>
      </c>
    </row>
    <row r="191" spans="2:65" s="1" customFormat="1" ht="22.5" customHeight="1">
      <c r="B191" s="43"/>
      <c r="C191" s="258" t="s">
        <v>791</v>
      </c>
      <c r="D191" s="258" t="s">
        <v>237</v>
      </c>
      <c r="E191" s="259" t="s">
        <v>2116</v>
      </c>
      <c r="F191" s="260" t="s">
        <v>2117</v>
      </c>
      <c r="G191" s="261" t="s">
        <v>416</v>
      </c>
      <c r="H191" s="262">
        <v>48</v>
      </c>
      <c r="I191" s="263"/>
      <c r="J191" s="264">
        <f t="shared" si="30"/>
        <v>0</v>
      </c>
      <c r="K191" s="260" t="s">
        <v>21</v>
      </c>
      <c r="L191" s="265"/>
      <c r="M191" s="266" t="s">
        <v>21</v>
      </c>
      <c r="N191" s="267" t="s">
        <v>43</v>
      </c>
      <c r="O191" s="44"/>
      <c r="P191" s="215">
        <f t="shared" si="31"/>
        <v>0</v>
      </c>
      <c r="Q191" s="215">
        <v>0</v>
      </c>
      <c r="R191" s="215">
        <f t="shared" si="32"/>
        <v>0</v>
      </c>
      <c r="S191" s="215">
        <v>0</v>
      </c>
      <c r="T191" s="216">
        <f t="shared" si="33"/>
        <v>0</v>
      </c>
      <c r="AR191" s="26" t="s">
        <v>1151</v>
      </c>
      <c r="AT191" s="26" t="s">
        <v>237</v>
      </c>
      <c r="AU191" s="26" t="s">
        <v>81</v>
      </c>
      <c r="AY191" s="26" t="s">
        <v>162</v>
      </c>
      <c r="BE191" s="217">
        <f t="shared" si="34"/>
        <v>0</v>
      </c>
      <c r="BF191" s="217">
        <f t="shared" si="35"/>
        <v>0</v>
      </c>
      <c r="BG191" s="217">
        <f t="shared" si="36"/>
        <v>0</v>
      </c>
      <c r="BH191" s="217">
        <f t="shared" si="37"/>
        <v>0</v>
      </c>
      <c r="BI191" s="217">
        <f t="shared" si="38"/>
        <v>0</v>
      </c>
      <c r="BJ191" s="26" t="s">
        <v>79</v>
      </c>
      <c r="BK191" s="217">
        <f t="shared" si="39"/>
        <v>0</v>
      </c>
      <c r="BL191" s="26" t="s">
        <v>1151</v>
      </c>
      <c r="BM191" s="26" t="s">
        <v>2874</v>
      </c>
    </row>
    <row r="192" spans="2:65" s="1" customFormat="1" ht="22.5" customHeight="1">
      <c r="B192" s="43"/>
      <c r="C192" s="258" t="s">
        <v>795</v>
      </c>
      <c r="D192" s="258" t="s">
        <v>237</v>
      </c>
      <c r="E192" s="259" t="s">
        <v>2119</v>
      </c>
      <c r="F192" s="260" t="s">
        <v>2120</v>
      </c>
      <c r="G192" s="261" t="s">
        <v>416</v>
      </c>
      <c r="H192" s="262">
        <v>48</v>
      </c>
      <c r="I192" s="263"/>
      <c r="J192" s="264">
        <f t="shared" si="30"/>
        <v>0</v>
      </c>
      <c r="K192" s="260" t="s">
        <v>21</v>
      </c>
      <c r="L192" s="265"/>
      <c r="M192" s="266" t="s">
        <v>21</v>
      </c>
      <c r="N192" s="267" t="s">
        <v>43</v>
      </c>
      <c r="O192" s="44"/>
      <c r="P192" s="215">
        <f t="shared" si="31"/>
        <v>0</v>
      </c>
      <c r="Q192" s="215">
        <v>0</v>
      </c>
      <c r="R192" s="215">
        <f t="shared" si="32"/>
        <v>0</v>
      </c>
      <c r="S192" s="215">
        <v>0</v>
      </c>
      <c r="T192" s="216">
        <f t="shared" si="33"/>
        <v>0</v>
      </c>
      <c r="AR192" s="26" t="s">
        <v>1151</v>
      </c>
      <c r="AT192" s="26" t="s">
        <v>237</v>
      </c>
      <c r="AU192" s="26" t="s">
        <v>81</v>
      </c>
      <c r="AY192" s="26" t="s">
        <v>162</v>
      </c>
      <c r="BE192" s="217">
        <f t="shared" si="34"/>
        <v>0</v>
      </c>
      <c r="BF192" s="217">
        <f t="shared" si="35"/>
        <v>0</v>
      </c>
      <c r="BG192" s="217">
        <f t="shared" si="36"/>
        <v>0</v>
      </c>
      <c r="BH192" s="217">
        <f t="shared" si="37"/>
        <v>0</v>
      </c>
      <c r="BI192" s="217">
        <f t="shared" si="38"/>
        <v>0</v>
      </c>
      <c r="BJ192" s="26" t="s">
        <v>79</v>
      </c>
      <c r="BK192" s="217">
        <f t="shared" si="39"/>
        <v>0</v>
      </c>
      <c r="BL192" s="26" t="s">
        <v>1151</v>
      </c>
      <c r="BM192" s="26" t="s">
        <v>2875</v>
      </c>
    </row>
    <row r="193" spans="2:65" s="1" customFormat="1" ht="22.5" customHeight="1">
      <c r="B193" s="43"/>
      <c r="C193" s="258" t="s">
        <v>392</v>
      </c>
      <c r="D193" s="258" t="s">
        <v>237</v>
      </c>
      <c r="E193" s="259" t="s">
        <v>2876</v>
      </c>
      <c r="F193" s="260" t="s">
        <v>2877</v>
      </c>
      <c r="G193" s="261" t="s">
        <v>416</v>
      </c>
      <c r="H193" s="262">
        <v>21</v>
      </c>
      <c r="I193" s="263"/>
      <c r="J193" s="264">
        <f t="shared" si="30"/>
        <v>0</v>
      </c>
      <c r="K193" s="260" t="s">
        <v>21</v>
      </c>
      <c r="L193" s="265"/>
      <c r="M193" s="266" t="s">
        <v>21</v>
      </c>
      <c r="N193" s="267" t="s">
        <v>43</v>
      </c>
      <c r="O193" s="44"/>
      <c r="P193" s="215">
        <f t="shared" si="31"/>
        <v>0</v>
      </c>
      <c r="Q193" s="215">
        <v>0</v>
      </c>
      <c r="R193" s="215">
        <f t="shared" si="32"/>
        <v>0</v>
      </c>
      <c r="S193" s="215">
        <v>0</v>
      </c>
      <c r="T193" s="216">
        <f t="shared" si="33"/>
        <v>0</v>
      </c>
      <c r="AR193" s="26" t="s">
        <v>1151</v>
      </c>
      <c r="AT193" s="26" t="s">
        <v>237</v>
      </c>
      <c r="AU193" s="26" t="s">
        <v>81</v>
      </c>
      <c r="AY193" s="26" t="s">
        <v>162</v>
      </c>
      <c r="BE193" s="217">
        <f t="shared" si="34"/>
        <v>0</v>
      </c>
      <c r="BF193" s="217">
        <f t="shared" si="35"/>
        <v>0</v>
      </c>
      <c r="BG193" s="217">
        <f t="shared" si="36"/>
        <v>0</v>
      </c>
      <c r="BH193" s="217">
        <f t="shared" si="37"/>
        <v>0</v>
      </c>
      <c r="BI193" s="217">
        <f t="shared" si="38"/>
        <v>0</v>
      </c>
      <c r="BJ193" s="26" t="s">
        <v>79</v>
      </c>
      <c r="BK193" s="217">
        <f t="shared" si="39"/>
        <v>0</v>
      </c>
      <c r="BL193" s="26" t="s">
        <v>1151</v>
      </c>
      <c r="BM193" s="26" t="s">
        <v>2878</v>
      </c>
    </row>
    <row r="194" spans="2:65" s="1" customFormat="1" ht="22.5" customHeight="1">
      <c r="B194" s="43"/>
      <c r="C194" s="258" t="s">
        <v>805</v>
      </c>
      <c r="D194" s="258" t="s">
        <v>237</v>
      </c>
      <c r="E194" s="259" t="s">
        <v>2879</v>
      </c>
      <c r="F194" s="260" t="s">
        <v>2880</v>
      </c>
      <c r="G194" s="261" t="s">
        <v>416</v>
      </c>
      <c r="H194" s="262">
        <v>56</v>
      </c>
      <c r="I194" s="263"/>
      <c r="J194" s="264">
        <f t="shared" si="30"/>
        <v>0</v>
      </c>
      <c r="K194" s="260" t="s">
        <v>21</v>
      </c>
      <c r="L194" s="265"/>
      <c r="M194" s="266" t="s">
        <v>21</v>
      </c>
      <c r="N194" s="267" t="s">
        <v>43</v>
      </c>
      <c r="O194" s="44"/>
      <c r="P194" s="215">
        <f t="shared" si="31"/>
        <v>0</v>
      </c>
      <c r="Q194" s="215">
        <v>0</v>
      </c>
      <c r="R194" s="215">
        <f t="shared" si="32"/>
        <v>0</v>
      </c>
      <c r="S194" s="215">
        <v>0</v>
      </c>
      <c r="T194" s="216">
        <f t="shared" si="33"/>
        <v>0</v>
      </c>
      <c r="AR194" s="26" t="s">
        <v>1151</v>
      </c>
      <c r="AT194" s="26" t="s">
        <v>237</v>
      </c>
      <c r="AU194" s="26" t="s">
        <v>81</v>
      </c>
      <c r="AY194" s="26" t="s">
        <v>162</v>
      </c>
      <c r="BE194" s="217">
        <f t="shared" si="34"/>
        <v>0</v>
      </c>
      <c r="BF194" s="217">
        <f t="shared" si="35"/>
        <v>0</v>
      </c>
      <c r="BG194" s="217">
        <f t="shared" si="36"/>
        <v>0</v>
      </c>
      <c r="BH194" s="217">
        <f t="shared" si="37"/>
        <v>0</v>
      </c>
      <c r="BI194" s="217">
        <f t="shared" si="38"/>
        <v>0</v>
      </c>
      <c r="BJ194" s="26" t="s">
        <v>79</v>
      </c>
      <c r="BK194" s="217">
        <f t="shared" si="39"/>
        <v>0</v>
      </c>
      <c r="BL194" s="26" t="s">
        <v>1151</v>
      </c>
      <c r="BM194" s="26" t="s">
        <v>2881</v>
      </c>
    </row>
    <row r="195" spans="2:65" s="1" customFormat="1" ht="22.5" customHeight="1">
      <c r="B195" s="43"/>
      <c r="C195" s="258" t="s">
        <v>812</v>
      </c>
      <c r="D195" s="258" t="s">
        <v>237</v>
      </c>
      <c r="E195" s="259" t="s">
        <v>2125</v>
      </c>
      <c r="F195" s="260" t="s">
        <v>2126</v>
      </c>
      <c r="G195" s="261" t="s">
        <v>416</v>
      </c>
      <c r="H195" s="262">
        <v>4</v>
      </c>
      <c r="I195" s="263"/>
      <c r="J195" s="264">
        <f t="shared" si="30"/>
        <v>0</v>
      </c>
      <c r="K195" s="260" t="s">
        <v>21</v>
      </c>
      <c r="L195" s="265"/>
      <c r="M195" s="266" t="s">
        <v>21</v>
      </c>
      <c r="N195" s="267" t="s">
        <v>43</v>
      </c>
      <c r="O195" s="44"/>
      <c r="P195" s="215">
        <f t="shared" si="31"/>
        <v>0</v>
      </c>
      <c r="Q195" s="215">
        <v>0</v>
      </c>
      <c r="R195" s="215">
        <f t="shared" si="32"/>
        <v>0</v>
      </c>
      <c r="S195" s="215">
        <v>0</v>
      </c>
      <c r="T195" s="216">
        <f t="shared" si="33"/>
        <v>0</v>
      </c>
      <c r="AR195" s="26" t="s">
        <v>1151</v>
      </c>
      <c r="AT195" s="26" t="s">
        <v>237</v>
      </c>
      <c r="AU195" s="26" t="s">
        <v>81</v>
      </c>
      <c r="AY195" s="26" t="s">
        <v>162</v>
      </c>
      <c r="BE195" s="217">
        <f t="shared" si="34"/>
        <v>0</v>
      </c>
      <c r="BF195" s="217">
        <f t="shared" si="35"/>
        <v>0</v>
      </c>
      <c r="BG195" s="217">
        <f t="shared" si="36"/>
        <v>0</v>
      </c>
      <c r="BH195" s="217">
        <f t="shared" si="37"/>
        <v>0</v>
      </c>
      <c r="BI195" s="217">
        <f t="shared" si="38"/>
        <v>0</v>
      </c>
      <c r="BJ195" s="26" t="s">
        <v>79</v>
      </c>
      <c r="BK195" s="217">
        <f t="shared" si="39"/>
        <v>0</v>
      </c>
      <c r="BL195" s="26" t="s">
        <v>1151</v>
      </c>
      <c r="BM195" s="26" t="s">
        <v>2882</v>
      </c>
    </row>
    <row r="196" spans="2:65" s="1" customFormat="1" ht="22.5" customHeight="1">
      <c r="B196" s="43"/>
      <c r="C196" s="258" t="s">
        <v>819</v>
      </c>
      <c r="D196" s="258" t="s">
        <v>237</v>
      </c>
      <c r="E196" s="259" t="s">
        <v>2883</v>
      </c>
      <c r="F196" s="260" t="s">
        <v>2884</v>
      </c>
      <c r="G196" s="261" t="s">
        <v>416</v>
      </c>
      <c r="H196" s="262">
        <v>2</v>
      </c>
      <c r="I196" s="263"/>
      <c r="J196" s="264">
        <f t="shared" si="30"/>
        <v>0</v>
      </c>
      <c r="K196" s="260" t="s">
        <v>21</v>
      </c>
      <c r="L196" s="265"/>
      <c r="M196" s="266" t="s">
        <v>21</v>
      </c>
      <c r="N196" s="267" t="s">
        <v>43</v>
      </c>
      <c r="O196" s="44"/>
      <c r="P196" s="215">
        <f t="shared" si="31"/>
        <v>0</v>
      </c>
      <c r="Q196" s="215">
        <v>0</v>
      </c>
      <c r="R196" s="215">
        <f t="shared" si="32"/>
        <v>0</v>
      </c>
      <c r="S196" s="215">
        <v>0</v>
      </c>
      <c r="T196" s="216">
        <f t="shared" si="33"/>
        <v>0</v>
      </c>
      <c r="AR196" s="26" t="s">
        <v>1151</v>
      </c>
      <c r="AT196" s="26" t="s">
        <v>237</v>
      </c>
      <c r="AU196" s="26" t="s">
        <v>81</v>
      </c>
      <c r="AY196" s="26" t="s">
        <v>162</v>
      </c>
      <c r="BE196" s="217">
        <f t="shared" si="34"/>
        <v>0</v>
      </c>
      <c r="BF196" s="217">
        <f t="shared" si="35"/>
        <v>0</v>
      </c>
      <c r="BG196" s="217">
        <f t="shared" si="36"/>
        <v>0</v>
      </c>
      <c r="BH196" s="217">
        <f t="shared" si="37"/>
        <v>0</v>
      </c>
      <c r="BI196" s="217">
        <f t="shared" si="38"/>
        <v>0</v>
      </c>
      <c r="BJ196" s="26" t="s">
        <v>79</v>
      </c>
      <c r="BK196" s="217">
        <f t="shared" si="39"/>
        <v>0</v>
      </c>
      <c r="BL196" s="26" t="s">
        <v>1151</v>
      </c>
      <c r="BM196" s="26" t="s">
        <v>2885</v>
      </c>
    </row>
    <row r="197" spans="2:65" s="1" customFormat="1" ht="22.5" customHeight="1">
      <c r="B197" s="43"/>
      <c r="C197" s="206" t="s">
        <v>826</v>
      </c>
      <c r="D197" s="206" t="s">
        <v>165</v>
      </c>
      <c r="E197" s="207" t="s">
        <v>2134</v>
      </c>
      <c r="F197" s="208" t="s">
        <v>2135</v>
      </c>
      <c r="G197" s="209" t="s">
        <v>416</v>
      </c>
      <c r="H197" s="210">
        <v>7</v>
      </c>
      <c r="I197" s="211"/>
      <c r="J197" s="212">
        <f t="shared" si="30"/>
        <v>0</v>
      </c>
      <c r="K197" s="208" t="s">
        <v>169</v>
      </c>
      <c r="L197" s="63"/>
      <c r="M197" s="213" t="s">
        <v>21</v>
      </c>
      <c r="N197" s="214" t="s">
        <v>43</v>
      </c>
      <c r="O197" s="44"/>
      <c r="P197" s="215">
        <f t="shared" si="31"/>
        <v>0</v>
      </c>
      <c r="Q197" s="215">
        <v>0</v>
      </c>
      <c r="R197" s="215">
        <f t="shared" si="32"/>
        <v>0</v>
      </c>
      <c r="S197" s="215">
        <v>0</v>
      </c>
      <c r="T197" s="216">
        <f t="shared" si="33"/>
        <v>0</v>
      </c>
      <c r="AR197" s="26" t="s">
        <v>694</v>
      </c>
      <c r="AT197" s="26" t="s">
        <v>165</v>
      </c>
      <c r="AU197" s="26" t="s">
        <v>81</v>
      </c>
      <c r="AY197" s="26" t="s">
        <v>162</v>
      </c>
      <c r="BE197" s="217">
        <f t="shared" si="34"/>
        <v>0</v>
      </c>
      <c r="BF197" s="217">
        <f t="shared" si="35"/>
        <v>0</v>
      </c>
      <c r="BG197" s="217">
        <f t="shared" si="36"/>
        <v>0</v>
      </c>
      <c r="BH197" s="217">
        <f t="shared" si="37"/>
        <v>0</v>
      </c>
      <c r="BI197" s="217">
        <f t="shared" si="38"/>
        <v>0</v>
      </c>
      <c r="BJ197" s="26" t="s">
        <v>79</v>
      </c>
      <c r="BK197" s="217">
        <f t="shared" si="39"/>
        <v>0</v>
      </c>
      <c r="BL197" s="26" t="s">
        <v>694</v>
      </c>
      <c r="BM197" s="26" t="s">
        <v>2886</v>
      </c>
    </row>
    <row r="198" spans="2:65" s="1" customFormat="1" ht="22.5" customHeight="1">
      <c r="B198" s="43"/>
      <c r="C198" s="258" t="s">
        <v>831</v>
      </c>
      <c r="D198" s="258" t="s">
        <v>237</v>
      </c>
      <c r="E198" s="259" t="s">
        <v>2137</v>
      </c>
      <c r="F198" s="260" t="s">
        <v>2138</v>
      </c>
      <c r="G198" s="261" t="s">
        <v>416</v>
      </c>
      <c r="H198" s="262">
        <v>7</v>
      </c>
      <c r="I198" s="263"/>
      <c r="J198" s="264">
        <f t="shared" si="30"/>
        <v>0</v>
      </c>
      <c r="K198" s="260" t="s">
        <v>21</v>
      </c>
      <c r="L198" s="265"/>
      <c r="M198" s="266" t="s">
        <v>21</v>
      </c>
      <c r="N198" s="267" t="s">
        <v>43</v>
      </c>
      <c r="O198" s="44"/>
      <c r="P198" s="215">
        <f t="shared" si="31"/>
        <v>0</v>
      </c>
      <c r="Q198" s="215">
        <v>0</v>
      </c>
      <c r="R198" s="215">
        <f t="shared" si="32"/>
        <v>0</v>
      </c>
      <c r="S198" s="215">
        <v>0</v>
      </c>
      <c r="T198" s="216">
        <f t="shared" si="33"/>
        <v>0</v>
      </c>
      <c r="AR198" s="26" t="s">
        <v>1151</v>
      </c>
      <c r="AT198" s="26" t="s">
        <v>237</v>
      </c>
      <c r="AU198" s="26" t="s">
        <v>81</v>
      </c>
      <c r="AY198" s="26" t="s">
        <v>162</v>
      </c>
      <c r="BE198" s="217">
        <f t="shared" si="34"/>
        <v>0</v>
      </c>
      <c r="BF198" s="217">
        <f t="shared" si="35"/>
        <v>0</v>
      </c>
      <c r="BG198" s="217">
        <f t="shared" si="36"/>
        <v>0</v>
      </c>
      <c r="BH198" s="217">
        <f t="shared" si="37"/>
        <v>0</v>
      </c>
      <c r="BI198" s="217">
        <f t="shared" si="38"/>
        <v>0</v>
      </c>
      <c r="BJ198" s="26" t="s">
        <v>79</v>
      </c>
      <c r="BK198" s="217">
        <f t="shared" si="39"/>
        <v>0</v>
      </c>
      <c r="BL198" s="26" t="s">
        <v>1151</v>
      </c>
      <c r="BM198" s="26" t="s">
        <v>2887</v>
      </c>
    </row>
    <row r="199" spans="2:65" s="1" customFormat="1" ht="22.5" customHeight="1">
      <c r="B199" s="43"/>
      <c r="C199" s="206" t="s">
        <v>836</v>
      </c>
      <c r="D199" s="206" t="s">
        <v>165</v>
      </c>
      <c r="E199" s="207" t="s">
        <v>2146</v>
      </c>
      <c r="F199" s="208" t="s">
        <v>2147</v>
      </c>
      <c r="G199" s="209" t="s">
        <v>206</v>
      </c>
      <c r="H199" s="210">
        <v>65</v>
      </c>
      <c r="I199" s="211"/>
      <c r="J199" s="212">
        <f t="shared" si="30"/>
        <v>0</v>
      </c>
      <c r="K199" s="208" t="s">
        <v>169</v>
      </c>
      <c r="L199" s="63"/>
      <c r="M199" s="213" t="s">
        <v>21</v>
      </c>
      <c r="N199" s="214" t="s">
        <v>43</v>
      </c>
      <c r="O199" s="44"/>
      <c r="P199" s="215">
        <f t="shared" si="31"/>
        <v>0</v>
      </c>
      <c r="Q199" s="215">
        <v>0</v>
      </c>
      <c r="R199" s="215">
        <f t="shared" si="32"/>
        <v>0</v>
      </c>
      <c r="S199" s="215">
        <v>0</v>
      </c>
      <c r="T199" s="216">
        <f t="shared" si="33"/>
        <v>0</v>
      </c>
      <c r="AR199" s="26" t="s">
        <v>694</v>
      </c>
      <c r="AT199" s="26" t="s">
        <v>165</v>
      </c>
      <c r="AU199" s="26" t="s">
        <v>81</v>
      </c>
      <c r="AY199" s="26" t="s">
        <v>162</v>
      </c>
      <c r="BE199" s="217">
        <f t="shared" si="34"/>
        <v>0</v>
      </c>
      <c r="BF199" s="217">
        <f t="shared" si="35"/>
        <v>0</v>
      </c>
      <c r="BG199" s="217">
        <f t="shared" si="36"/>
        <v>0</v>
      </c>
      <c r="BH199" s="217">
        <f t="shared" si="37"/>
        <v>0</v>
      </c>
      <c r="BI199" s="217">
        <f t="shared" si="38"/>
        <v>0</v>
      </c>
      <c r="BJ199" s="26" t="s">
        <v>79</v>
      </c>
      <c r="BK199" s="217">
        <f t="shared" si="39"/>
        <v>0</v>
      </c>
      <c r="BL199" s="26" t="s">
        <v>694</v>
      </c>
      <c r="BM199" s="26" t="s">
        <v>2888</v>
      </c>
    </row>
    <row r="200" spans="2:65" s="1" customFormat="1" ht="22.5" customHeight="1">
      <c r="B200" s="43"/>
      <c r="C200" s="258" t="s">
        <v>842</v>
      </c>
      <c r="D200" s="258" t="s">
        <v>237</v>
      </c>
      <c r="E200" s="259" t="s">
        <v>2149</v>
      </c>
      <c r="F200" s="260" t="s">
        <v>2150</v>
      </c>
      <c r="G200" s="261" t="s">
        <v>206</v>
      </c>
      <c r="H200" s="262">
        <v>65</v>
      </c>
      <c r="I200" s="263"/>
      <c r="J200" s="264">
        <f t="shared" si="30"/>
        <v>0</v>
      </c>
      <c r="K200" s="260" t="s">
        <v>169</v>
      </c>
      <c r="L200" s="265"/>
      <c r="M200" s="266" t="s">
        <v>21</v>
      </c>
      <c r="N200" s="267" t="s">
        <v>43</v>
      </c>
      <c r="O200" s="44"/>
      <c r="P200" s="215">
        <f t="shared" si="31"/>
        <v>0</v>
      </c>
      <c r="Q200" s="215">
        <v>0.00018</v>
      </c>
      <c r="R200" s="215">
        <f t="shared" si="32"/>
        <v>0.0117</v>
      </c>
      <c r="S200" s="215">
        <v>0</v>
      </c>
      <c r="T200" s="216">
        <f t="shared" si="33"/>
        <v>0</v>
      </c>
      <c r="AR200" s="26" t="s">
        <v>1151</v>
      </c>
      <c r="AT200" s="26" t="s">
        <v>237</v>
      </c>
      <c r="AU200" s="26" t="s">
        <v>81</v>
      </c>
      <c r="AY200" s="26" t="s">
        <v>162</v>
      </c>
      <c r="BE200" s="217">
        <f t="shared" si="34"/>
        <v>0</v>
      </c>
      <c r="BF200" s="217">
        <f t="shared" si="35"/>
        <v>0</v>
      </c>
      <c r="BG200" s="217">
        <f t="shared" si="36"/>
        <v>0</v>
      </c>
      <c r="BH200" s="217">
        <f t="shared" si="37"/>
        <v>0</v>
      </c>
      <c r="BI200" s="217">
        <f t="shared" si="38"/>
        <v>0</v>
      </c>
      <c r="BJ200" s="26" t="s">
        <v>79</v>
      </c>
      <c r="BK200" s="217">
        <f t="shared" si="39"/>
        <v>0</v>
      </c>
      <c r="BL200" s="26" t="s">
        <v>1151</v>
      </c>
      <c r="BM200" s="26" t="s">
        <v>2889</v>
      </c>
    </row>
    <row r="201" spans="2:65" s="1" customFormat="1" ht="31.5" customHeight="1">
      <c r="B201" s="43"/>
      <c r="C201" s="206" t="s">
        <v>847</v>
      </c>
      <c r="D201" s="206" t="s">
        <v>165</v>
      </c>
      <c r="E201" s="207" t="s">
        <v>2152</v>
      </c>
      <c r="F201" s="208" t="s">
        <v>2153</v>
      </c>
      <c r="G201" s="209" t="s">
        <v>416</v>
      </c>
      <c r="H201" s="210">
        <v>1</v>
      </c>
      <c r="I201" s="211"/>
      <c r="J201" s="212">
        <f t="shared" si="30"/>
        <v>0</v>
      </c>
      <c r="K201" s="208" t="s">
        <v>169</v>
      </c>
      <c r="L201" s="63"/>
      <c r="M201" s="213" t="s">
        <v>21</v>
      </c>
      <c r="N201" s="214" t="s">
        <v>43</v>
      </c>
      <c r="O201" s="44"/>
      <c r="P201" s="215">
        <f t="shared" si="31"/>
        <v>0</v>
      </c>
      <c r="Q201" s="215">
        <v>0</v>
      </c>
      <c r="R201" s="215">
        <f t="shared" si="32"/>
        <v>0</v>
      </c>
      <c r="S201" s="215">
        <v>0</v>
      </c>
      <c r="T201" s="216">
        <f t="shared" si="33"/>
        <v>0</v>
      </c>
      <c r="AR201" s="26" t="s">
        <v>694</v>
      </c>
      <c r="AT201" s="26" t="s">
        <v>165</v>
      </c>
      <c r="AU201" s="26" t="s">
        <v>81</v>
      </c>
      <c r="AY201" s="26" t="s">
        <v>162</v>
      </c>
      <c r="BE201" s="217">
        <f t="shared" si="34"/>
        <v>0</v>
      </c>
      <c r="BF201" s="217">
        <f t="shared" si="35"/>
        <v>0</v>
      </c>
      <c r="BG201" s="217">
        <f t="shared" si="36"/>
        <v>0</v>
      </c>
      <c r="BH201" s="217">
        <f t="shared" si="37"/>
        <v>0</v>
      </c>
      <c r="BI201" s="217">
        <f t="shared" si="38"/>
        <v>0</v>
      </c>
      <c r="BJ201" s="26" t="s">
        <v>79</v>
      </c>
      <c r="BK201" s="217">
        <f t="shared" si="39"/>
        <v>0</v>
      </c>
      <c r="BL201" s="26" t="s">
        <v>694</v>
      </c>
      <c r="BM201" s="26" t="s">
        <v>2890</v>
      </c>
    </row>
    <row r="202" spans="2:65" s="1" customFormat="1" ht="22.5" customHeight="1">
      <c r="B202" s="43"/>
      <c r="C202" s="206" t="s">
        <v>852</v>
      </c>
      <c r="D202" s="206" t="s">
        <v>165</v>
      </c>
      <c r="E202" s="207" t="s">
        <v>2155</v>
      </c>
      <c r="F202" s="208" t="s">
        <v>2156</v>
      </c>
      <c r="G202" s="209" t="s">
        <v>416</v>
      </c>
      <c r="H202" s="210">
        <v>1</v>
      </c>
      <c r="I202" s="211"/>
      <c r="J202" s="212">
        <f t="shared" si="30"/>
        <v>0</v>
      </c>
      <c r="K202" s="208" t="s">
        <v>169</v>
      </c>
      <c r="L202" s="63"/>
      <c r="M202" s="213" t="s">
        <v>21</v>
      </c>
      <c r="N202" s="214" t="s">
        <v>43</v>
      </c>
      <c r="O202" s="44"/>
      <c r="P202" s="215">
        <f t="shared" si="31"/>
        <v>0</v>
      </c>
      <c r="Q202" s="215">
        <v>0</v>
      </c>
      <c r="R202" s="215">
        <f t="shared" si="32"/>
        <v>0</v>
      </c>
      <c r="S202" s="215">
        <v>0</v>
      </c>
      <c r="T202" s="216">
        <f t="shared" si="33"/>
        <v>0</v>
      </c>
      <c r="AR202" s="26" t="s">
        <v>694</v>
      </c>
      <c r="AT202" s="26" t="s">
        <v>165</v>
      </c>
      <c r="AU202" s="26" t="s">
        <v>81</v>
      </c>
      <c r="AY202" s="26" t="s">
        <v>162</v>
      </c>
      <c r="BE202" s="217">
        <f t="shared" si="34"/>
        <v>0</v>
      </c>
      <c r="BF202" s="217">
        <f t="shared" si="35"/>
        <v>0</v>
      </c>
      <c r="BG202" s="217">
        <f t="shared" si="36"/>
        <v>0</v>
      </c>
      <c r="BH202" s="217">
        <f t="shared" si="37"/>
        <v>0</v>
      </c>
      <c r="BI202" s="217">
        <f t="shared" si="38"/>
        <v>0</v>
      </c>
      <c r="BJ202" s="26" t="s">
        <v>79</v>
      </c>
      <c r="BK202" s="217">
        <f t="shared" si="39"/>
        <v>0</v>
      </c>
      <c r="BL202" s="26" t="s">
        <v>694</v>
      </c>
      <c r="BM202" s="26" t="s">
        <v>2891</v>
      </c>
    </row>
    <row r="203" spans="2:65" s="1" customFormat="1" ht="22.5" customHeight="1">
      <c r="B203" s="43"/>
      <c r="C203" s="206" t="s">
        <v>859</v>
      </c>
      <c r="D203" s="206" t="s">
        <v>165</v>
      </c>
      <c r="E203" s="207" t="s">
        <v>2158</v>
      </c>
      <c r="F203" s="208" t="s">
        <v>2159</v>
      </c>
      <c r="G203" s="209" t="s">
        <v>416</v>
      </c>
      <c r="H203" s="210">
        <v>2</v>
      </c>
      <c r="I203" s="211"/>
      <c r="J203" s="212">
        <f t="shared" si="30"/>
        <v>0</v>
      </c>
      <c r="K203" s="208" t="s">
        <v>169</v>
      </c>
      <c r="L203" s="63"/>
      <c r="M203" s="213" t="s">
        <v>21</v>
      </c>
      <c r="N203" s="214" t="s">
        <v>43</v>
      </c>
      <c r="O203" s="44"/>
      <c r="P203" s="215">
        <f t="shared" si="31"/>
        <v>0</v>
      </c>
      <c r="Q203" s="215">
        <v>0</v>
      </c>
      <c r="R203" s="215">
        <f t="shared" si="32"/>
        <v>0</v>
      </c>
      <c r="S203" s="215">
        <v>0</v>
      </c>
      <c r="T203" s="216">
        <f t="shared" si="33"/>
        <v>0</v>
      </c>
      <c r="AR203" s="26" t="s">
        <v>694</v>
      </c>
      <c r="AT203" s="26" t="s">
        <v>165</v>
      </c>
      <c r="AU203" s="26" t="s">
        <v>81</v>
      </c>
      <c r="AY203" s="26" t="s">
        <v>162</v>
      </c>
      <c r="BE203" s="217">
        <f t="shared" si="34"/>
        <v>0</v>
      </c>
      <c r="BF203" s="217">
        <f t="shared" si="35"/>
        <v>0</v>
      </c>
      <c r="BG203" s="217">
        <f t="shared" si="36"/>
        <v>0</v>
      </c>
      <c r="BH203" s="217">
        <f t="shared" si="37"/>
        <v>0</v>
      </c>
      <c r="BI203" s="217">
        <f t="shared" si="38"/>
        <v>0</v>
      </c>
      <c r="BJ203" s="26" t="s">
        <v>79</v>
      </c>
      <c r="BK203" s="217">
        <f t="shared" si="39"/>
        <v>0</v>
      </c>
      <c r="BL203" s="26" t="s">
        <v>694</v>
      </c>
      <c r="BM203" s="26" t="s">
        <v>2892</v>
      </c>
    </row>
    <row r="204" spans="2:65" s="1" customFormat="1" ht="22.5" customHeight="1">
      <c r="B204" s="43"/>
      <c r="C204" s="206" t="s">
        <v>864</v>
      </c>
      <c r="D204" s="206" t="s">
        <v>165</v>
      </c>
      <c r="E204" s="207" t="s">
        <v>2161</v>
      </c>
      <c r="F204" s="208" t="s">
        <v>2162</v>
      </c>
      <c r="G204" s="209" t="s">
        <v>416</v>
      </c>
      <c r="H204" s="210">
        <v>2</v>
      </c>
      <c r="I204" s="211"/>
      <c r="J204" s="212">
        <f t="shared" si="30"/>
        <v>0</v>
      </c>
      <c r="K204" s="208" t="s">
        <v>169</v>
      </c>
      <c r="L204" s="63"/>
      <c r="M204" s="213" t="s">
        <v>21</v>
      </c>
      <c r="N204" s="214" t="s">
        <v>43</v>
      </c>
      <c r="O204" s="44"/>
      <c r="P204" s="215">
        <f t="shared" si="31"/>
        <v>0</v>
      </c>
      <c r="Q204" s="215">
        <v>0</v>
      </c>
      <c r="R204" s="215">
        <f t="shared" si="32"/>
        <v>0</v>
      </c>
      <c r="S204" s="215">
        <v>0</v>
      </c>
      <c r="T204" s="216">
        <f t="shared" si="33"/>
        <v>0</v>
      </c>
      <c r="AR204" s="26" t="s">
        <v>694</v>
      </c>
      <c r="AT204" s="26" t="s">
        <v>165</v>
      </c>
      <c r="AU204" s="26" t="s">
        <v>81</v>
      </c>
      <c r="AY204" s="26" t="s">
        <v>162</v>
      </c>
      <c r="BE204" s="217">
        <f t="shared" si="34"/>
        <v>0</v>
      </c>
      <c r="BF204" s="217">
        <f t="shared" si="35"/>
        <v>0</v>
      </c>
      <c r="BG204" s="217">
        <f t="shared" si="36"/>
        <v>0</v>
      </c>
      <c r="BH204" s="217">
        <f t="shared" si="37"/>
        <v>0</v>
      </c>
      <c r="BI204" s="217">
        <f t="shared" si="38"/>
        <v>0</v>
      </c>
      <c r="BJ204" s="26" t="s">
        <v>79</v>
      </c>
      <c r="BK204" s="217">
        <f t="shared" si="39"/>
        <v>0</v>
      </c>
      <c r="BL204" s="26" t="s">
        <v>694</v>
      </c>
      <c r="BM204" s="26" t="s">
        <v>2893</v>
      </c>
    </row>
    <row r="205" spans="2:65" s="1" customFormat="1" ht="22.5" customHeight="1">
      <c r="B205" s="43"/>
      <c r="C205" s="206" t="s">
        <v>869</v>
      </c>
      <c r="D205" s="206" t="s">
        <v>165</v>
      </c>
      <c r="E205" s="207" t="s">
        <v>2164</v>
      </c>
      <c r="F205" s="208" t="s">
        <v>2165</v>
      </c>
      <c r="G205" s="209" t="s">
        <v>416</v>
      </c>
      <c r="H205" s="210">
        <v>2</v>
      </c>
      <c r="I205" s="211"/>
      <c r="J205" s="212">
        <f t="shared" si="30"/>
        <v>0</v>
      </c>
      <c r="K205" s="208" t="s">
        <v>169</v>
      </c>
      <c r="L205" s="63"/>
      <c r="M205" s="213" t="s">
        <v>21</v>
      </c>
      <c r="N205" s="214" t="s">
        <v>43</v>
      </c>
      <c r="O205" s="44"/>
      <c r="P205" s="215">
        <f t="shared" si="31"/>
        <v>0</v>
      </c>
      <c r="Q205" s="215">
        <v>0</v>
      </c>
      <c r="R205" s="215">
        <f t="shared" si="32"/>
        <v>0</v>
      </c>
      <c r="S205" s="215">
        <v>0</v>
      </c>
      <c r="T205" s="216">
        <f t="shared" si="33"/>
        <v>0</v>
      </c>
      <c r="AR205" s="26" t="s">
        <v>694</v>
      </c>
      <c r="AT205" s="26" t="s">
        <v>165</v>
      </c>
      <c r="AU205" s="26" t="s">
        <v>81</v>
      </c>
      <c r="AY205" s="26" t="s">
        <v>162</v>
      </c>
      <c r="BE205" s="217">
        <f t="shared" si="34"/>
        <v>0</v>
      </c>
      <c r="BF205" s="217">
        <f t="shared" si="35"/>
        <v>0</v>
      </c>
      <c r="BG205" s="217">
        <f t="shared" si="36"/>
        <v>0</v>
      </c>
      <c r="BH205" s="217">
        <f t="shared" si="37"/>
        <v>0</v>
      </c>
      <c r="BI205" s="217">
        <f t="shared" si="38"/>
        <v>0</v>
      </c>
      <c r="BJ205" s="26" t="s">
        <v>79</v>
      </c>
      <c r="BK205" s="217">
        <f t="shared" si="39"/>
        <v>0</v>
      </c>
      <c r="BL205" s="26" t="s">
        <v>694</v>
      </c>
      <c r="BM205" s="26" t="s">
        <v>2894</v>
      </c>
    </row>
    <row r="206" spans="2:65" s="1" customFormat="1" ht="22.5" customHeight="1">
      <c r="B206" s="43"/>
      <c r="C206" s="206" t="s">
        <v>874</v>
      </c>
      <c r="D206" s="206" t="s">
        <v>165</v>
      </c>
      <c r="E206" s="207" t="s">
        <v>2167</v>
      </c>
      <c r="F206" s="208" t="s">
        <v>2168</v>
      </c>
      <c r="G206" s="209" t="s">
        <v>1502</v>
      </c>
      <c r="H206" s="210">
        <v>2</v>
      </c>
      <c r="I206" s="211"/>
      <c r="J206" s="212">
        <f t="shared" si="30"/>
        <v>0</v>
      </c>
      <c r="K206" s="208" t="s">
        <v>169</v>
      </c>
      <c r="L206" s="63"/>
      <c r="M206" s="213" t="s">
        <v>21</v>
      </c>
      <c r="N206" s="214" t="s">
        <v>43</v>
      </c>
      <c r="O206" s="44"/>
      <c r="P206" s="215">
        <f t="shared" si="31"/>
        <v>0</v>
      </c>
      <c r="Q206" s="215">
        <v>0</v>
      </c>
      <c r="R206" s="215">
        <f t="shared" si="32"/>
        <v>0</v>
      </c>
      <c r="S206" s="215">
        <v>0</v>
      </c>
      <c r="T206" s="216">
        <f t="shared" si="33"/>
        <v>0</v>
      </c>
      <c r="AR206" s="26" t="s">
        <v>694</v>
      </c>
      <c r="AT206" s="26" t="s">
        <v>165</v>
      </c>
      <c r="AU206" s="26" t="s">
        <v>81</v>
      </c>
      <c r="AY206" s="26" t="s">
        <v>162</v>
      </c>
      <c r="BE206" s="217">
        <f t="shared" si="34"/>
        <v>0</v>
      </c>
      <c r="BF206" s="217">
        <f t="shared" si="35"/>
        <v>0</v>
      </c>
      <c r="BG206" s="217">
        <f t="shared" si="36"/>
        <v>0</v>
      </c>
      <c r="BH206" s="217">
        <f t="shared" si="37"/>
        <v>0</v>
      </c>
      <c r="BI206" s="217">
        <f t="shared" si="38"/>
        <v>0</v>
      </c>
      <c r="BJ206" s="26" t="s">
        <v>79</v>
      </c>
      <c r="BK206" s="217">
        <f t="shared" si="39"/>
        <v>0</v>
      </c>
      <c r="BL206" s="26" t="s">
        <v>694</v>
      </c>
      <c r="BM206" s="26" t="s">
        <v>2895</v>
      </c>
    </row>
    <row r="207" spans="2:65" s="1" customFormat="1" ht="22.5" customHeight="1">
      <c r="B207" s="43"/>
      <c r="C207" s="206" t="s">
        <v>879</v>
      </c>
      <c r="D207" s="206" t="s">
        <v>165</v>
      </c>
      <c r="E207" s="207" t="s">
        <v>2170</v>
      </c>
      <c r="F207" s="208" t="s">
        <v>2896</v>
      </c>
      <c r="G207" s="209" t="s">
        <v>416</v>
      </c>
      <c r="H207" s="210">
        <v>3</v>
      </c>
      <c r="I207" s="211"/>
      <c r="J207" s="212">
        <f t="shared" si="30"/>
        <v>0</v>
      </c>
      <c r="K207" s="208" t="s">
        <v>21</v>
      </c>
      <c r="L207" s="63"/>
      <c r="M207" s="213" t="s">
        <v>21</v>
      </c>
      <c r="N207" s="214" t="s">
        <v>43</v>
      </c>
      <c r="O207" s="44"/>
      <c r="P207" s="215">
        <f t="shared" si="31"/>
        <v>0</v>
      </c>
      <c r="Q207" s="215">
        <v>0</v>
      </c>
      <c r="R207" s="215">
        <f t="shared" si="32"/>
        <v>0</v>
      </c>
      <c r="S207" s="215">
        <v>0</v>
      </c>
      <c r="T207" s="216">
        <f t="shared" si="33"/>
        <v>0</v>
      </c>
      <c r="AR207" s="26" t="s">
        <v>694</v>
      </c>
      <c r="AT207" s="26" t="s">
        <v>165</v>
      </c>
      <c r="AU207" s="26" t="s">
        <v>81</v>
      </c>
      <c r="AY207" s="26" t="s">
        <v>162</v>
      </c>
      <c r="BE207" s="217">
        <f t="shared" si="34"/>
        <v>0</v>
      </c>
      <c r="BF207" s="217">
        <f t="shared" si="35"/>
        <v>0</v>
      </c>
      <c r="BG207" s="217">
        <f t="shared" si="36"/>
        <v>0</v>
      </c>
      <c r="BH207" s="217">
        <f t="shared" si="37"/>
        <v>0</v>
      </c>
      <c r="BI207" s="217">
        <f t="shared" si="38"/>
        <v>0</v>
      </c>
      <c r="BJ207" s="26" t="s">
        <v>79</v>
      </c>
      <c r="BK207" s="217">
        <f t="shared" si="39"/>
        <v>0</v>
      </c>
      <c r="BL207" s="26" t="s">
        <v>694</v>
      </c>
      <c r="BM207" s="26" t="s">
        <v>2897</v>
      </c>
    </row>
    <row r="208" spans="2:65" s="1" customFormat="1" ht="31.5" customHeight="1">
      <c r="B208" s="43"/>
      <c r="C208" s="206" t="s">
        <v>884</v>
      </c>
      <c r="D208" s="206" t="s">
        <v>165</v>
      </c>
      <c r="E208" s="207" t="s">
        <v>2173</v>
      </c>
      <c r="F208" s="208" t="s">
        <v>2174</v>
      </c>
      <c r="G208" s="209" t="s">
        <v>206</v>
      </c>
      <c r="H208" s="210">
        <v>320</v>
      </c>
      <c r="I208" s="211"/>
      <c r="J208" s="212">
        <f t="shared" si="30"/>
        <v>0</v>
      </c>
      <c r="K208" s="208" t="s">
        <v>169</v>
      </c>
      <c r="L208" s="63"/>
      <c r="M208" s="213" t="s">
        <v>21</v>
      </c>
      <c r="N208" s="214" t="s">
        <v>43</v>
      </c>
      <c r="O208" s="44"/>
      <c r="P208" s="215">
        <f t="shared" si="31"/>
        <v>0</v>
      </c>
      <c r="Q208" s="215">
        <v>0</v>
      </c>
      <c r="R208" s="215">
        <f t="shared" si="32"/>
        <v>0</v>
      </c>
      <c r="S208" s="215">
        <v>0</v>
      </c>
      <c r="T208" s="216">
        <f t="shared" si="33"/>
        <v>0</v>
      </c>
      <c r="AR208" s="26" t="s">
        <v>694</v>
      </c>
      <c r="AT208" s="26" t="s">
        <v>165</v>
      </c>
      <c r="AU208" s="26" t="s">
        <v>81</v>
      </c>
      <c r="AY208" s="26" t="s">
        <v>162</v>
      </c>
      <c r="BE208" s="217">
        <f t="shared" si="34"/>
        <v>0</v>
      </c>
      <c r="BF208" s="217">
        <f t="shared" si="35"/>
        <v>0</v>
      </c>
      <c r="BG208" s="217">
        <f t="shared" si="36"/>
        <v>0</v>
      </c>
      <c r="BH208" s="217">
        <f t="shared" si="37"/>
        <v>0</v>
      </c>
      <c r="BI208" s="217">
        <f t="shared" si="38"/>
        <v>0</v>
      </c>
      <c r="BJ208" s="26" t="s">
        <v>79</v>
      </c>
      <c r="BK208" s="217">
        <f t="shared" si="39"/>
        <v>0</v>
      </c>
      <c r="BL208" s="26" t="s">
        <v>694</v>
      </c>
      <c r="BM208" s="26" t="s">
        <v>2898</v>
      </c>
    </row>
    <row r="209" spans="2:65" s="1" customFormat="1" ht="22.5" customHeight="1">
      <c r="B209" s="43"/>
      <c r="C209" s="258" t="s">
        <v>890</v>
      </c>
      <c r="D209" s="258" t="s">
        <v>237</v>
      </c>
      <c r="E209" s="259" t="s">
        <v>2176</v>
      </c>
      <c r="F209" s="260" t="s">
        <v>2177</v>
      </c>
      <c r="G209" s="261" t="s">
        <v>206</v>
      </c>
      <c r="H209" s="262">
        <v>320</v>
      </c>
      <c r="I209" s="263"/>
      <c r="J209" s="264">
        <f t="shared" si="30"/>
        <v>0</v>
      </c>
      <c r="K209" s="260" t="s">
        <v>169</v>
      </c>
      <c r="L209" s="265"/>
      <c r="M209" s="266" t="s">
        <v>21</v>
      </c>
      <c r="N209" s="267" t="s">
        <v>43</v>
      </c>
      <c r="O209" s="44"/>
      <c r="P209" s="215">
        <f t="shared" si="31"/>
        <v>0</v>
      </c>
      <c r="Q209" s="215">
        <v>0.0001</v>
      </c>
      <c r="R209" s="215">
        <f t="shared" si="32"/>
        <v>0.032</v>
      </c>
      <c r="S209" s="215">
        <v>0</v>
      </c>
      <c r="T209" s="216">
        <f t="shared" si="33"/>
        <v>0</v>
      </c>
      <c r="AR209" s="26" t="s">
        <v>1151</v>
      </c>
      <c r="AT209" s="26" t="s">
        <v>237</v>
      </c>
      <c r="AU209" s="26" t="s">
        <v>81</v>
      </c>
      <c r="AY209" s="26" t="s">
        <v>162</v>
      </c>
      <c r="BE209" s="217">
        <f t="shared" si="34"/>
        <v>0</v>
      </c>
      <c r="BF209" s="217">
        <f t="shared" si="35"/>
        <v>0</v>
      </c>
      <c r="BG209" s="217">
        <f t="shared" si="36"/>
        <v>0</v>
      </c>
      <c r="BH209" s="217">
        <f t="shared" si="37"/>
        <v>0</v>
      </c>
      <c r="BI209" s="217">
        <f t="shared" si="38"/>
        <v>0</v>
      </c>
      <c r="BJ209" s="26" t="s">
        <v>79</v>
      </c>
      <c r="BK209" s="217">
        <f t="shared" si="39"/>
        <v>0</v>
      </c>
      <c r="BL209" s="26" t="s">
        <v>1151</v>
      </c>
      <c r="BM209" s="26" t="s">
        <v>2899</v>
      </c>
    </row>
    <row r="210" spans="2:65" s="1" customFormat="1" ht="31.5" customHeight="1">
      <c r="B210" s="43"/>
      <c r="C210" s="206" t="s">
        <v>895</v>
      </c>
      <c r="D210" s="206" t="s">
        <v>165</v>
      </c>
      <c r="E210" s="207" t="s">
        <v>2179</v>
      </c>
      <c r="F210" s="208" t="s">
        <v>2180</v>
      </c>
      <c r="G210" s="209" t="s">
        <v>206</v>
      </c>
      <c r="H210" s="210">
        <v>850</v>
      </c>
      <c r="I210" s="211"/>
      <c r="J210" s="212">
        <f t="shared" si="30"/>
        <v>0</v>
      </c>
      <c r="K210" s="208" t="s">
        <v>169</v>
      </c>
      <c r="L210" s="63"/>
      <c r="M210" s="213" t="s">
        <v>21</v>
      </c>
      <c r="N210" s="214" t="s">
        <v>43</v>
      </c>
      <c r="O210" s="44"/>
      <c r="P210" s="215">
        <f t="shared" si="31"/>
        <v>0</v>
      </c>
      <c r="Q210" s="215">
        <v>0</v>
      </c>
      <c r="R210" s="215">
        <f t="shared" si="32"/>
        <v>0</v>
      </c>
      <c r="S210" s="215">
        <v>0</v>
      </c>
      <c r="T210" s="216">
        <f t="shared" si="33"/>
        <v>0</v>
      </c>
      <c r="AR210" s="26" t="s">
        <v>694</v>
      </c>
      <c r="AT210" s="26" t="s">
        <v>165</v>
      </c>
      <c r="AU210" s="26" t="s">
        <v>81</v>
      </c>
      <c r="AY210" s="26" t="s">
        <v>162</v>
      </c>
      <c r="BE210" s="217">
        <f t="shared" si="34"/>
        <v>0</v>
      </c>
      <c r="BF210" s="217">
        <f t="shared" si="35"/>
        <v>0</v>
      </c>
      <c r="BG210" s="217">
        <f t="shared" si="36"/>
        <v>0</v>
      </c>
      <c r="BH210" s="217">
        <f t="shared" si="37"/>
        <v>0</v>
      </c>
      <c r="BI210" s="217">
        <f t="shared" si="38"/>
        <v>0</v>
      </c>
      <c r="BJ210" s="26" t="s">
        <v>79</v>
      </c>
      <c r="BK210" s="217">
        <f t="shared" si="39"/>
        <v>0</v>
      </c>
      <c r="BL210" s="26" t="s">
        <v>694</v>
      </c>
      <c r="BM210" s="26" t="s">
        <v>2900</v>
      </c>
    </row>
    <row r="211" spans="2:65" s="1" customFormat="1" ht="22.5" customHeight="1">
      <c r="B211" s="43"/>
      <c r="C211" s="258" t="s">
        <v>899</v>
      </c>
      <c r="D211" s="258" t="s">
        <v>237</v>
      </c>
      <c r="E211" s="259" t="s">
        <v>2182</v>
      </c>
      <c r="F211" s="260" t="s">
        <v>2183</v>
      </c>
      <c r="G211" s="261" t="s">
        <v>206</v>
      </c>
      <c r="H211" s="262">
        <v>850</v>
      </c>
      <c r="I211" s="263"/>
      <c r="J211" s="264">
        <f t="shared" si="30"/>
        <v>0</v>
      </c>
      <c r="K211" s="260" t="s">
        <v>169</v>
      </c>
      <c r="L211" s="265"/>
      <c r="M211" s="266" t="s">
        <v>21</v>
      </c>
      <c r="N211" s="267" t="s">
        <v>43</v>
      </c>
      <c r="O211" s="44"/>
      <c r="P211" s="215">
        <f t="shared" si="31"/>
        <v>0</v>
      </c>
      <c r="Q211" s="215">
        <v>0.00012</v>
      </c>
      <c r="R211" s="215">
        <f t="shared" si="32"/>
        <v>0.10200000000000001</v>
      </c>
      <c r="S211" s="215">
        <v>0</v>
      </c>
      <c r="T211" s="216">
        <f t="shared" si="33"/>
        <v>0</v>
      </c>
      <c r="AR211" s="26" t="s">
        <v>1151</v>
      </c>
      <c r="AT211" s="26" t="s">
        <v>237</v>
      </c>
      <c r="AU211" s="26" t="s">
        <v>81</v>
      </c>
      <c r="AY211" s="26" t="s">
        <v>162</v>
      </c>
      <c r="BE211" s="217">
        <f t="shared" si="34"/>
        <v>0</v>
      </c>
      <c r="BF211" s="217">
        <f t="shared" si="35"/>
        <v>0</v>
      </c>
      <c r="BG211" s="217">
        <f t="shared" si="36"/>
        <v>0</v>
      </c>
      <c r="BH211" s="217">
        <f t="shared" si="37"/>
        <v>0</v>
      </c>
      <c r="BI211" s="217">
        <f t="shared" si="38"/>
        <v>0</v>
      </c>
      <c r="BJ211" s="26" t="s">
        <v>79</v>
      </c>
      <c r="BK211" s="217">
        <f t="shared" si="39"/>
        <v>0</v>
      </c>
      <c r="BL211" s="26" t="s">
        <v>1151</v>
      </c>
      <c r="BM211" s="26" t="s">
        <v>2901</v>
      </c>
    </row>
    <row r="212" spans="2:65" s="1" customFormat="1" ht="31.5" customHeight="1">
      <c r="B212" s="43"/>
      <c r="C212" s="206" t="s">
        <v>905</v>
      </c>
      <c r="D212" s="206" t="s">
        <v>165</v>
      </c>
      <c r="E212" s="207" t="s">
        <v>2185</v>
      </c>
      <c r="F212" s="208" t="s">
        <v>2186</v>
      </c>
      <c r="G212" s="209" t="s">
        <v>206</v>
      </c>
      <c r="H212" s="210">
        <v>1270</v>
      </c>
      <c r="I212" s="211"/>
      <c r="J212" s="212">
        <f t="shared" si="30"/>
        <v>0</v>
      </c>
      <c r="K212" s="208" t="s">
        <v>169</v>
      </c>
      <c r="L212" s="63"/>
      <c r="M212" s="213" t="s">
        <v>21</v>
      </c>
      <c r="N212" s="214" t="s">
        <v>43</v>
      </c>
      <c r="O212" s="44"/>
      <c r="P212" s="215">
        <f t="shared" si="31"/>
        <v>0</v>
      </c>
      <c r="Q212" s="215">
        <v>0</v>
      </c>
      <c r="R212" s="215">
        <f t="shared" si="32"/>
        <v>0</v>
      </c>
      <c r="S212" s="215">
        <v>0</v>
      </c>
      <c r="T212" s="216">
        <f t="shared" si="33"/>
        <v>0</v>
      </c>
      <c r="AR212" s="26" t="s">
        <v>694</v>
      </c>
      <c r="AT212" s="26" t="s">
        <v>165</v>
      </c>
      <c r="AU212" s="26" t="s">
        <v>81</v>
      </c>
      <c r="AY212" s="26" t="s">
        <v>162</v>
      </c>
      <c r="BE212" s="217">
        <f t="shared" si="34"/>
        <v>0</v>
      </c>
      <c r="BF212" s="217">
        <f t="shared" si="35"/>
        <v>0</v>
      </c>
      <c r="BG212" s="217">
        <f t="shared" si="36"/>
        <v>0</v>
      </c>
      <c r="BH212" s="217">
        <f t="shared" si="37"/>
        <v>0</v>
      </c>
      <c r="BI212" s="217">
        <f t="shared" si="38"/>
        <v>0</v>
      </c>
      <c r="BJ212" s="26" t="s">
        <v>79</v>
      </c>
      <c r="BK212" s="217">
        <f t="shared" si="39"/>
        <v>0</v>
      </c>
      <c r="BL212" s="26" t="s">
        <v>694</v>
      </c>
      <c r="BM212" s="26" t="s">
        <v>2902</v>
      </c>
    </row>
    <row r="213" spans="2:65" s="1" customFormat="1" ht="22.5" customHeight="1">
      <c r="B213" s="43"/>
      <c r="C213" s="258" t="s">
        <v>910</v>
      </c>
      <c r="D213" s="258" t="s">
        <v>237</v>
      </c>
      <c r="E213" s="259" t="s">
        <v>2188</v>
      </c>
      <c r="F213" s="260" t="s">
        <v>2189</v>
      </c>
      <c r="G213" s="261" t="s">
        <v>206</v>
      </c>
      <c r="H213" s="262">
        <v>1270</v>
      </c>
      <c r="I213" s="263"/>
      <c r="J213" s="264">
        <f t="shared" si="30"/>
        <v>0</v>
      </c>
      <c r="K213" s="260" t="s">
        <v>169</v>
      </c>
      <c r="L213" s="265"/>
      <c r="M213" s="266" t="s">
        <v>21</v>
      </c>
      <c r="N213" s="267" t="s">
        <v>43</v>
      </c>
      <c r="O213" s="44"/>
      <c r="P213" s="215">
        <f t="shared" si="31"/>
        <v>0</v>
      </c>
      <c r="Q213" s="215">
        <v>0.00018</v>
      </c>
      <c r="R213" s="215">
        <f t="shared" si="32"/>
        <v>0.22860000000000003</v>
      </c>
      <c r="S213" s="215">
        <v>0</v>
      </c>
      <c r="T213" s="216">
        <f t="shared" si="33"/>
        <v>0</v>
      </c>
      <c r="AR213" s="26" t="s">
        <v>1151</v>
      </c>
      <c r="AT213" s="26" t="s">
        <v>237</v>
      </c>
      <c r="AU213" s="26" t="s">
        <v>81</v>
      </c>
      <c r="AY213" s="26" t="s">
        <v>162</v>
      </c>
      <c r="BE213" s="217">
        <f t="shared" si="34"/>
        <v>0</v>
      </c>
      <c r="BF213" s="217">
        <f t="shared" si="35"/>
        <v>0</v>
      </c>
      <c r="BG213" s="217">
        <f t="shared" si="36"/>
        <v>0</v>
      </c>
      <c r="BH213" s="217">
        <f t="shared" si="37"/>
        <v>0</v>
      </c>
      <c r="BI213" s="217">
        <f t="shared" si="38"/>
        <v>0</v>
      </c>
      <c r="BJ213" s="26" t="s">
        <v>79</v>
      </c>
      <c r="BK213" s="217">
        <f t="shared" si="39"/>
        <v>0</v>
      </c>
      <c r="BL213" s="26" t="s">
        <v>1151</v>
      </c>
      <c r="BM213" s="26" t="s">
        <v>2903</v>
      </c>
    </row>
    <row r="214" spans="2:65" s="1" customFormat="1" ht="31.5" customHeight="1">
      <c r="B214" s="43"/>
      <c r="C214" s="206" t="s">
        <v>916</v>
      </c>
      <c r="D214" s="206" t="s">
        <v>165</v>
      </c>
      <c r="E214" s="207" t="s">
        <v>2191</v>
      </c>
      <c r="F214" s="208" t="s">
        <v>2192</v>
      </c>
      <c r="G214" s="209" t="s">
        <v>206</v>
      </c>
      <c r="H214" s="210">
        <v>170</v>
      </c>
      <c r="I214" s="211"/>
      <c r="J214" s="212">
        <f t="shared" si="30"/>
        <v>0</v>
      </c>
      <c r="K214" s="208" t="s">
        <v>169</v>
      </c>
      <c r="L214" s="63"/>
      <c r="M214" s="213" t="s">
        <v>21</v>
      </c>
      <c r="N214" s="214" t="s">
        <v>43</v>
      </c>
      <c r="O214" s="44"/>
      <c r="P214" s="215">
        <f t="shared" si="31"/>
        <v>0</v>
      </c>
      <c r="Q214" s="215">
        <v>0</v>
      </c>
      <c r="R214" s="215">
        <f t="shared" si="32"/>
        <v>0</v>
      </c>
      <c r="S214" s="215">
        <v>0</v>
      </c>
      <c r="T214" s="216">
        <f t="shared" si="33"/>
        <v>0</v>
      </c>
      <c r="AR214" s="26" t="s">
        <v>694</v>
      </c>
      <c r="AT214" s="26" t="s">
        <v>165</v>
      </c>
      <c r="AU214" s="26" t="s">
        <v>81</v>
      </c>
      <c r="AY214" s="26" t="s">
        <v>162</v>
      </c>
      <c r="BE214" s="217">
        <f t="shared" si="34"/>
        <v>0</v>
      </c>
      <c r="BF214" s="217">
        <f t="shared" si="35"/>
        <v>0</v>
      </c>
      <c r="BG214" s="217">
        <f t="shared" si="36"/>
        <v>0</v>
      </c>
      <c r="BH214" s="217">
        <f t="shared" si="37"/>
        <v>0</v>
      </c>
      <c r="BI214" s="217">
        <f t="shared" si="38"/>
        <v>0</v>
      </c>
      <c r="BJ214" s="26" t="s">
        <v>79</v>
      </c>
      <c r="BK214" s="217">
        <f t="shared" si="39"/>
        <v>0</v>
      </c>
      <c r="BL214" s="26" t="s">
        <v>694</v>
      </c>
      <c r="BM214" s="26" t="s">
        <v>2904</v>
      </c>
    </row>
    <row r="215" spans="2:65" s="1" customFormat="1" ht="22.5" customHeight="1">
      <c r="B215" s="43"/>
      <c r="C215" s="258" t="s">
        <v>930</v>
      </c>
      <c r="D215" s="258" t="s">
        <v>237</v>
      </c>
      <c r="E215" s="259" t="s">
        <v>2194</v>
      </c>
      <c r="F215" s="260" t="s">
        <v>2195</v>
      </c>
      <c r="G215" s="261" t="s">
        <v>206</v>
      </c>
      <c r="H215" s="262">
        <v>170</v>
      </c>
      <c r="I215" s="263"/>
      <c r="J215" s="264">
        <f t="shared" si="30"/>
        <v>0</v>
      </c>
      <c r="K215" s="260" t="s">
        <v>169</v>
      </c>
      <c r="L215" s="265"/>
      <c r="M215" s="266" t="s">
        <v>21</v>
      </c>
      <c r="N215" s="267" t="s">
        <v>43</v>
      </c>
      <c r="O215" s="44"/>
      <c r="P215" s="215">
        <f t="shared" si="31"/>
        <v>0</v>
      </c>
      <c r="Q215" s="215">
        <v>0.00018</v>
      </c>
      <c r="R215" s="215">
        <f t="shared" si="32"/>
        <v>0.030600000000000002</v>
      </c>
      <c r="S215" s="215">
        <v>0</v>
      </c>
      <c r="T215" s="216">
        <f t="shared" si="33"/>
        <v>0</v>
      </c>
      <c r="AR215" s="26" t="s">
        <v>1151</v>
      </c>
      <c r="AT215" s="26" t="s">
        <v>237</v>
      </c>
      <c r="AU215" s="26" t="s">
        <v>81</v>
      </c>
      <c r="AY215" s="26" t="s">
        <v>162</v>
      </c>
      <c r="BE215" s="217">
        <f t="shared" si="34"/>
        <v>0</v>
      </c>
      <c r="BF215" s="217">
        <f t="shared" si="35"/>
        <v>0</v>
      </c>
      <c r="BG215" s="217">
        <f t="shared" si="36"/>
        <v>0</v>
      </c>
      <c r="BH215" s="217">
        <f t="shared" si="37"/>
        <v>0</v>
      </c>
      <c r="BI215" s="217">
        <f t="shared" si="38"/>
        <v>0</v>
      </c>
      <c r="BJ215" s="26" t="s">
        <v>79</v>
      </c>
      <c r="BK215" s="217">
        <f t="shared" si="39"/>
        <v>0</v>
      </c>
      <c r="BL215" s="26" t="s">
        <v>1151</v>
      </c>
      <c r="BM215" s="26" t="s">
        <v>2905</v>
      </c>
    </row>
    <row r="216" spans="2:65" s="1" customFormat="1" ht="31.5" customHeight="1">
      <c r="B216" s="43"/>
      <c r="C216" s="206" t="s">
        <v>940</v>
      </c>
      <c r="D216" s="206" t="s">
        <v>165</v>
      </c>
      <c r="E216" s="207" t="s">
        <v>2197</v>
      </c>
      <c r="F216" s="208" t="s">
        <v>2198</v>
      </c>
      <c r="G216" s="209" t="s">
        <v>206</v>
      </c>
      <c r="H216" s="210">
        <v>65</v>
      </c>
      <c r="I216" s="211"/>
      <c r="J216" s="212">
        <f t="shared" si="30"/>
        <v>0</v>
      </c>
      <c r="K216" s="208" t="s">
        <v>169</v>
      </c>
      <c r="L216" s="63"/>
      <c r="M216" s="213" t="s">
        <v>21</v>
      </c>
      <c r="N216" s="214" t="s">
        <v>43</v>
      </c>
      <c r="O216" s="44"/>
      <c r="P216" s="215">
        <f t="shared" si="31"/>
        <v>0</v>
      </c>
      <c r="Q216" s="215">
        <v>0</v>
      </c>
      <c r="R216" s="215">
        <f t="shared" si="32"/>
        <v>0</v>
      </c>
      <c r="S216" s="215">
        <v>0</v>
      </c>
      <c r="T216" s="216">
        <f t="shared" si="33"/>
        <v>0</v>
      </c>
      <c r="AR216" s="26" t="s">
        <v>694</v>
      </c>
      <c r="AT216" s="26" t="s">
        <v>165</v>
      </c>
      <c r="AU216" s="26" t="s">
        <v>81</v>
      </c>
      <c r="AY216" s="26" t="s">
        <v>162</v>
      </c>
      <c r="BE216" s="217">
        <f t="shared" si="34"/>
        <v>0</v>
      </c>
      <c r="BF216" s="217">
        <f t="shared" si="35"/>
        <v>0</v>
      </c>
      <c r="BG216" s="217">
        <f t="shared" si="36"/>
        <v>0</v>
      </c>
      <c r="BH216" s="217">
        <f t="shared" si="37"/>
        <v>0</v>
      </c>
      <c r="BI216" s="217">
        <f t="shared" si="38"/>
        <v>0</v>
      </c>
      <c r="BJ216" s="26" t="s">
        <v>79</v>
      </c>
      <c r="BK216" s="217">
        <f t="shared" si="39"/>
        <v>0</v>
      </c>
      <c r="BL216" s="26" t="s">
        <v>694</v>
      </c>
      <c r="BM216" s="26" t="s">
        <v>2906</v>
      </c>
    </row>
    <row r="217" spans="2:65" s="1" customFormat="1" ht="22.5" customHeight="1">
      <c r="B217" s="43"/>
      <c r="C217" s="258" t="s">
        <v>951</v>
      </c>
      <c r="D217" s="258" t="s">
        <v>237</v>
      </c>
      <c r="E217" s="259" t="s">
        <v>2200</v>
      </c>
      <c r="F217" s="260" t="s">
        <v>2201</v>
      </c>
      <c r="G217" s="261" t="s">
        <v>206</v>
      </c>
      <c r="H217" s="262">
        <v>65</v>
      </c>
      <c r="I217" s="263"/>
      <c r="J217" s="264">
        <f t="shared" si="30"/>
        <v>0</v>
      </c>
      <c r="K217" s="260" t="s">
        <v>169</v>
      </c>
      <c r="L217" s="265"/>
      <c r="M217" s="266" t="s">
        <v>21</v>
      </c>
      <c r="N217" s="267" t="s">
        <v>43</v>
      </c>
      <c r="O217" s="44"/>
      <c r="P217" s="215">
        <f t="shared" si="31"/>
        <v>0</v>
      </c>
      <c r="Q217" s="215">
        <v>0.00035</v>
      </c>
      <c r="R217" s="215">
        <f t="shared" si="32"/>
        <v>0.02275</v>
      </c>
      <c r="S217" s="215">
        <v>0</v>
      </c>
      <c r="T217" s="216">
        <f t="shared" si="33"/>
        <v>0</v>
      </c>
      <c r="AR217" s="26" t="s">
        <v>1151</v>
      </c>
      <c r="AT217" s="26" t="s">
        <v>237</v>
      </c>
      <c r="AU217" s="26" t="s">
        <v>81</v>
      </c>
      <c r="AY217" s="26" t="s">
        <v>162</v>
      </c>
      <c r="BE217" s="217">
        <f t="shared" si="34"/>
        <v>0</v>
      </c>
      <c r="BF217" s="217">
        <f t="shared" si="35"/>
        <v>0</v>
      </c>
      <c r="BG217" s="217">
        <f t="shared" si="36"/>
        <v>0</v>
      </c>
      <c r="BH217" s="217">
        <f t="shared" si="37"/>
        <v>0</v>
      </c>
      <c r="BI217" s="217">
        <f t="shared" si="38"/>
        <v>0</v>
      </c>
      <c r="BJ217" s="26" t="s">
        <v>79</v>
      </c>
      <c r="BK217" s="217">
        <f t="shared" si="39"/>
        <v>0</v>
      </c>
      <c r="BL217" s="26" t="s">
        <v>1151</v>
      </c>
      <c r="BM217" s="26" t="s">
        <v>2907</v>
      </c>
    </row>
    <row r="218" spans="2:63" s="11" customFormat="1" ht="37.35" customHeight="1">
      <c r="B218" s="189"/>
      <c r="C218" s="190"/>
      <c r="D218" s="191" t="s">
        <v>71</v>
      </c>
      <c r="E218" s="192" t="s">
        <v>1629</v>
      </c>
      <c r="F218" s="192" t="s">
        <v>1630</v>
      </c>
      <c r="G218" s="190"/>
      <c r="H218" s="190"/>
      <c r="I218" s="193"/>
      <c r="J218" s="194">
        <f>BK218</f>
        <v>0</v>
      </c>
      <c r="K218" s="190"/>
      <c r="L218" s="195"/>
      <c r="M218" s="196"/>
      <c r="N218" s="197"/>
      <c r="O218" s="197"/>
      <c r="P218" s="198">
        <f>P219</f>
        <v>0</v>
      </c>
      <c r="Q218" s="197"/>
      <c r="R218" s="198">
        <f>R219</f>
        <v>0</v>
      </c>
      <c r="S218" s="197"/>
      <c r="T218" s="199">
        <f>T219</f>
        <v>0</v>
      </c>
      <c r="AR218" s="200" t="s">
        <v>170</v>
      </c>
      <c r="AT218" s="201" t="s">
        <v>71</v>
      </c>
      <c r="AU218" s="201" t="s">
        <v>72</v>
      </c>
      <c r="AY218" s="200" t="s">
        <v>162</v>
      </c>
      <c r="BK218" s="202">
        <f>BK219</f>
        <v>0</v>
      </c>
    </row>
    <row r="219" spans="2:63" s="11" customFormat="1" ht="19.9" customHeight="1">
      <c r="B219" s="189"/>
      <c r="C219" s="190"/>
      <c r="D219" s="203" t="s">
        <v>71</v>
      </c>
      <c r="E219" s="204" t="s">
        <v>1631</v>
      </c>
      <c r="F219" s="204" t="s">
        <v>1632</v>
      </c>
      <c r="G219" s="190"/>
      <c r="H219" s="190"/>
      <c r="I219" s="193"/>
      <c r="J219" s="205">
        <f>BK219</f>
        <v>0</v>
      </c>
      <c r="K219" s="190"/>
      <c r="L219" s="195"/>
      <c r="M219" s="196"/>
      <c r="N219" s="197"/>
      <c r="O219" s="197"/>
      <c r="P219" s="198">
        <f>P220</f>
        <v>0</v>
      </c>
      <c r="Q219" s="197"/>
      <c r="R219" s="198">
        <f>R220</f>
        <v>0</v>
      </c>
      <c r="S219" s="197"/>
      <c r="T219" s="199">
        <f>T220</f>
        <v>0</v>
      </c>
      <c r="AR219" s="200" t="s">
        <v>170</v>
      </c>
      <c r="AT219" s="201" t="s">
        <v>71</v>
      </c>
      <c r="AU219" s="201" t="s">
        <v>79</v>
      </c>
      <c r="AY219" s="200" t="s">
        <v>162</v>
      </c>
      <c r="BK219" s="202">
        <f>BK220</f>
        <v>0</v>
      </c>
    </row>
    <row r="220" spans="2:65" s="1" customFormat="1" ht="22.5" customHeight="1">
      <c r="B220" s="43"/>
      <c r="C220" s="206" t="s">
        <v>957</v>
      </c>
      <c r="D220" s="206" t="s">
        <v>165</v>
      </c>
      <c r="E220" s="207" t="s">
        <v>1633</v>
      </c>
      <c r="F220" s="208" t="s">
        <v>2203</v>
      </c>
      <c r="G220" s="209" t="s">
        <v>1635</v>
      </c>
      <c r="H220" s="210">
        <v>120</v>
      </c>
      <c r="I220" s="211"/>
      <c r="J220" s="212">
        <f>ROUND(I220*H220,2)</f>
        <v>0</v>
      </c>
      <c r="K220" s="208" t="s">
        <v>21</v>
      </c>
      <c r="L220" s="63"/>
      <c r="M220" s="213" t="s">
        <v>21</v>
      </c>
      <c r="N220" s="287" t="s">
        <v>43</v>
      </c>
      <c r="O220" s="285"/>
      <c r="P220" s="288">
        <f>O220*H220</f>
        <v>0</v>
      </c>
      <c r="Q220" s="288">
        <v>0</v>
      </c>
      <c r="R220" s="288">
        <f>Q220*H220</f>
        <v>0</v>
      </c>
      <c r="S220" s="288">
        <v>0</v>
      </c>
      <c r="T220" s="289">
        <f>S220*H220</f>
        <v>0</v>
      </c>
      <c r="AR220" s="26" t="s">
        <v>1636</v>
      </c>
      <c r="AT220" s="26" t="s">
        <v>165</v>
      </c>
      <c r="AU220" s="26" t="s">
        <v>81</v>
      </c>
      <c r="AY220" s="26" t="s">
        <v>162</v>
      </c>
      <c r="BE220" s="217">
        <f>IF(N220="základní",J220,0)</f>
        <v>0</v>
      </c>
      <c r="BF220" s="217">
        <f>IF(N220="snížená",J220,0)</f>
        <v>0</v>
      </c>
      <c r="BG220" s="217">
        <f>IF(N220="zákl. přenesená",J220,0)</f>
        <v>0</v>
      </c>
      <c r="BH220" s="217">
        <f>IF(N220="sníž. přenesená",J220,0)</f>
        <v>0</v>
      </c>
      <c r="BI220" s="217">
        <f>IF(N220="nulová",J220,0)</f>
        <v>0</v>
      </c>
      <c r="BJ220" s="26" t="s">
        <v>79</v>
      </c>
      <c r="BK220" s="217">
        <f>ROUND(I220*H220,2)</f>
        <v>0</v>
      </c>
      <c r="BL220" s="26" t="s">
        <v>1636</v>
      </c>
      <c r="BM220" s="26" t="s">
        <v>2908</v>
      </c>
    </row>
    <row r="221" spans="2:12" s="1" customFormat="1" ht="6.95" customHeight="1">
      <c r="B221" s="58"/>
      <c r="C221" s="59"/>
      <c r="D221" s="59"/>
      <c r="E221" s="59"/>
      <c r="F221" s="59"/>
      <c r="G221" s="59"/>
      <c r="H221" s="59"/>
      <c r="I221" s="150"/>
      <c r="J221" s="59"/>
      <c r="K221" s="59"/>
      <c r="L221" s="63"/>
    </row>
  </sheetData>
  <sheetProtection password="CC35" sheet="1" objects="1" scenarios="1" formatCells="0" formatColumns="0" formatRows="0" sort="0" autoFilter="0"/>
  <autoFilter ref="C91:K220"/>
  <mergeCells count="12">
    <mergeCell ref="G1:H1"/>
    <mergeCell ref="L2:V2"/>
    <mergeCell ref="E49:H49"/>
    <mergeCell ref="E51:H51"/>
    <mergeCell ref="E80:H80"/>
    <mergeCell ref="E82:H82"/>
    <mergeCell ref="E84:H84"/>
    <mergeCell ref="E7:H7"/>
    <mergeCell ref="E9:H9"/>
    <mergeCell ref="E11:H11"/>
    <mergeCell ref="E26:H26"/>
    <mergeCell ref="E47:H47"/>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3"/>
      <c r="C1" s="123"/>
      <c r="D1" s="124" t="s">
        <v>1</v>
      </c>
      <c r="E1" s="123"/>
      <c r="F1" s="125" t="s">
        <v>111</v>
      </c>
      <c r="G1" s="432" t="s">
        <v>112</v>
      </c>
      <c r="H1" s="432"/>
      <c r="I1" s="126"/>
      <c r="J1" s="125" t="s">
        <v>113</v>
      </c>
      <c r="K1" s="124" t="s">
        <v>114</v>
      </c>
      <c r="L1" s="125" t="s">
        <v>115</v>
      </c>
      <c r="M1" s="125"/>
      <c r="N1" s="125"/>
      <c r="O1" s="125"/>
      <c r="P1" s="125"/>
      <c r="Q1" s="125"/>
      <c r="R1" s="125"/>
      <c r="S1" s="125"/>
      <c r="T1" s="12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424"/>
      <c r="M2" s="424"/>
      <c r="N2" s="424"/>
      <c r="O2" s="424"/>
      <c r="P2" s="424"/>
      <c r="Q2" s="424"/>
      <c r="R2" s="424"/>
      <c r="S2" s="424"/>
      <c r="T2" s="424"/>
      <c r="U2" s="424"/>
      <c r="V2" s="424"/>
      <c r="AT2" s="26" t="s">
        <v>107</v>
      </c>
    </row>
    <row r="3" spans="2:46" ht="6.95" customHeight="1">
      <c r="B3" s="27"/>
      <c r="C3" s="28"/>
      <c r="D3" s="28"/>
      <c r="E3" s="28"/>
      <c r="F3" s="28"/>
      <c r="G3" s="28"/>
      <c r="H3" s="28"/>
      <c r="I3" s="127"/>
      <c r="J3" s="28"/>
      <c r="K3" s="29"/>
      <c r="AT3" s="26" t="s">
        <v>81</v>
      </c>
    </row>
    <row r="4" spans="2:46" ht="36.95" customHeight="1">
      <c r="B4" s="30"/>
      <c r="C4" s="31"/>
      <c r="D4" s="32" t="s">
        <v>116</v>
      </c>
      <c r="E4" s="31"/>
      <c r="F4" s="31"/>
      <c r="G4" s="31"/>
      <c r="H4" s="31"/>
      <c r="I4" s="128"/>
      <c r="J4" s="31"/>
      <c r="K4" s="33"/>
      <c r="M4" s="34" t="s">
        <v>12</v>
      </c>
      <c r="AT4" s="26" t="s">
        <v>6</v>
      </c>
    </row>
    <row r="5" spans="2:11" ht="6.95" customHeight="1">
      <c r="B5" s="30"/>
      <c r="C5" s="31"/>
      <c r="D5" s="31"/>
      <c r="E5" s="31"/>
      <c r="F5" s="31"/>
      <c r="G5" s="31"/>
      <c r="H5" s="31"/>
      <c r="I5" s="128"/>
      <c r="J5" s="31"/>
      <c r="K5" s="33"/>
    </row>
    <row r="6" spans="2:11" ht="13.5">
      <c r="B6" s="30"/>
      <c r="C6" s="31"/>
      <c r="D6" s="39" t="s">
        <v>18</v>
      </c>
      <c r="E6" s="31"/>
      <c r="F6" s="31"/>
      <c r="G6" s="31"/>
      <c r="H6" s="31"/>
      <c r="I6" s="128"/>
      <c r="J6" s="31"/>
      <c r="K6" s="33"/>
    </row>
    <row r="7" spans="2:11" ht="22.5" customHeight="1">
      <c r="B7" s="30"/>
      <c r="C7" s="31"/>
      <c r="D7" s="31"/>
      <c r="E7" s="425" t="str">
        <f>'Rekapitulace stavby'!K6</f>
        <v>Teoretické Ústavy  LF v Olomouci úpravy sekcí (A1-4.NP a A1-5.NP)</v>
      </c>
      <c r="F7" s="426"/>
      <c r="G7" s="426"/>
      <c r="H7" s="426"/>
      <c r="I7" s="128"/>
      <c r="J7" s="31"/>
      <c r="K7" s="33"/>
    </row>
    <row r="8" spans="2:11" ht="13.5">
      <c r="B8" s="30"/>
      <c r="C8" s="31"/>
      <c r="D8" s="39" t="s">
        <v>117</v>
      </c>
      <c r="E8" s="31"/>
      <c r="F8" s="31"/>
      <c r="G8" s="31"/>
      <c r="H8" s="31"/>
      <c r="I8" s="128"/>
      <c r="J8" s="31"/>
      <c r="K8" s="33"/>
    </row>
    <row r="9" spans="2:11" s="1" customFormat="1" ht="22.5" customHeight="1">
      <c r="B9" s="43"/>
      <c r="C9" s="44"/>
      <c r="D9" s="44"/>
      <c r="E9" s="425" t="s">
        <v>2294</v>
      </c>
      <c r="F9" s="427"/>
      <c r="G9" s="427"/>
      <c r="H9" s="427"/>
      <c r="I9" s="129"/>
      <c r="J9" s="44"/>
      <c r="K9" s="47"/>
    </row>
    <row r="10" spans="2:11" s="1" customFormat="1" ht="13.5">
      <c r="B10" s="43"/>
      <c r="C10" s="44"/>
      <c r="D10" s="39" t="s">
        <v>119</v>
      </c>
      <c r="E10" s="44"/>
      <c r="F10" s="44"/>
      <c r="G10" s="44"/>
      <c r="H10" s="44"/>
      <c r="I10" s="129"/>
      <c r="J10" s="44"/>
      <c r="K10" s="47"/>
    </row>
    <row r="11" spans="2:11" s="1" customFormat="1" ht="36.95" customHeight="1">
      <c r="B11" s="43"/>
      <c r="C11" s="44"/>
      <c r="D11" s="44"/>
      <c r="E11" s="428" t="s">
        <v>2205</v>
      </c>
      <c r="F11" s="427"/>
      <c r="G11" s="427"/>
      <c r="H11" s="42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9" t="s">
        <v>20</v>
      </c>
      <c r="E13" s="44"/>
      <c r="F13" s="37" t="s">
        <v>21</v>
      </c>
      <c r="G13" s="44"/>
      <c r="H13" s="44"/>
      <c r="I13" s="130" t="s">
        <v>22</v>
      </c>
      <c r="J13" s="37" t="s">
        <v>21</v>
      </c>
      <c r="K13" s="47"/>
    </row>
    <row r="14" spans="2:11" s="1" customFormat="1" ht="14.45" customHeight="1">
      <c r="B14" s="43"/>
      <c r="C14" s="44"/>
      <c r="D14" s="39" t="s">
        <v>23</v>
      </c>
      <c r="E14" s="44"/>
      <c r="F14" s="37" t="s">
        <v>1639</v>
      </c>
      <c r="G14" s="44"/>
      <c r="H14" s="44"/>
      <c r="I14" s="130" t="s">
        <v>25</v>
      </c>
      <c r="J14" s="131" t="str">
        <f>'Rekapitulace stavby'!AN8</f>
        <v>14.7.2016</v>
      </c>
      <c r="K14" s="47"/>
    </row>
    <row r="15" spans="2:11" s="1" customFormat="1" ht="10.9" customHeight="1">
      <c r="B15" s="43"/>
      <c r="C15" s="44"/>
      <c r="D15" s="44"/>
      <c r="E15" s="44"/>
      <c r="F15" s="44"/>
      <c r="G15" s="44"/>
      <c r="H15" s="44"/>
      <c r="I15" s="129"/>
      <c r="J15" s="44"/>
      <c r="K15" s="47"/>
    </row>
    <row r="16" spans="2:11" s="1" customFormat="1" ht="14.45" customHeight="1">
      <c r="B16" s="43"/>
      <c r="C16" s="44"/>
      <c r="D16" s="39" t="s">
        <v>27</v>
      </c>
      <c r="E16" s="44"/>
      <c r="F16" s="44"/>
      <c r="G16" s="44"/>
      <c r="H16" s="44"/>
      <c r="I16" s="130" t="s">
        <v>28</v>
      </c>
      <c r="J16" s="37" t="str">
        <f>IF('Rekapitulace stavby'!AN10="","",'Rekapitulace stavby'!AN10)</f>
        <v/>
      </c>
      <c r="K16" s="47"/>
    </row>
    <row r="17" spans="2:11" s="1" customFormat="1" ht="18" customHeight="1">
      <c r="B17" s="43"/>
      <c r="C17" s="44"/>
      <c r="D17" s="44"/>
      <c r="E17" s="37" t="str">
        <f>IF('Rekapitulace stavby'!E11="","",'Rekapitulace stavby'!E11)</f>
        <v>Univerzita Palackého v Olomouci</v>
      </c>
      <c r="F17" s="44"/>
      <c r="G17" s="44"/>
      <c r="H17" s="44"/>
      <c r="I17" s="130" t="s">
        <v>31</v>
      </c>
      <c r="J17" s="37" t="str">
        <f>IF('Rekapitulace stavby'!AN11="","",'Rekapitulace stavby'!AN11)</f>
        <v/>
      </c>
      <c r="K17" s="47"/>
    </row>
    <row r="18" spans="2:11" s="1" customFormat="1" ht="6.95" customHeight="1">
      <c r="B18" s="43"/>
      <c r="C18" s="44"/>
      <c r="D18" s="44"/>
      <c r="E18" s="44"/>
      <c r="F18" s="44"/>
      <c r="G18" s="44"/>
      <c r="H18" s="44"/>
      <c r="I18" s="129"/>
      <c r="J18" s="44"/>
      <c r="K18" s="47"/>
    </row>
    <row r="19" spans="2:11" s="1" customFormat="1" ht="14.45" customHeight="1">
      <c r="B19" s="43"/>
      <c r="C19" s="44"/>
      <c r="D19" s="39" t="s">
        <v>32</v>
      </c>
      <c r="E19" s="44"/>
      <c r="F19" s="44"/>
      <c r="G19" s="44"/>
      <c r="H19" s="44"/>
      <c r="I19" s="130" t="s">
        <v>28</v>
      </c>
      <c r="J19" s="37" t="str">
        <f>IF('Rekapitulace stavby'!AN13="Vyplň údaj","",IF('Rekapitulace stavby'!AN13="","",'Rekapitulace stavby'!AN13))</f>
        <v/>
      </c>
      <c r="K19" s="47"/>
    </row>
    <row r="20" spans="2:11" s="1" customFormat="1" ht="18" customHeight="1">
      <c r="B20" s="43"/>
      <c r="C20" s="44"/>
      <c r="D20" s="44"/>
      <c r="E20" s="37" t="str">
        <f>IF('Rekapitulace stavby'!E14="Vyplň údaj","",IF('Rekapitulace stavby'!E14="","",'Rekapitulace stavby'!E14))</f>
        <v/>
      </c>
      <c r="F20" s="44"/>
      <c r="G20" s="44"/>
      <c r="H20" s="44"/>
      <c r="I20" s="130" t="s">
        <v>31</v>
      </c>
      <c r="J20" s="37"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9" t="s">
        <v>34</v>
      </c>
      <c r="E22" s="44"/>
      <c r="F22" s="44"/>
      <c r="G22" s="44"/>
      <c r="H22" s="44"/>
      <c r="I22" s="130" t="s">
        <v>28</v>
      </c>
      <c r="J22" s="37" t="str">
        <f>IF('Rekapitulace stavby'!AN16="","",'Rekapitulace stavby'!AN16)</f>
        <v/>
      </c>
      <c r="K22" s="47"/>
    </row>
    <row r="23" spans="2:11" s="1" customFormat="1" ht="18" customHeight="1">
      <c r="B23" s="43"/>
      <c r="C23" s="44"/>
      <c r="D23" s="44"/>
      <c r="E23" s="37" t="str">
        <f>IF('Rekapitulace stavby'!E17="","",'Rekapitulace stavby'!E17)</f>
        <v>Stavoprotjekt Olomouc a.s.</v>
      </c>
      <c r="F23" s="44"/>
      <c r="G23" s="44"/>
      <c r="H23" s="44"/>
      <c r="I23" s="130" t="s">
        <v>31</v>
      </c>
      <c r="J23" s="37" t="str">
        <f>IF('Rekapitulace stavby'!AN17="","",'Rekapitulace stavby'!AN17)</f>
        <v/>
      </c>
      <c r="K23" s="47"/>
    </row>
    <row r="24" spans="2:11" s="1" customFormat="1" ht="6.95" customHeight="1">
      <c r="B24" s="43"/>
      <c r="C24" s="44"/>
      <c r="D24" s="44"/>
      <c r="E24" s="44"/>
      <c r="F24" s="44"/>
      <c r="G24" s="44"/>
      <c r="H24" s="44"/>
      <c r="I24" s="129"/>
      <c r="J24" s="44"/>
      <c r="K24" s="47"/>
    </row>
    <row r="25" spans="2:11" s="1" customFormat="1" ht="14.45" customHeight="1">
      <c r="B25" s="43"/>
      <c r="C25" s="44"/>
      <c r="D25" s="39" t="s">
        <v>37</v>
      </c>
      <c r="E25" s="44"/>
      <c r="F25" s="44"/>
      <c r="G25" s="44"/>
      <c r="H25" s="44"/>
      <c r="I25" s="129"/>
      <c r="J25" s="44"/>
      <c r="K25" s="47"/>
    </row>
    <row r="26" spans="2:11" s="7" customFormat="1" ht="22.5" customHeight="1">
      <c r="B26" s="132"/>
      <c r="C26" s="133"/>
      <c r="D26" s="133"/>
      <c r="E26" s="390" t="s">
        <v>21</v>
      </c>
      <c r="F26" s="390"/>
      <c r="G26" s="390"/>
      <c r="H26" s="390"/>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38</v>
      </c>
      <c r="E29" s="44"/>
      <c r="F29" s="44"/>
      <c r="G29" s="44"/>
      <c r="H29" s="44"/>
      <c r="I29" s="129"/>
      <c r="J29" s="139">
        <f>ROUND(J84,2)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40</v>
      </c>
      <c r="G31" s="44"/>
      <c r="H31" s="44"/>
      <c r="I31" s="140" t="s">
        <v>39</v>
      </c>
      <c r="J31" s="48" t="s">
        <v>41</v>
      </c>
      <c r="K31" s="47"/>
    </row>
    <row r="32" spans="2:11" s="1" customFormat="1" ht="14.45" customHeight="1">
      <c r="B32" s="43"/>
      <c r="C32" s="44"/>
      <c r="D32" s="51" t="s">
        <v>42</v>
      </c>
      <c r="E32" s="51" t="s">
        <v>43</v>
      </c>
      <c r="F32" s="141">
        <f>ROUND(SUM(BE84:BE103),2)</f>
        <v>0</v>
      </c>
      <c r="G32" s="44"/>
      <c r="H32" s="44"/>
      <c r="I32" s="142">
        <v>0.21</v>
      </c>
      <c r="J32" s="141">
        <f>ROUND(ROUND((SUM(BE84:BE103)),2)*I32,2)</f>
        <v>0</v>
      </c>
      <c r="K32" s="47"/>
    </row>
    <row r="33" spans="2:11" s="1" customFormat="1" ht="14.45" customHeight="1">
      <c r="B33" s="43"/>
      <c r="C33" s="44"/>
      <c r="D33" s="44"/>
      <c r="E33" s="51" t="s">
        <v>44</v>
      </c>
      <c r="F33" s="141">
        <f>ROUND(SUM(BF84:BF103),2)</f>
        <v>0</v>
      </c>
      <c r="G33" s="44"/>
      <c r="H33" s="44"/>
      <c r="I33" s="142">
        <v>0.15</v>
      </c>
      <c r="J33" s="141">
        <f>ROUND(ROUND((SUM(BF84:BF103)),2)*I33,2)</f>
        <v>0</v>
      </c>
      <c r="K33" s="47"/>
    </row>
    <row r="34" spans="2:11" s="1" customFormat="1" ht="14.45" customHeight="1" hidden="1">
      <c r="B34" s="43"/>
      <c r="C34" s="44"/>
      <c r="D34" s="44"/>
      <c r="E34" s="51" t="s">
        <v>45</v>
      </c>
      <c r="F34" s="141">
        <f>ROUND(SUM(BG84:BG103),2)</f>
        <v>0</v>
      </c>
      <c r="G34" s="44"/>
      <c r="H34" s="44"/>
      <c r="I34" s="142">
        <v>0.21</v>
      </c>
      <c r="J34" s="141">
        <v>0</v>
      </c>
      <c r="K34" s="47"/>
    </row>
    <row r="35" spans="2:11" s="1" customFormat="1" ht="14.45" customHeight="1" hidden="1">
      <c r="B35" s="43"/>
      <c r="C35" s="44"/>
      <c r="D35" s="44"/>
      <c r="E35" s="51" t="s">
        <v>46</v>
      </c>
      <c r="F35" s="141">
        <f>ROUND(SUM(BH84:BH103),2)</f>
        <v>0</v>
      </c>
      <c r="G35" s="44"/>
      <c r="H35" s="44"/>
      <c r="I35" s="142">
        <v>0.15</v>
      </c>
      <c r="J35" s="141">
        <v>0</v>
      </c>
      <c r="K35" s="47"/>
    </row>
    <row r="36" spans="2:11" s="1" customFormat="1" ht="14.45" customHeight="1" hidden="1">
      <c r="B36" s="43"/>
      <c r="C36" s="44"/>
      <c r="D36" s="44"/>
      <c r="E36" s="51" t="s">
        <v>47</v>
      </c>
      <c r="F36" s="141">
        <f>ROUND(SUM(BI84:BI103),2)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48</v>
      </c>
      <c r="E38" s="81"/>
      <c r="F38" s="81"/>
      <c r="G38" s="145" t="s">
        <v>49</v>
      </c>
      <c r="H38" s="146" t="s">
        <v>50</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2" t="s">
        <v>121</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9" t="s">
        <v>18</v>
      </c>
      <c r="D46" s="44"/>
      <c r="E46" s="44"/>
      <c r="F46" s="44"/>
      <c r="G46" s="44"/>
      <c r="H46" s="44"/>
      <c r="I46" s="129"/>
      <c r="J46" s="44"/>
      <c r="K46" s="47"/>
    </row>
    <row r="47" spans="2:11" s="1" customFormat="1" ht="22.5" customHeight="1">
      <c r="B47" s="43"/>
      <c r="C47" s="44"/>
      <c r="D47" s="44"/>
      <c r="E47" s="425" t="str">
        <f>E7</f>
        <v>Teoretické Ústavy  LF v Olomouci úpravy sekcí (A1-4.NP a A1-5.NP)</v>
      </c>
      <c r="F47" s="426"/>
      <c r="G47" s="426"/>
      <c r="H47" s="426"/>
      <c r="I47" s="129"/>
      <c r="J47" s="44"/>
      <c r="K47" s="47"/>
    </row>
    <row r="48" spans="2:11" ht="13.5">
      <c r="B48" s="30"/>
      <c r="C48" s="39" t="s">
        <v>117</v>
      </c>
      <c r="D48" s="31"/>
      <c r="E48" s="31"/>
      <c r="F48" s="31"/>
      <c r="G48" s="31"/>
      <c r="H48" s="31"/>
      <c r="I48" s="128"/>
      <c r="J48" s="31"/>
      <c r="K48" s="33"/>
    </row>
    <row r="49" spans="2:11" s="1" customFormat="1" ht="22.5" customHeight="1">
      <c r="B49" s="43"/>
      <c r="C49" s="44"/>
      <c r="D49" s="44"/>
      <c r="E49" s="425" t="s">
        <v>2294</v>
      </c>
      <c r="F49" s="427"/>
      <c r="G49" s="427"/>
      <c r="H49" s="427"/>
      <c r="I49" s="129"/>
      <c r="J49" s="44"/>
      <c r="K49" s="47"/>
    </row>
    <row r="50" spans="2:11" s="1" customFormat="1" ht="14.45" customHeight="1">
      <c r="B50" s="43"/>
      <c r="C50" s="39" t="s">
        <v>119</v>
      </c>
      <c r="D50" s="44"/>
      <c r="E50" s="44"/>
      <c r="F50" s="44"/>
      <c r="G50" s="44"/>
      <c r="H50" s="44"/>
      <c r="I50" s="129"/>
      <c r="J50" s="44"/>
      <c r="K50" s="47"/>
    </row>
    <row r="51" spans="2:11" s="1" customFormat="1" ht="23.25" customHeight="1">
      <c r="B51" s="43"/>
      <c r="C51" s="44"/>
      <c r="D51" s="44"/>
      <c r="E51" s="428" t="str">
        <f>E11</f>
        <v>VZT - Vzduchotechnika</v>
      </c>
      <c r="F51" s="427"/>
      <c r="G51" s="427"/>
      <c r="H51" s="42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9" t="s">
        <v>23</v>
      </c>
      <c r="D53" s="44"/>
      <c r="E53" s="44"/>
      <c r="F53" s="37" t="str">
        <f>F14</f>
        <v xml:space="preserve"> </v>
      </c>
      <c r="G53" s="44"/>
      <c r="H53" s="44"/>
      <c r="I53" s="130" t="s">
        <v>25</v>
      </c>
      <c r="J53" s="131" t="str">
        <f>IF(J14="","",J14)</f>
        <v>14.7.2016</v>
      </c>
      <c r="K53" s="47"/>
    </row>
    <row r="54" spans="2:11" s="1" customFormat="1" ht="6.95" customHeight="1">
      <c r="B54" s="43"/>
      <c r="C54" s="44"/>
      <c r="D54" s="44"/>
      <c r="E54" s="44"/>
      <c r="F54" s="44"/>
      <c r="G54" s="44"/>
      <c r="H54" s="44"/>
      <c r="I54" s="129"/>
      <c r="J54" s="44"/>
      <c r="K54" s="47"/>
    </row>
    <row r="55" spans="2:11" s="1" customFormat="1" ht="13.5">
      <c r="B55" s="43"/>
      <c r="C55" s="39" t="s">
        <v>27</v>
      </c>
      <c r="D55" s="44"/>
      <c r="E55" s="44"/>
      <c r="F55" s="37" t="str">
        <f>E17</f>
        <v>Univerzita Palackého v Olomouci</v>
      </c>
      <c r="G55" s="44"/>
      <c r="H55" s="44"/>
      <c r="I55" s="130" t="s">
        <v>34</v>
      </c>
      <c r="J55" s="37" t="str">
        <f>E23</f>
        <v>Stavoprotjekt Olomouc a.s.</v>
      </c>
      <c r="K55" s="47"/>
    </row>
    <row r="56" spans="2:11" s="1" customFormat="1" ht="14.45" customHeight="1">
      <c r="B56" s="43"/>
      <c r="C56" s="39" t="s">
        <v>32</v>
      </c>
      <c r="D56" s="44"/>
      <c r="E56" s="44"/>
      <c r="F56" s="37"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5" t="s">
        <v>122</v>
      </c>
      <c r="D58" s="143"/>
      <c r="E58" s="143"/>
      <c r="F58" s="143"/>
      <c r="G58" s="143"/>
      <c r="H58" s="143"/>
      <c r="I58" s="156"/>
      <c r="J58" s="157" t="s">
        <v>123</v>
      </c>
      <c r="K58" s="158"/>
    </row>
    <row r="59" spans="2:11" s="1" customFormat="1" ht="10.35" customHeight="1">
      <c r="B59" s="43"/>
      <c r="C59" s="44"/>
      <c r="D59" s="44"/>
      <c r="E59" s="44"/>
      <c r="F59" s="44"/>
      <c r="G59" s="44"/>
      <c r="H59" s="44"/>
      <c r="I59" s="129"/>
      <c r="J59" s="44"/>
      <c r="K59" s="47"/>
    </row>
    <row r="60" spans="2:47" s="1" customFormat="1" ht="29.25" customHeight="1">
      <c r="B60" s="43"/>
      <c r="C60" s="159" t="s">
        <v>124</v>
      </c>
      <c r="D60" s="44"/>
      <c r="E60" s="44"/>
      <c r="F60" s="44"/>
      <c r="G60" s="44"/>
      <c r="H60" s="44"/>
      <c r="I60" s="129"/>
      <c r="J60" s="139">
        <f>J84</f>
        <v>0</v>
      </c>
      <c r="K60" s="47"/>
      <c r="AU60" s="26" t="s">
        <v>125</v>
      </c>
    </row>
    <row r="61" spans="2:11" s="8" customFormat="1" ht="24.95" customHeight="1">
      <c r="B61" s="160"/>
      <c r="C61" s="161"/>
      <c r="D61" s="162" t="s">
        <v>133</v>
      </c>
      <c r="E61" s="163"/>
      <c r="F61" s="163"/>
      <c r="G61" s="163"/>
      <c r="H61" s="163"/>
      <c r="I61" s="164"/>
      <c r="J61" s="165">
        <f>J85</f>
        <v>0</v>
      </c>
      <c r="K61" s="166"/>
    </row>
    <row r="62" spans="2:11" s="9" customFormat="1" ht="19.9" customHeight="1">
      <c r="B62" s="167"/>
      <c r="C62" s="168"/>
      <c r="D62" s="169" t="s">
        <v>1338</v>
      </c>
      <c r="E62" s="170"/>
      <c r="F62" s="170"/>
      <c r="G62" s="170"/>
      <c r="H62" s="170"/>
      <c r="I62" s="171"/>
      <c r="J62" s="172">
        <f>J86</f>
        <v>0</v>
      </c>
      <c r="K62" s="173"/>
    </row>
    <row r="63" spans="2:11" s="1" customFormat="1" ht="21.75" customHeight="1">
      <c r="B63" s="43"/>
      <c r="C63" s="44"/>
      <c r="D63" s="44"/>
      <c r="E63" s="44"/>
      <c r="F63" s="44"/>
      <c r="G63" s="44"/>
      <c r="H63" s="44"/>
      <c r="I63" s="129"/>
      <c r="J63" s="44"/>
      <c r="K63" s="47"/>
    </row>
    <row r="64" spans="2:11" s="1" customFormat="1" ht="6.95" customHeight="1">
      <c r="B64" s="58"/>
      <c r="C64" s="59"/>
      <c r="D64" s="59"/>
      <c r="E64" s="59"/>
      <c r="F64" s="59"/>
      <c r="G64" s="59"/>
      <c r="H64" s="59"/>
      <c r="I64" s="150"/>
      <c r="J64" s="59"/>
      <c r="K64" s="60"/>
    </row>
    <row r="68" spans="2:12" s="1" customFormat="1" ht="6.95" customHeight="1">
      <c r="B68" s="61"/>
      <c r="C68" s="62"/>
      <c r="D68" s="62"/>
      <c r="E68" s="62"/>
      <c r="F68" s="62"/>
      <c r="G68" s="62"/>
      <c r="H68" s="62"/>
      <c r="I68" s="153"/>
      <c r="J68" s="62"/>
      <c r="K68" s="62"/>
      <c r="L68" s="63"/>
    </row>
    <row r="69" spans="2:12" s="1" customFormat="1" ht="36.95" customHeight="1">
      <c r="B69" s="43"/>
      <c r="C69" s="64" t="s">
        <v>146</v>
      </c>
      <c r="D69" s="65"/>
      <c r="E69" s="65"/>
      <c r="F69" s="65"/>
      <c r="G69" s="65"/>
      <c r="H69" s="65"/>
      <c r="I69" s="174"/>
      <c r="J69" s="65"/>
      <c r="K69" s="65"/>
      <c r="L69" s="63"/>
    </row>
    <row r="70" spans="2:12" s="1" customFormat="1" ht="6.95" customHeight="1">
      <c r="B70" s="43"/>
      <c r="C70" s="65"/>
      <c r="D70" s="65"/>
      <c r="E70" s="65"/>
      <c r="F70" s="65"/>
      <c r="G70" s="65"/>
      <c r="H70" s="65"/>
      <c r="I70" s="174"/>
      <c r="J70" s="65"/>
      <c r="K70" s="65"/>
      <c r="L70" s="63"/>
    </row>
    <row r="71" spans="2:12" s="1" customFormat="1" ht="14.45" customHeight="1">
      <c r="B71" s="43"/>
      <c r="C71" s="67" t="s">
        <v>18</v>
      </c>
      <c r="D71" s="65"/>
      <c r="E71" s="65"/>
      <c r="F71" s="65"/>
      <c r="G71" s="65"/>
      <c r="H71" s="65"/>
      <c r="I71" s="174"/>
      <c r="J71" s="65"/>
      <c r="K71" s="65"/>
      <c r="L71" s="63"/>
    </row>
    <row r="72" spans="2:12" s="1" customFormat="1" ht="22.5" customHeight="1">
      <c r="B72" s="43"/>
      <c r="C72" s="65"/>
      <c r="D72" s="65"/>
      <c r="E72" s="429" t="str">
        <f>E7</f>
        <v>Teoretické Ústavy  LF v Olomouci úpravy sekcí (A1-4.NP a A1-5.NP)</v>
      </c>
      <c r="F72" s="430"/>
      <c r="G72" s="430"/>
      <c r="H72" s="430"/>
      <c r="I72" s="174"/>
      <c r="J72" s="65"/>
      <c r="K72" s="65"/>
      <c r="L72" s="63"/>
    </row>
    <row r="73" spans="2:12" ht="13.5">
      <c r="B73" s="30"/>
      <c r="C73" s="67" t="s">
        <v>117</v>
      </c>
      <c r="D73" s="175"/>
      <c r="E73" s="175"/>
      <c r="F73" s="175"/>
      <c r="G73" s="175"/>
      <c r="H73" s="175"/>
      <c r="J73" s="175"/>
      <c r="K73" s="175"/>
      <c r="L73" s="176"/>
    </row>
    <row r="74" spans="2:12" s="1" customFormat="1" ht="22.5" customHeight="1">
      <c r="B74" s="43"/>
      <c r="C74" s="65"/>
      <c r="D74" s="65"/>
      <c r="E74" s="429" t="s">
        <v>2294</v>
      </c>
      <c r="F74" s="431"/>
      <c r="G74" s="431"/>
      <c r="H74" s="431"/>
      <c r="I74" s="174"/>
      <c r="J74" s="65"/>
      <c r="K74" s="65"/>
      <c r="L74" s="63"/>
    </row>
    <row r="75" spans="2:12" s="1" customFormat="1" ht="14.45" customHeight="1">
      <c r="B75" s="43"/>
      <c r="C75" s="67" t="s">
        <v>119</v>
      </c>
      <c r="D75" s="65"/>
      <c r="E75" s="65"/>
      <c r="F75" s="65"/>
      <c r="G75" s="65"/>
      <c r="H75" s="65"/>
      <c r="I75" s="174"/>
      <c r="J75" s="65"/>
      <c r="K75" s="65"/>
      <c r="L75" s="63"/>
    </row>
    <row r="76" spans="2:12" s="1" customFormat="1" ht="23.25" customHeight="1">
      <c r="B76" s="43"/>
      <c r="C76" s="65"/>
      <c r="D76" s="65"/>
      <c r="E76" s="401" t="str">
        <f>E11</f>
        <v>VZT - Vzduchotechnika</v>
      </c>
      <c r="F76" s="431"/>
      <c r="G76" s="431"/>
      <c r="H76" s="431"/>
      <c r="I76" s="174"/>
      <c r="J76" s="65"/>
      <c r="K76" s="65"/>
      <c r="L76" s="63"/>
    </row>
    <row r="77" spans="2:12" s="1" customFormat="1" ht="6.95" customHeight="1">
      <c r="B77" s="43"/>
      <c r="C77" s="65"/>
      <c r="D77" s="65"/>
      <c r="E77" s="65"/>
      <c r="F77" s="65"/>
      <c r="G77" s="65"/>
      <c r="H77" s="65"/>
      <c r="I77" s="174"/>
      <c r="J77" s="65"/>
      <c r="K77" s="65"/>
      <c r="L77" s="63"/>
    </row>
    <row r="78" spans="2:12" s="1" customFormat="1" ht="18" customHeight="1">
      <c r="B78" s="43"/>
      <c r="C78" s="67" t="s">
        <v>23</v>
      </c>
      <c r="D78" s="65"/>
      <c r="E78" s="65"/>
      <c r="F78" s="177" t="str">
        <f>F14</f>
        <v xml:space="preserve"> </v>
      </c>
      <c r="G78" s="65"/>
      <c r="H78" s="65"/>
      <c r="I78" s="178" t="s">
        <v>25</v>
      </c>
      <c r="J78" s="75" t="str">
        <f>IF(J14="","",J14)</f>
        <v>14.7.2016</v>
      </c>
      <c r="K78" s="65"/>
      <c r="L78" s="63"/>
    </row>
    <row r="79" spans="2:12" s="1" customFormat="1" ht="6.95" customHeight="1">
      <c r="B79" s="43"/>
      <c r="C79" s="65"/>
      <c r="D79" s="65"/>
      <c r="E79" s="65"/>
      <c r="F79" s="65"/>
      <c r="G79" s="65"/>
      <c r="H79" s="65"/>
      <c r="I79" s="174"/>
      <c r="J79" s="65"/>
      <c r="K79" s="65"/>
      <c r="L79" s="63"/>
    </row>
    <row r="80" spans="2:12" s="1" customFormat="1" ht="13.5">
      <c r="B80" s="43"/>
      <c r="C80" s="67" t="s">
        <v>27</v>
      </c>
      <c r="D80" s="65"/>
      <c r="E80" s="65"/>
      <c r="F80" s="177" t="str">
        <f>E17</f>
        <v>Univerzita Palackého v Olomouci</v>
      </c>
      <c r="G80" s="65"/>
      <c r="H80" s="65"/>
      <c r="I80" s="178" t="s">
        <v>34</v>
      </c>
      <c r="J80" s="177" t="str">
        <f>E23</f>
        <v>Stavoprotjekt Olomouc a.s.</v>
      </c>
      <c r="K80" s="65"/>
      <c r="L80" s="63"/>
    </row>
    <row r="81" spans="2:12" s="1" customFormat="1" ht="14.45" customHeight="1">
      <c r="B81" s="43"/>
      <c r="C81" s="67" t="s">
        <v>32</v>
      </c>
      <c r="D81" s="65"/>
      <c r="E81" s="65"/>
      <c r="F81" s="177" t="str">
        <f>IF(E20="","",E20)</f>
        <v/>
      </c>
      <c r="G81" s="65"/>
      <c r="H81" s="65"/>
      <c r="I81" s="174"/>
      <c r="J81" s="65"/>
      <c r="K81" s="65"/>
      <c r="L81" s="63"/>
    </row>
    <row r="82" spans="2:12" s="1" customFormat="1" ht="10.35" customHeight="1">
      <c r="B82" s="43"/>
      <c r="C82" s="65"/>
      <c r="D82" s="65"/>
      <c r="E82" s="65"/>
      <c r="F82" s="65"/>
      <c r="G82" s="65"/>
      <c r="H82" s="65"/>
      <c r="I82" s="174"/>
      <c r="J82" s="65"/>
      <c r="K82" s="65"/>
      <c r="L82" s="63"/>
    </row>
    <row r="83" spans="2:20" s="10" customFormat="1" ht="29.25" customHeight="1">
      <c r="B83" s="179"/>
      <c r="C83" s="180" t="s">
        <v>147</v>
      </c>
      <c r="D83" s="181" t="s">
        <v>57</v>
      </c>
      <c r="E83" s="181" t="s">
        <v>53</v>
      </c>
      <c r="F83" s="181" t="s">
        <v>148</v>
      </c>
      <c r="G83" s="181" t="s">
        <v>149</v>
      </c>
      <c r="H83" s="181" t="s">
        <v>150</v>
      </c>
      <c r="I83" s="182" t="s">
        <v>151</v>
      </c>
      <c r="J83" s="181" t="s">
        <v>123</v>
      </c>
      <c r="K83" s="183" t="s">
        <v>152</v>
      </c>
      <c r="L83" s="184"/>
      <c r="M83" s="83" t="s">
        <v>153</v>
      </c>
      <c r="N83" s="84" t="s">
        <v>42</v>
      </c>
      <c r="O83" s="84" t="s">
        <v>154</v>
      </c>
      <c r="P83" s="84" t="s">
        <v>155</v>
      </c>
      <c r="Q83" s="84" t="s">
        <v>156</v>
      </c>
      <c r="R83" s="84" t="s">
        <v>157</v>
      </c>
      <c r="S83" s="84" t="s">
        <v>158</v>
      </c>
      <c r="T83" s="85" t="s">
        <v>159</v>
      </c>
    </row>
    <row r="84" spans="2:63" s="1" customFormat="1" ht="29.25" customHeight="1">
      <c r="B84" s="43"/>
      <c r="C84" s="89" t="s">
        <v>124</v>
      </c>
      <c r="D84" s="65"/>
      <c r="E84" s="65"/>
      <c r="F84" s="65"/>
      <c r="G84" s="65"/>
      <c r="H84" s="65"/>
      <c r="I84" s="174"/>
      <c r="J84" s="185">
        <f>BK84</f>
        <v>0</v>
      </c>
      <c r="K84" s="65"/>
      <c r="L84" s="63"/>
      <c r="M84" s="86"/>
      <c r="N84" s="87"/>
      <c r="O84" s="87"/>
      <c r="P84" s="186">
        <f>P85</f>
        <v>0</v>
      </c>
      <c r="Q84" s="87"/>
      <c r="R84" s="186">
        <f>R85</f>
        <v>0.08969200000000001</v>
      </c>
      <c r="S84" s="87"/>
      <c r="T84" s="187">
        <f>T85</f>
        <v>0</v>
      </c>
      <c r="AT84" s="26" t="s">
        <v>71</v>
      </c>
      <c r="AU84" s="26" t="s">
        <v>125</v>
      </c>
      <c r="BK84" s="188">
        <f>BK85</f>
        <v>0</v>
      </c>
    </row>
    <row r="85" spans="2:63" s="11" customFormat="1" ht="37.35" customHeight="1">
      <c r="B85" s="189"/>
      <c r="C85" s="190"/>
      <c r="D85" s="191" t="s">
        <v>71</v>
      </c>
      <c r="E85" s="192" t="s">
        <v>575</v>
      </c>
      <c r="F85" s="192" t="s">
        <v>576</v>
      </c>
      <c r="G85" s="190"/>
      <c r="H85" s="190"/>
      <c r="I85" s="193"/>
      <c r="J85" s="194">
        <f>BK85</f>
        <v>0</v>
      </c>
      <c r="K85" s="190"/>
      <c r="L85" s="195"/>
      <c r="M85" s="196"/>
      <c r="N85" s="197"/>
      <c r="O85" s="197"/>
      <c r="P85" s="198">
        <f>P86</f>
        <v>0</v>
      </c>
      <c r="Q85" s="197"/>
      <c r="R85" s="198">
        <f>R86</f>
        <v>0.08969200000000001</v>
      </c>
      <c r="S85" s="197"/>
      <c r="T85" s="199">
        <f>T86</f>
        <v>0</v>
      </c>
      <c r="AR85" s="200" t="s">
        <v>81</v>
      </c>
      <c r="AT85" s="201" t="s">
        <v>71</v>
      </c>
      <c r="AU85" s="201" t="s">
        <v>72</v>
      </c>
      <c r="AY85" s="200" t="s">
        <v>162</v>
      </c>
      <c r="BK85" s="202">
        <f>BK86</f>
        <v>0</v>
      </c>
    </row>
    <row r="86" spans="2:63" s="11" customFormat="1" ht="19.9" customHeight="1">
      <c r="B86" s="189"/>
      <c r="C86" s="190"/>
      <c r="D86" s="203" t="s">
        <v>71</v>
      </c>
      <c r="E86" s="204" t="s">
        <v>1616</v>
      </c>
      <c r="F86" s="204" t="s">
        <v>97</v>
      </c>
      <c r="G86" s="190"/>
      <c r="H86" s="190"/>
      <c r="I86" s="193"/>
      <c r="J86" s="205">
        <f>BK86</f>
        <v>0</v>
      </c>
      <c r="K86" s="190"/>
      <c r="L86" s="195"/>
      <c r="M86" s="196"/>
      <c r="N86" s="197"/>
      <c r="O86" s="197"/>
      <c r="P86" s="198">
        <f>SUM(P87:P103)</f>
        <v>0</v>
      </c>
      <c r="Q86" s="197"/>
      <c r="R86" s="198">
        <f>SUM(R87:R103)</f>
        <v>0.08969200000000001</v>
      </c>
      <c r="S86" s="197"/>
      <c r="T86" s="199">
        <f>SUM(T87:T103)</f>
        <v>0</v>
      </c>
      <c r="AR86" s="200" t="s">
        <v>81</v>
      </c>
      <c r="AT86" s="201" t="s">
        <v>71</v>
      </c>
      <c r="AU86" s="201" t="s">
        <v>79</v>
      </c>
      <c r="AY86" s="200" t="s">
        <v>162</v>
      </c>
      <c r="BK86" s="202">
        <f>SUM(BK87:BK103)</f>
        <v>0</v>
      </c>
    </row>
    <row r="87" spans="2:65" s="1" customFormat="1" ht="22.5" customHeight="1">
      <c r="B87" s="43"/>
      <c r="C87" s="206" t="s">
        <v>79</v>
      </c>
      <c r="D87" s="206" t="s">
        <v>165</v>
      </c>
      <c r="E87" s="207" t="s">
        <v>2909</v>
      </c>
      <c r="F87" s="208" t="s">
        <v>2910</v>
      </c>
      <c r="G87" s="209" t="s">
        <v>2911</v>
      </c>
      <c r="H87" s="210">
        <v>8</v>
      </c>
      <c r="I87" s="211"/>
      <c r="J87" s="212">
        <f>ROUND(I87*H87,2)</f>
        <v>0</v>
      </c>
      <c r="K87" s="208" t="s">
        <v>21</v>
      </c>
      <c r="L87" s="63"/>
      <c r="M87" s="213" t="s">
        <v>21</v>
      </c>
      <c r="N87" s="214" t="s">
        <v>43</v>
      </c>
      <c r="O87" s="44"/>
      <c r="P87" s="215">
        <f>O87*H87</f>
        <v>0</v>
      </c>
      <c r="Q87" s="215">
        <v>0</v>
      </c>
      <c r="R87" s="215">
        <f>Q87*H87</f>
        <v>0</v>
      </c>
      <c r="S87" s="215">
        <v>0</v>
      </c>
      <c r="T87" s="216">
        <f>S87*H87</f>
        <v>0</v>
      </c>
      <c r="AR87" s="26" t="s">
        <v>376</v>
      </c>
      <c r="AT87" s="26" t="s">
        <v>165</v>
      </c>
      <c r="AU87" s="26" t="s">
        <v>81</v>
      </c>
      <c r="AY87" s="26" t="s">
        <v>162</v>
      </c>
      <c r="BE87" s="217">
        <f>IF(N87="základní",J87,0)</f>
        <v>0</v>
      </c>
      <c r="BF87" s="217">
        <f>IF(N87="snížená",J87,0)</f>
        <v>0</v>
      </c>
      <c r="BG87" s="217">
        <f>IF(N87="zákl. přenesená",J87,0)</f>
        <v>0</v>
      </c>
      <c r="BH87" s="217">
        <f>IF(N87="sníž. přenesená",J87,0)</f>
        <v>0</v>
      </c>
      <c r="BI87" s="217">
        <f>IF(N87="nulová",J87,0)</f>
        <v>0</v>
      </c>
      <c r="BJ87" s="26" t="s">
        <v>79</v>
      </c>
      <c r="BK87" s="217">
        <f>ROUND(I87*H87,2)</f>
        <v>0</v>
      </c>
      <c r="BL87" s="26" t="s">
        <v>376</v>
      </c>
      <c r="BM87" s="26" t="s">
        <v>2912</v>
      </c>
    </row>
    <row r="88" spans="2:65" s="1" customFormat="1" ht="22.5" customHeight="1">
      <c r="B88" s="43"/>
      <c r="C88" s="206" t="s">
        <v>81</v>
      </c>
      <c r="D88" s="206" t="s">
        <v>165</v>
      </c>
      <c r="E88" s="207" t="s">
        <v>2913</v>
      </c>
      <c r="F88" s="208" t="s">
        <v>2914</v>
      </c>
      <c r="G88" s="209" t="s">
        <v>416</v>
      </c>
      <c r="H88" s="210">
        <v>1</v>
      </c>
      <c r="I88" s="211"/>
      <c r="J88" s="212">
        <f>ROUND(I88*H88,2)</f>
        <v>0</v>
      </c>
      <c r="K88" s="208" t="s">
        <v>2206</v>
      </c>
      <c r="L88" s="63"/>
      <c r="M88" s="213" t="s">
        <v>21</v>
      </c>
      <c r="N88" s="214" t="s">
        <v>43</v>
      </c>
      <c r="O88" s="44"/>
      <c r="P88" s="215">
        <f>O88*H88</f>
        <v>0</v>
      </c>
      <c r="Q88" s="215">
        <v>0</v>
      </c>
      <c r="R88" s="215">
        <f>Q88*H88</f>
        <v>0</v>
      </c>
      <c r="S88" s="215">
        <v>0</v>
      </c>
      <c r="T88" s="216">
        <f>S88*H88</f>
        <v>0</v>
      </c>
      <c r="AR88" s="26" t="s">
        <v>376</v>
      </c>
      <c r="AT88" s="26" t="s">
        <v>165</v>
      </c>
      <c r="AU88" s="26" t="s">
        <v>81</v>
      </c>
      <c r="AY88" s="26" t="s">
        <v>162</v>
      </c>
      <c r="BE88" s="217">
        <f>IF(N88="základní",J88,0)</f>
        <v>0</v>
      </c>
      <c r="BF88" s="217">
        <f>IF(N88="snížená",J88,0)</f>
        <v>0</v>
      </c>
      <c r="BG88" s="217">
        <f>IF(N88="zákl. přenesená",J88,0)</f>
        <v>0</v>
      </c>
      <c r="BH88" s="217">
        <f>IF(N88="sníž. přenesená",J88,0)</f>
        <v>0</v>
      </c>
      <c r="BI88" s="217">
        <f>IF(N88="nulová",J88,0)</f>
        <v>0</v>
      </c>
      <c r="BJ88" s="26" t="s">
        <v>79</v>
      </c>
      <c r="BK88" s="217">
        <f>ROUND(I88*H88,2)</f>
        <v>0</v>
      </c>
      <c r="BL88" s="26" t="s">
        <v>376</v>
      </c>
      <c r="BM88" s="26" t="s">
        <v>2915</v>
      </c>
    </row>
    <row r="89" spans="2:65" s="1" customFormat="1" ht="22.5" customHeight="1">
      <c r="B89" s="43"/>
      <c r="C89" s="258" t="s">
        <v>163</v>
      </c>
      <c r="D89" s="258" t="s">
        <v>237</v>
      </c>
      <c r="E89" s="259" t="s">
        <v>2916</v>
      </c>
      <c r="F89" s="260" t="s">
        <v>2917</v>
      </c>
      <c r="G89" s="261" t="s">
        <v>416</v>
      </c>
      <c r="H89" s="262">
        <v>1</v>
      </c>
      <c r="I89" s="263"/>
      <c r="J89" s="264">
        <f>ROUND(I89*H89,2)</f>
        <v>0</v>
      </c>
      <c r="K89" s="260" t="s">
        <v>21</v>
      </c>
      <c r="L89" s="265"/>
      <c r="M89" s="266" t="s">
        <v>21</v>
      </c>
      <c r="N89" s="267" t="s">
        <v>43</v>
      </c>
      <c r="O89" s="44"/>
      <c r="P89" s="215">
        <f>O89*H89</f>
        <v>0</v>
      </c>
      <c r="Q89" s="215">
        <v>0.00044</v>
      </c>
      <c r="R89" s="215">
        <f>Q89*H89</f>
        <v>0.00044</v>
      </c>
      <c r="S89" s="215">
        <v>0</v>
      </c>
      <c r="T89" s="216">
        <f>S89*H89</f>
        <v>0</v>
      </c>
      <c r="AR89" s="26" t="s">
        <v>464</v>
      </c>
      <c r="AT89" s="26" t="s">
        <v>237</v>
      </c>
      <c r="AU89" s="26" t="s">
        <v>81</v>
      </c>
      <c r="AY89" s="26" t="s">
        <v>162</v>
      </c>
      <c r="BE89" s="217">
        <f>IF(N89="základní",J89,0)</f>
        <v>0</v>
      </c>
      <c r="BF89" s="217">
        <f>IF(N89="snížená",J89,0)</f>
        <v>0</v>
      </c>
      <c r="BG89" s="217">
        <f>IF(N89="zákl. přenesená",J89,0)</f>
        <v>0</v>
      </c>
      <c r="BH89" s="217">
        <f>IF(N89="sníž. přenesená",J89,0)</f>
        <v>0</v>
      </c>
      <c r="BI89" s="217">
        <f>IF(N89="nulová",J89,0)</f>
        <v>0</v>
      </c>
      <c r="BJ89" s="26" t="s">
        <v>79</v>
      </c>
      <c r="BK89" s="217">
        <f>ROUND(I89*H89,2)</f>
        <v>0</v>
      </c>
      <c r="BL89" s="26" t="s">
        <v>376</v>
      </c>
      <c r="BM89" s="26" t="s">
        <v>2918</v>
      </c>
    </row>
    <row r="90" spans="2:47" s="1" customFormat="1" ht="27">
      <c r="B90" s="43"/>
      <c r="C90" s="65"/>
      <c r="D90" s="245" t="s">
        <v>241</v>
      </c>
      <c r="E90" s="65"/>
      <c r="F90" s="279" t="s">
        <v>2231</v>
      </c>
      <c r="G90" s="65"/>
      <c r="H90" s="65"/>
      <c r="I90" s="174"/>
      <c r="J90" s="65"/>
      <c r="K90" s="65"/>
      <c r="L90" s="63"/>
      <c r="M90" s="220"/>
      <c r="N90" s="44"/>
      <c r="O90" s="44"/>
      <c r="P90" s="44"/>
      <c r="Q90" s="44"/>
      <c r="R90" s="44"/>
      <c r="S90" s="44"/>
      <c r="T90" s="80"/>
      <c r="AT90" s="26" t="s">
        <v>241</v>
      </c>
      <c r="AU90" s="26" t="s">
        <v>81</v>
      </c>
    </row>
    <row r="91" spans="2:65" s="1" customFormat="1" ht="22.5" customHeight="1">
      <c r="B91" s="43"/>
      <c r="C91" s="206" t="s">
        <v>170</v>
      </c>
      <c r="D91" s="206" t="s">
        <v>165</v>
      </c>
      <c r="E91" s="207" t="s">
        <v>2919</v>
      </c>
      <c r="F91" s="208" t="s">
        <v>2920</v>
      </c>
      <c r="G91" s="209" t="s">
        <v>416</v>
      </c>
      <c r="H91" s="210">
        <v>1</v>
      </c>
      <c r="I91" s="211"/>
      <c r="J91" s="212">
        <f aca="true" t="shared" si="0" ref="J91:J102">ROUND(I91*H91,2)</f>
        <v>0</v>
      </c>
      <c r="K91" s="208" t="s">
        <v>21</v>
      </c>
      <c r="L91" s="63"/>
      <c r="M91" s="213" t="s">
        <v>21</v>
      </c>
      <c r="N91" s="214" t="s">
        <v>43</v>
      </c>
      <c r="O91" s="44"/>
      <c r="P91" s="215">
        <f aca="true" t="shared" si="1" ref="P91:P102">O91*H91</f>
        <v>0</v>
      </c>
      <c r="Q91" s="215">
        <v>0</v>
      </c>
      <c r="R91" s="215">
        <f aca="true" t="shared" si="2" ref="R91:R102">Q91*H91</f>
        <v>0</v>
      </c>
      <c r="S91" s="215">
        <v>0</v>
      </c>
      <c r="T91" s="216">
        <f aca="true" t="shared" si="3" ref="T91:T102">S91*H91</f>
        <v>0</v>
      </c>
      <c r="AR91" s="26" t="s">
        <v>376</v>
      </c>
      <c r="AT91" s="26" t="s">
        <v>165</v>
      </c>
      <c r="AU91" s="26" t="s">
        <v>81</v>
      </c>
      <c r="AY91" s="26" t="s">
        <v>162</v>
      </c>
      <c r="BE91" s="217">
        <f aca="true" t="shared" si="4" ref="BE91:BE102">IF(N91="základní",J91,0)</f>
        <v>0</v>
      </c>
      <c r="BF91" s="217">
        <f aca="true" t="shared" si="5" ref="BF91:BF102">IF(N91="snížená",J91,0)</f>
        <v>0</v>
      </c>
      <c r="BG91" s="217">
        <f aca="true" t="shared" si="6" ref="BG91:BG102">IF(N91="zákl. přenesená",J91,0)</f>
        <v>0</v>
      </c>
      <c r="BH91" s="217">
        <f aca="true" t="shared" si="7" ref="BH91:BH102">IF(N91="sníž. přenesená",J91,0)</f>
        <v>0</v>
      </c>
      <c r="BI91" s="217">
        <f aca="true" t="shared" si="8" ref="BI91:BI102">IF(N91="nulová",J91,0)</f>
        <v>0</v>
      </c>
      <c r="BJ91" s="26" t="s">
        <v>79</v>
      </c>
      <c r="BK91" s="217">
        <f aca="true" t="shared" si="9" ref="BK91:BK102">ROUND(I91*H91,2)</f>
        <v>0</v>
      </c>
      <c r="BL91" s="26" t="s">
        <v>376</v>
      </c>
      <c r="BM91" s="26" t="s">
        <v>2921</v>
      </c>
    </row>
    <row r="92" spans="2:65" s="1" customFormat="1" ht="31.5" customHeight="1">
      <c r="B92" s="43"/>
      <c r="C92" s="258" t="s">
        <v>203</v>
      </c>
      <c r="D92" s="258" t="s">
        <v>237</v>
      </c>
      <c r="E92" s="259" t="s">
        <v>2922</v>
      </c>
      <c r="F92" s="260" t="s">
        <v>2923</v>
      </c>
      <c r="G92" s="261" t="s">
        <v>416</v>
      </c>
      <c r="H92" s="262">
        <v>1</v>
      </c>
      <c r="I92" s="263"/>
      <c r="J92" s="264">
        <f t="shared" si="0"/>
        <v>0</v>
      </c>
      <c r="K92" s="260" t="s">
        <v>21</v>
      </c>
      <c r="L92" s="265"/>
      <c r="M92" s="266" t="s">
        <v>21</v>
      </c>
      <c r="N92" s="267" t="s">
        <v>43</v>
      </c>
      <c r="O92" s="44"/>
      <c r="P92" s="215">
        <f t="shared" si="1"/>
        <v>0</v>
      </c>
      <c r="Q92" s="215">
        <v>0.0059</v>
      </c>
      <c r="R92" s="215">
        <f t="shared" si="2"/>
        <v>0.0059</v>
      </c>
      <c r="S92" s="215">
        <v>0</v>
      </c>
      <c r="T92" s="216">
        <f t="shared" si="3"/>
        <v>0</v>
      </c>
      <c r="AR92" s="26" t="s">
        <v>222</v>
      </c>
      <c r="AT92" s="26" t="s">
        <v>237</v>
      </c>
      <c r="AU92" s="26" t="s">
        <v>81</v>
      </c>
      <c r="AY92" s="26" t="s">
        <v>162</v>
      </c>
      <c r="BE92" s="217">
        <f t="shared" si="4"/>
        <v>0</v>
      </c>
      <c r="BF92" s="217">
        <f t="shared" si="5"/>
        <v>0</v>
      </c>
      <c r="BG92" s="217">
        <f t="shared" si="6"/>
        <v>0</v>
      </c>
      <c r="BH92" s="217">
        <f t="shared" si="7"/>
        <v>0</v>
      </c>
      <c r="BI92" s="217">
        <f t="shared" si="8"/>
        <v>0</v>
      </c>
      <c r="BJ92" s="26" t="s">
        <v>79</v>
      </c>
      <c r="BK92" s="217">
        <f t="shared" si="9"/>
        <v>0</v>
      </c>
      <c r="BL92" s="26" t="s">
        <v>170</v>
      </c>
      <c r="BM92" s="26" t="s">
        <v>2924</v>
      </c>
    </row>
    <row r="93" spans="2:65" s="1" customFormat="1" ht="22.5" customHeight="1">
      <c r="B93" s="43"/>
      <c r="C93" s="206" t="s">
        <v>211</v>
      </c>
      <c r="D93" s="206" t="s">
        <v>165</v>
      </c>
      <c r="E93" s="207" t="s">
        <v>2925</v>
      </c>
      <c r="F93" s="208" t="s">
        <v>2926</v>
      </c>
      <c r="G93" s="209" t="s">
        <v>206</v>
      </c>
      <c r="H93" s="210">
        <v>12</v>
      </c>
      <c r="I93" s="211"/>
      <c r="J93" s="212">
        <f t="shared" si="0"/>
        <v>0</v>
      </c>
      <c r="K93" s="208" t="s">
        <v>21</v>
      </c>
      <c r="L93" s="63"/>
      <c r="M93" s="213" t="s">
        <v>21</v>
      </c>
      <c r="N93" s="214" t="s">
        <v>43</v>
      </c>
      <c r="O93" s="44"/>
      <c r="P93" s="215">
        <f t="shared" si="1"/>
        <v>0</v>
      </c>
      <c r="Q93" s="215">
        <v>0</v>
      </c>
      <c r="R93" s="215">
        <f t="shared" si="2"/>
        <v>0</v>
      </c>
      <c r="S93" s="215">
        <v>0</v>
      </c>
      <c r="T93" s="216">
        <f t="shared" si="3"/>
        <v>0</v>
      </c>
      <c r="AR93" s="26" t="s">
        <v>376</v>
      </c>
      <c r="AT93" s="26" t="s">
        <v>165</v>
      </c>
      <c r="AU93" s="26" t="s">
        <v>81</v>
      </c>
      <c r="AY93" s="26" t="s">
        <v>162</v>
      </c>
      <c r="BE93" s="217">
        <f t="shared" si="4"/>
        <v>0</v>
      </c>
      <c r="BF93" s="217">
        <f t="shared" si="5"/>
        <v>0</v>
      </c>
      <c r="BG93" s="217">
        <f t="shared" si="6"/>
        <v>0</v>
      </c>
      <c r="BH93" s="217">
        <f t="shared" si="7"/>
        <v>0</v>
      </c>
      <c r="BI93" s="217">
        <f t="shared" si="8"/>
        <v>0</v>
      </c>
      <c r="BJ93" s="26" t="s">
        <v>79</v>
      </c>
      <c r="BK93" s="217">
        <f t="shared" si="9"/>
        <v>0</v>
      </c>
      <c r="BL93" s="26" t="s">
        <v>376</v>
      </c>
      <c r="BM93" s="26" t="s">
        <v>2927</v>
      </c>
    </row>
    <row r="94" spans="2:65" s="1" customFormat="1" ht="22.5" customHeight="1">
      <c r="B94" s="43"/>
      <c r="C94" s="258" t="s">
        <v>217</v>
      </c>
      <c r="D94" s="258" t="s">
        <v>237</v>
      </c>
      <c r="E94" s="259" t="s">
        <v>2928</v>
      </c>
      <c r="F94" s="260" t="s">
        <v>2929</v>
      </c>
      <c r="G94" s="261" t="s">
        <v>206</v>
      </c>
      <c r="H94" s="262">
        <v>12</v>
      </c>
      <c r="I94" s="263"/>
      <c r="J94" s="264">
        <f t="shared" si="0"/>
        <v>0</v>
      </c>
      <c r="K94" s="260" t="s">
        <v>21</v>
      </c>
      <c r="L94" s="265"/>
      <c r="M94" s="266" t="s">
        <v>21</v>
      </c>
      <c r="N94" s="267" t="s">
        <v>43</v>
      </c>
      <c r="O94" s="44"/>
      <c r="P94" s="215">
        <f t="shared" si="1"/>
        <v>0</v>
      </c>
      <c r="Q94" s="215">
        <v>0.0059</v>
      </c>
      <c r="R94" s="215">
        <f t="shared" si="2"/>
        <v>0.0708</v>
      </c>
      <c r="S94" s="215">
        <v>0</v>
      </c>
      <c r="T94" s="216">
        <f t="shared" si="3"/>
        <v>0</v>
      </c>
      <c r="AR94" s="26" t="s">
        <v>222</v>
      </c>
      <c r="AT94" s="26" t="s">
        <v>237</v>
      </c>
      <c r="AU94" s="26" t="s">
        <v>81</v>
      </c>
      <c r="AY94" s="26" t="s">
        <v>162</v>
      </c>
      <c r="BE94" s="217">
        <f t="shared" si="4"/>
        <v>0</v>
      </c>
      <c r="BF94" s="217">
        <f t="shared" si="5"/>
        <v>0</v>
      </c>
      <c r="BG94" s="217">
        <f t="shared" si="6"/>
        <v>0</v>
      </c>
      <c r="BH94" s="217">
        <f t="shared" si="7"/>
        <v>0</v>
      </c>
      <c r="BI94" s="217">
        <f t="shared" si="8"/>
        <v>0</v>
      </c>
      <c r="BJ94" s="26" t="s">
        <v>79</v>
      </c>
      <c r="BK94" s="217">
        <f t="shared" si="9"/>
        <v>0</v>
      </c>
      <c r="BL94" s="26" t="s">
        <v>170</v>
      </c>
      <c r="BM94" s="26" t="s">
        <v>2930</v>
      </c>
    </row>
    <row r="95" spans="2:65" s="1" customFormat="1" ht="22.5" customHeight="1">
      <c r="B95" s="43"/>
      <c r="C95" s="206" t="s">
        <v>222</v>
      </c>
      <c r="D95" s="206" t="s">
        <v>165</v>
      </c>
      <c r="E95" s="207" t="s">
        <v>2931</v>
      </c>
      <c r="F95" s="208" t="s">
        <v>2932</v>
      </c>
      <c r="G95" s="209" t="s">
        <v>933</v>
      </c>
      <c r="H95" s="210">
        <v>0.28</v>
      </c>
      <c r="I95" s="211"/>
      <c r="J95" s="212">
        <f t="shared" si="0"/>
        <v>0</v>
      </c>
      <c r="K95" s="208" t="s">
        <v>21</v>
      </c>
      <c r="L95" s="63"/>
      <c r="M95" s="213" t="s">
        <v>21</v>
      </c>
      <c r="N95" s="214" t="s">
        <v>43</v>
      </c>
      <c r="O95" s="44"/>
      <c r="P95" s="215">
        <f t="shared" si="1"/>
        <v>0</v>
      </c>
      <c r="Q95" s="215">
        <v>0</v>
      </c>
      <c r="R95" s="215">
        <f t="shared" si="2"/>
        <v>0</v>
      </c>
      <c r="S95" s="215">
        <v>0</v>
      </c>
      <c r="T95" s="216">
        <f t="shared" si="3"/>
        <v>0</v>
      </c>
      <c r="AR95" s="26" t="s">
        <v>376</v>
      </c>
      <c r="AT95" s="26" t="s">
        <v>165</v>
      </c>
      <c r="AU95" s="26" t="s">
        <v>81</v>
      </c>
      <c r="AY95" s="26" t="s">
        <v>162</v>
      </c>
      <c r="BE95" s="217">
        <f t="shared" si="4"/>
        <v>0</v>
      </c>
      <c r="BF95" s="217">
        <f t="shared" si="5"/>
        <v>0</v>
      </c>
      <c r="BG95" s="217">
        <f t="shared" si="6"/>
        <v>0</v>
      </c>
      <c r="BH95" s="217">
        <f t="shared" si="7"/>
        <v>0</v>
      </c>
      <c r="BI95" s="217">
        <f t="shared" si="8"/>
        <v>0</v>
      </c>
      <c r="BJ95" s="26" t="s">
        <v>79</v>
      </c>
      <c r="BK95" s="217">
        <f t="shared" si="9"/>
        <v>0</v>
      </c>
      <c r="BL95" s="26" t="s">
        <v>376</v>
      </c>
      <c r="BM95" s="26" t="s">
        <v>2933</v>
      </c>
    </row>
    <row r="96" spans="2:65" s="1" customFormat="1" ht="22.5" customHeight="1">
      <c r="B96" s="43"/>
      <c r="C96" s="258" t="s">
        <v>229</v>
      </c>
      <c r="D96" s="258" t="s">
        <v>237</v>
      </c>
      <c r="E96" s="259" t="s">
        <v>2934</v>
      </c>
      <c r="F96" s="260" t="s">
        <v>2935</v>
      </c>
      <c r="G96" s="261" t="s">
        <v>933</v>
      </c>
      <c r="H96" s="262">
        <v>0.28</v>
      </c>
      <c r="I96" s="263"/>
      <c r="J96" s="264">
        <f t="shared" si="0"/>
        <v>0</v>
      </c>
      <c r="K96" s="260" t="s">
        <v>21</v>
      </c>
      <c r="L96" s="265"/>
      <c r="M96" s="266" t="s">
        <v>21</v>
      </c>
      <c r="N96" s="267" t="s">
        <v>43</v>
      </c>
      <c r="O96" s="44"/>
      <c r="P96" s="215">
        <f t="shared" si="1"/>
        <v>0</v>
      </c>
      <c r="Q96" s="215">
        <v>0.0059</v>
      </c>
      <c r="R96" s="215">
        <f t="shared" si="2"/>
        <v>0.001652</v>
      </c>
      <c r="S96" s="215">
        <v>0</v>
      </c>
      <c r="T96" s="216">
        <f t="shared" si="3"/>
        <v>0</v>
      </c>
      <c r="AR96" s="26" t="s">
        <v>222</v>
      </c>
      <c r="AT96" s="26" t="s">
        <v>237</v>
      </c>
      <c r="AU96" s="26" t="s">
        <v>81</v>
      </c>
      <c r="AY96" s="26" t="s">
        <v>162</v>
      </c>
      <c r="BE96" s="217">
        <f t="shared" si="4"/>
        <v>0</v>
      </c>
      <c r="BF96" s="217">
        <f t="shared" si="5"/>
        <v>0</v>
      </c>
      <c r="BG96" s="217">
        <f t="shared" si="6"/>
        <v>0</v>
      </c>
      <c r="BH96" s="217">
        <f t="shared" si="7"/>
        <v>0</v>
      </c>
      <c r="BI96" s="217">
        <f t="shared" si="8"/>
        <v>0</v>
      </c>
      <c r="BJ96" s="26" t="s">
        <v>79</v>
      </c>
      <c r="BK96" s="217">
        <f t="shared" si="9"/>
        <v>0</v>
      </c>
      <c r="BL96" s="26" t="s">
        <v>170</v>
      </c>
      <c r="BM96" s="26" t="s">
        <v>2936</v>
      </c>
    </row>
    <row r="97" spans="2:65" s="1" customFormat="1" ht="22.5" customHeight="1">
      <c r="B97" s="43"/>
      <c r="C97" s="206" t="s">
        <v>236</v>
      </c>
      <c r="D97" s="206" t="s">
        <v>165</v>
      </c>
      <c r="E97" s="207" t="s">
        <v>2937</v>
      </c>
      <c r="F97" s="208" t="s">
        <v>2938</v>
      </c>
      <c r="G97" s="209" t="s">
        <v>933</v>
      </c>
      <c r="H97" s="210">
        <v>1</v>
      </c>
      <c r="I97" s="211"/>
      <c r="J97" s="212">
        <f t="shared" si="0"/>
        <v>0</v>
      </c>
      <c r="K97" s="208" t="s">
        <v>21</v>
      </c>
      <c r="L97" s="63"/>
      <c r="M97" s="213" t="s">
        <v>21</v>
      </c>
      <c r="N97" s="214" t="s">
        <v>43</v>
      </c>
      <c r="O97" s="44"/>
      <c r="P97" s="215">
        <f t="shared" si="1"/>
        <v>0</v>
      </c>
      <c r="Q97" s="215">
        <v>0</v>
      </c>
      <c r="R97" s="215">
        <f t="shared" si="2"/>
        <v>0</v>
      </c>
      <c r="S97" s="215">
        <v>0</v>
      </c>
      <c r="T97" s="216">
        <f t="shared" si="3"/>
        <v>0</v>
      </c>
      <c r="AR97" s="26" t="s">
        <v>376</v>
      </c>
      <c r="AT97" s="26" t="s">
        <v>165</v>
      </c>
      <c r="AU97" s="26" t="s">
        <v>81</v>
      </c>
      <c r="AY97" s="26" t="s">
        <v>162</v>
      </c>
      <c r="BE97" s="217">
        <f t="shared" si="4"/>
        <v>0</v>
      </c>
      <c r="BF97" s="217">
        <f t="shared" si="5"/>
        <v>0</v>
      </c>
      <c r="BG97" s="217">
        <f t="shared" si="6"/>
        <v>0</v>
      </c>
      <c r="BH97" s="217">
        <f t="shared" si="7"/>
        <v>0</v>
      </c>
      <c r="BI97" s="217">
        <f t="shared" si="8"/>
        <v>0</v>
      </c>
      <c r="BJ97" s="26" t="s">
        <v>79</v>
      </c>
      <c r="BK97" s="217">
        <f t="shared" si="9"/>
        <v>0</v>
      </c>
      <c r="BL97" s="26" t="s">
        <v>376</v>
      </c>
      <c r="BM97" s="26" t="s">
        <v>2939</v>
      </c>
    </row>
    <row r="98" spans="2:65" s="1" customFormat="1" ht="22.5" customHeight="1">
      <c r="B98" s="43"/>
      <c r="C98" s="258" t="s">
        <v>244</v>
      </c>
      <c r="D98" s="258" t="s">
        <v>237</v>
      </c>
      <c r="E98" s="259" t="s">
        <v>2940</v>
      </c>
      <c r="F98" s="260" t="s">
        <v>2941</v>
      </c>
      <c r="G98" s="261" t="s">
        <v>206</v>
      </c>
      <c r="H98" s="262">
        <v>1</v>
      </c>
      <c r="I98" s="263"/>
      <c r="J98" s="264">
        <f t="shared" si="0"/>
        <v>0</v>
      </c>
      <c r="K98" s="260" t="s">
        <v>21</v>
      </c>
      <c r="L98" s="265"/>
      <c r="M98" s="266" t="s">
        <v>21</v>
      </c>
      <c r="N98" s="267" t="s">
        <v>43</v>
      </c>
      <c r="O98" s="44"/>
      <c r="P98" s="215">
        <f t="shared" si="1"/>
        <v>0</v>
      </c>
      <c r="Q98" s="215">
        <v>0.0059</v>
      </c>
      <c r="R98" s="215">
        <f t="shared" si="2"/>
        <v>0.0059</v>
      </c>
      <c r="S98" s="215">
        <v>0</v>
      </c>
      <c r="T98" s="216">
        <f t="shared" si="3"/>
        <v>0</v>
      </c>
      <c r="AR98" s="26" t="s">
        <v>222</v>
      </c>
      <c r="AT98" s="26" t="s">
        <v>237</v>
      </c>
      <c r="AU98" s="26" t="s">
        <v>81</v>
      </c>
      <c r="AY98" s="26" t="s">
        <v>162</v>
      </c>
      <c r="BE98" s="217">
        <f t="shared" si="4"/>
        <v>0</v>
      </c>
      <c r="BF98" s="217">
        <f t="shared" si="5"/>
        <v>0</v>
      </c>
      <c r="BG98" s="217">
        <f t="shared" si="6"/>
        <v>0</v>
      </c>
      <c r="BH98" s="217">
        <f t="shared" si="7"/>
        <v>0</v>
      </c>
      <c r="BI98" s="217">
        <f t="shared" si="8"/>
        <v>0</v>
      </c>
      <c r="BJ98" s="26" t="s">
        <v>79</v>
      </c>
      <c r="BK98" s="217">
        <f t="shared" si="9"/>
        <v>0</v>
      </c>
      <c r="BL98" s="26" t="s">
        <v>170</v>
      </c>
      <c r="BM98" s="26" t="s">
        <v>2942</v>
      </c>
    </row>
    <row r="99" spans="2:65" s="1" customFormat="1" ht="22.5" customHeight="1">
      <c r="B99" s="43"/>
      <c r="C99" s="206" t="s">
        <v>251</v>
      </c>
      <c r="D99" s="206" t="s">
        <v>165</v>
      </c>
      <c r="E99" s="207" t="s">
        <v>2943</v>
      </c>
      <c r="F99" s="208" t="s">
        <v>2944</v>
      </c>
      <c r="G99" s="209" t="s">
        <v>416</v>
      </c>
      <c r="H99" s="210">
        <v>1</v>
      </c>
      <c r="I99" s="211"/>
      <c r="J99" s="212">
        <f t="shared" si="0"/>
        <v>0</v>
      </c>
      <c r="K99" s="208" t="s">
        <v>2206</v>
      </c>
      <c r="L99" s="63"/>
      <c r="M99" s="213" t="s">
        <v>21</v>
      </c>
      <c r="N99" s="214" t="s">
        <v>43</v>
      </c>
      <c r="O99" s="44"/>
      <c r="P99" s="215">
        <f t="shared" si="1"/>
        <v>0</v>
      </c>
      <c r="Q99" s="215">
        <v>0</v>
      </c>
      <c r="R99" s="215">
        <f t="shared" si="2"/>
        <v>0</v>
      </c>
      <c r="S99" s="215">
        <v>0</v>
      </c>
      <c r="T99" s="216">
        <f t="shared" si="3"/>
        <v>0</v>
      </c>
      <c r="AR99" s="26" t="s">
        <v>376</v>
      </c>
      <c r="AT99" s="26" t="s">
        <v>165</v>
      </c>
      <c r="AU99" s="26" t="s">
        <v>81</v>
      </c>
      <c r="AY99" s="26" t="s">
        <v>162</v>
      </c>
      <c r="BE99" s="217">
        <f t="shared" si="4"/>
        <v>0</v>
      </c>
      <c r="BF99" s="217">
        <f t="shared" si="5"/>
        <v>0</v>
      </c>
      <c r="BG99" s="217">
        <f t="shared" si="6"/>
        <v>0</v>
      </c>
      <c r="BH99" s="217">
        <f t="shared" si="7"/>
        <v>0</v>
      </c>
      <c r="BI99" s="217">
        <f t="shared" si="8"/>
        <v>0</v>
      </c>
      <c r="BJ99" s="26" t="s">
        <v>79</v>
      </c>
      <c r="BK99" s="217">
        <f t="shared" si="9"/>
        <v>0</v>
      </c>
      <c r="BL99" s="26" t="s">
        <v>376</v>
      </c>
      <c r="BM99" s="26" t="s">
        <v>2945</v>
      </c>
    </row>
    <row r="100" spans="2:65" s="1" customFormat="1" ht="22.5" customHeight="1">
      <c r="B100" s="43"/>
      <c r="C100" s="258" t="s">
        <v>261</v>
      </c>
      <c r="D100" s="258" t="s">
        <v>237</v>
      </c>
      <c r="E100" s="259" t="s">
        <v>2946</v>
      </c>
      <c r="F100" s="260" t="s">
        <v>2947</v>
      </c>
      <c r="G100" s="261" t="s">
        <v>416</v>
      </c>
      <c r="H100" s="262">
        <v>1</v>
      </c>
      <c r="I100" s="263"/>
      <c r="J100" s="264">
        <f t="shared" si="0"/>
        <v>0</v>
      </c>
      <c r="K100" s="260" t="s">
        <v>21</v>
      </c>
      <c r="L100" s="265"/>
      <c r="M100" s="266" t="s">
        <v>21</v>
      </c>
      <c r="N100" s="267" t="s">
        <v>43</v>
      </c>
      <c r="O100" s="44"/>
      <c r="P100" s="215">
        <f t="shared" si="1"/>
        <v>0</v>
      </c>
      <c r="Q100" s="215">
        <v>0.005</v>
      </c>
      <c r="R100" s="215">
        <f t="shared" si="2"/>
        <v>0.005</v>
      </c>
      <c r="S100" s="215">
        <v>0</v>
      </c>
      <c r="T100" s="216">
        <f t="shared" si="3"/>
        <v>0</v>
      </c>
      <c r="AR100" s="26" t="s">
        <v>464</v>
      </c>
      <c r="AT100" s="26" t="s">
        <v>237</v>
      </c>
      <c r="AU100" s="26" t="s">
        <v>81</v>
      </c>
      <c r="AY100" s="26" t="s">
        <v>162</v>
      </c>
      <c r="BE100" s="217">
        <f t="shared" si="4"/>
        <v>0</v>
      </c>
      <c r="BF100" s="217">
        <f t="shared" si="5"/>
        <v>0</v>
      </c>
      <c r="BG100" s="217">
        <f t="shared" si="6"/>
        <v>0</v>
      </c>
      <c r="BH100" s="217">
        <f t="shared" si="7"/>
        <v>0</v>
      </c>
      <c r="BI100" s="217">
        <f t="shared" si="8"/>
        <v>0</v>
      </c>
      <c r="BJ100" s="26" t="s">
        <v>79</v>
      </c>
      <c r="BK100" s="217">
        <f t="shared" si="9"/>
        <v>0</v>
      </c>
      <c r="BL100" s="26" t="s">
        <v>376</v>
      </c>
      <c r="BM100" s="26" t="s">
        <v>2948</v>
      </c>
    </row>
    <row r="101" spans="2:65" s="1" customFormat="1" ht="22.5" customHeight="1">
      <c r="B101" s="43"/>
      <c r="C101" s="206" t="s">
        <v>308</v>
      </c>
      <c r="D101" s="206" t="s">
        <v>165</v>
      </c>
      <c r="E101" s="207" t="s">
        <v>1633</v>
      </c>
      <c r="F101" s="208" t="s">
        <v>2949</v>
      </c>
      <c r="G101" s="209" t="s">
        <v>933</v>
      </c>
      <c r="H101" s="210">
        <v>25</v>
      </c>
      <c r="I101" s="211"/>
      <c r="J101" s="212">
        <f t="shared" si="0"/>
        <v>0</v>
      </c>
      <c r="K101" s="208" t="s">
        <v>21</v>
      </c>
      <c r="L101" s="63"/>
      <c r="M101" s="213" t="s">
        <v>21</v>
      </c>
      <c r="N101" s="214" t="s">
        <v>43</v>
      </c>
      <c r="O101" s="44"/>
      <c r="P101" s="215">
        <f t="shared" si="1"/>
        <v>0</v>
      </c>
      <c r="Q101" s="215">
        <v>0</v>
      </c>
      <c r="R101" s="215">
        <f t="shared" si="2"/>
        <v>0</v>
      </c>
      <c r="S101" s="215">
        <v>0</v>
      </c>
      <c r="T101" s="216">
        <f t="shared" si="3"/>
        <v>0</v>
      </c>
      <c r="AR101" s="26" t="s">
        <v>1636</v>
      </c>
      <c r="AT101" s="26" t="s">
        <v>165</v>
      </c>
      <c r="AU101" s="26" t="s">
        <v>81</v>
      </c>
      <c r="AY101" s="26" t="s">
        <v>162</v>
      </c>
      <c r="BE101" s="217">
        <f t="shared" si="4"/>
        <v>0</v>
      </c>
      <c r="BF101" s="217">
        <f t="shared" si="5"/>
        <v>0</v>
      </c>
      <c r="BG101" s="217">
        <f t="shared" si="6"/>
        <v>0</v>
      </c>
      <c r="BH101" s="217">
        <f t="shared" si="7"/>
        <v>0</v>
      </c>
      <c r="BI101" s="217">
        <f t="shared" si="8"/>
        <v>0</v>
      </c>
      <c r="BJ101" s="26" t="s">
        <v>79</v>
      </c>
      <c r="BK101" s="217">
        <f t="shared" si="9"/>
        <v>0</v>
      </c>
      <c r="BL101" s="26" t="s">
        <v>1636</v>
      </c>
      <c r="BM101" s="26" t="s">
        <v>2950</v>
      </c>
    </row>
    <row r="102" spans="2:65" s="1" customFormat="1" ht="22.5" customHeight="1">
      <c r="B102" s="43"/>
      <c r="C102" s="206" t="s">
        <v>10</v>
      </c>
      <c r="D102" s="206" t="s">
        <v>165</v>
      </c>
      <c r="E102" s="207" t="s">
        <v>1623</v>
      </c>
      <c r="F102" s="208" t="s">
        <v>1624</v>
      </c>
      <c r="G102" s="209" t="s">
        <v>594</v>
      </c>
      <c r="H102" s="280"/>
      <c r="I102" s="211"/>
      <c r="J102" s="212">
        <f t="shared" si="0"/>
        <v>0</v>
      </c>
      <c r="K102" s="208" t="s">
        <v>169</v>
      </c>
      <c r="L102" s="63"/>
      <c r="M102" s="213" t="s">
        <v>21</v>
      </c>
      <c r="N102" s="214" t="s">
        <v>43</v>
      </c>
      <c r="O102" s="44"/>
      <c r="P102" s="215">
        <f t="shared" si="1"/>
        <v>0</v>
      </c>
      <c r="Q102" s="215">
        <v>0</v>
      </c>
      <c r="R102" s="215">
        <f t="shared" si="2"/>
        <v>0</v>
      </c>
      <c r="S102" s="215">
        <v>0</v>
      </c>
      <c r="T102" s="216">
        <f t="shared" si="3"/>
        <v>0</v>
      </c>
      <c r="AR102" s="26" t="s">
        <v>376</v>
      </c>
      <c r="AT102" s="26" t="s">
        <v>165</v>
      </c>
      <c r="AU102" s="26" t="s">
        <v>81</v>
      </c>
      <c r="AY102" s="26" t="s">
        <v>162</v>
      </c>
      <c r="BE102" s="217">
        <f t="shared" si="4"/>
        <v>0</v>
      </c>
      <c r="BF102" s="217">
        <f t="shared" si="5"/>
        <v>0</v>
      </c>
      <c r="BG102" s="217">
        <f t="shared" si="6"/>
        <v>0</v>
      </c>
      <c r="BH102" s="217">
        <f t="shared" si="7"/>
        <v>0</v>
      </c>
      <c r="BI102" s="217">
        <f t="shared" si="8"/>
        <v>0</v>
      </c>
      <c r="BJ102" s="26" t="s">
        <v>79</v>
      </c>
      <c r="BK102" s="217">
        <f t="shared" si="9"/>
        <v>0</v>
      </c>
      <c r="BL102" s="26" t="s">
        <v>376</v>
      </c>
      <c r="BM102" s="26" t="s">
        <v>2951</v>
      </c>
    </row>
    <row r="103" spans="2:47" s="1" customFormat="1" ht="121.5">
      <c r="B103" s="43"/>
      <c r="C103" s="65"/>
      <c r="D103" s="218" t="s">
        <v>172</v>
      </c>
      <c r="E103" s="65"/>
      <c r="F103" s="219" t="s">
        <v>998</v>
      </c>
      <c r="G103" s="65"/>
      <c r="H103" s="65"/>
      <c r="I103" s="174"/>
      <c r="J103" s="65"/>
      <c r="K103" s="65"/>
      <c r="L103" s="63"/>
      <c r="M103" s="284"/>
      <c r="N103" s="285"/>
      <c r="O103" s="285"/>
      <c r="P103" s="285"/>
      <c r="Q103" s="285"/>
      <c r="R103" s="285"/>
      <c r="S103" s="285"/>
      <c r="T103" s="286"/>
      <c r="AT103" s="26" t="s">
        <v>172</v>
      </c>
      <c r="AU103" s="26" t="s">
        <v>81</v>
      </c>
    </row>
    <row r="104" spans="2:12" s="1" customFormat="1" ht="6.95" customHeight="1">
      <c r="B104" s="58"/>
      <c r="C104" s="59"/>
      <c r="D104" s="59"/>
      <c r="E104" s="59"/>
      <c r="F104" s="59"/>
      <c r="G104" s="59"/>
      <c r="H104" s="59"/>
      <c r="I104" s="150"/>
      <c r="J104" s="59"/>
      <c r="K104" s="59"/>
      <c r="L104" s="63"/>
    </row>
  </sheetData>
  <sheetProtection password="CC35" sheet="1" objects="1" scenarios="1" formatCells="0" formatColumns="0" formatRows="0" sort="0" autoFilter="0"/>
  <autoFilter ref="C83:K103"/>
  <mergeCells count="12">
    <mergeCell ref="G1:H1"/>
    <mergeCell ref="L2:V2"/>
    <mergeCell ref="E49:H49"/>
    <mergeCell ref="E51:H51"/>
    <mergeCell ref="E72:H72"/>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3"/>
      <c r="C1" s="123"/>
      <c r="D1" s="124" t="s">
        <v>1</v>
      </c>
      <c r="E1" s="123"/>
      <c r="F1" s="125" t="s">
        <v>111</v>
      </c>
      <c r="G1" s="432" t="s">
        <v>112</v>
      </c>
      <c r="H1" s="432"/>
      <c r="I1" s="126"/>
      <c r="J1" s="125" t="s">
        <v>113</v>
      </c>
      <c r="K1" s="124" t="s">
        <v>114</v>
      </c>
      <c r="L1" s="125" t="s">
        <v>115</v>
      </c>
      <c r="M1" s="125"/>
      <c r="N1" s="125"/>
      <c r="O1" s="125"/>
      <c r="P1" s="125"/>
      <c r="Q1" s="125"/>
      <c r="R1" s="125"/>
      <c r="S1" s="125"/>
      <c r="T1" s="12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424"/>
      <c r="M2" s="424"/>
      <c r="N2" s="424"/>
      <c r="O2" s="424"/>
      <c r="P2" s="424"/>
      <c r="Q2" s="424"/>
      <c r="R2" s="424"/>
      <c r="S2" s="424"/>
      <c r="T2" s="424"/>
      <c r="U2" s="424"/>
      <c r="V2" s="424"/>
      <c r="AT2" s="26" t="s">
        <v>110</v>
      </c>
    </row>
    <row r="3" spans="2:46" ht="6.95" customHeight="1">
      <c r="B3" s="27"/>
      <c r="C3" s="28"/>
      <c r="D3" s="28"/>
      <c r="E3" s="28"/>
      <c r="F3" s="28"/>
      <c r="G3" s="28"/>
      <c r="H3" s="28"/>
      <c r="I3" s="127"/>
      <c r="J3" s="28"/>
      <c r="K3" s="29"/>
      <c r="AT3" s="26" t="s">
        <v>81</v>
      </c>
    </row>
    <row r="4" spans="2:46" ht="36.95" customHeight="1">
      <c r="B4" s="30"/>
      <c r="C4" s="31"/>
      <c r="D4" s="32" t="s">
        <v>116</v>
      </c>
      <c r="E4" s="31"/>
      <c r="F4" s="31"/>
      <c r="G4" s="31"/>
      <c r="H4" s="31"/>
      <c r="I4" s="128"/>
      <c r="J4" s="31"/>
      <c r="K4" s="33"/>
      <c r="M4" s="34" t="s">
        <v>12</v>
      </c>
      <c r="AT4" s="26" t="s">
        <v>6</v>
      </c>
    </row>
    <row r="5" spans="2:11" ht="6.95" customHeight="1">
      <c r="B5" s="30"/>
      <c r="C5" s="31"/>
      <c r="D5" s="31"/>
      <c r="E5" s="31"/>
      <c r="F5" s="31"/>
      <c r="G5" s="31"/>
      <c r="H5" s="31"/>
      <c r="I5" s="128"/>
      <c r="J5" s="31"/>
      <c r="K5" s="33"/>
    </row>
    <row r="6" spans="2:11" ht="13.5">
      <c r="B6" s="30"/>
      <c r="C6" s="31"/>
      <c r="D6" s="39" t="s">
        <v>18</v>
      </c>
      <c r="E6" s="31"/>
      <c r="F6" s="31"/>
      <c r="G6" s="31"/>
      <c r="H6" s="31"/>
      <c r="I6" s="128"/>
      <c r="J6" s="31"/>
      <c r="K6" s="33"/>
    </row>
    <row r="7" spans="2:11" ht="22.5" customHeight="1">
      <c r="B7" s="30"/>
      <c r="C7" s="31"/>
      <c r="D7" s="31"/>
      <c r="E7" s="425" t="str">
        <f>'Rekapitulace stavby'!K6</f>
        <v>Teoretické Ústavy  LF v Olomouci úpravy sekcí (A1-4.NP a A1-5.NP)</v>
      </c>
      <c r="F7" s="426"/>
      <c r="G7" s="426"/>
      <c r="H7" s="426"/>
      <c r="I7" s="128"/>
      <c r="J7" s="31"/>
      <c r="K7" s="33"/>
    </row>
    <row r="8" spans="2:11" s="1" customFormat="1" ht="13.5">
      <c r="B8" s="43"/>
      <c r="C8" s="44"/>
      <c r="D8" s="39" t="s">
        <v>117</v>
      </c>
      <c r="E8" s="44"/>
      <c r="F8" s="44"/>
      <c r="G8" s="44"/>
      <c r="H8" s="44"/>
      <c r="I8" s="129"/>
      <c r="J8" s="44"/>
      <c r="K8" s="47"/>
    </row>
    <row r="9" spans="2:11" s="1" customFormat="1" ht="36.95" customHeight="1">
      <c r="B9" s="43"/>
      <c r="C9" s="44"/>
      <c r="D9" s="44"/>
      <c r="E9" s="428" t="s">
        <v>2952</v>
      </c>
      <c r="F9" s="427"/>
      <c r="G9" s="427"/>
      <c r="H9" s="427"/>
      <c r="I9" s="129"/>
      <c r="J9" s="44"/>
      <c r="K9" s="47"/>
    </row>
    <row r="10" spans="2:11" s="1" customFormat="1" ht="13.5">
      <c r="B10" s="43"/>
      <c r="C10" s="44"/>
      <c r="D10" s="44"/>
      <c r="E10" s="44"/>
      <c r="F10" s="44"/>
      <c r="G10" s="44"/>
      <c r="H10" s="44"/>
      <c r="I10" s="129"/>
      <c r="J10" s="44"/>
      <c r="K10" s="47"/>
    </row>
    <row r="11" spans="2:11" s="1" customFormat="1" ht="14.45" customHeight="1">
      <c r="B11" s="43"/>
      <c r="C11" s="44"/>
      <c r="D11" s="39" t="s">
        <v>20</v>
      </c>
      <c r="E11" s="44"/>
      <c r="F11" s="37" t="s">
        <v>21</v>
      </c>
      <c r="G11" s="44"/>
      <c r="H11" s="44"/>
      <c r="I11" s="130" t="s">
        <v>22</v>
      </c>
      <c r="J11" s="37" t="s">
        <v>21</v>
      </c>
      <c r="K11" s="47"/>
    </row>
    <row r="12" spans="2:11" s="1" customFormat="1" ht="14.45" customHeight="1">
      <c r="B12" s="43"/>
      <c r="C12" s="44"/>
      <c r="D12" s="39" t="s">
        <v>23</v>
      </c>
      <c r="E12" s="44"/>
      <c r="F12" s="37" t="s">
        <v>24</v>
      </c>
      <c r="G12" s="44"/>
      <c r="H12" s="44"/>
      <c r="I12" s="130" t="s">
        <v>25</v>
      </c>
      <c r="J12" s="131" t="str">
        <f>'Rekapitulace stavby'!AN8</f>
        <v>14.7.2016</v>
      </c>
      <c r="K12" s="47"/>
    </row>
    <row r="13" spans="2:11" s="1" customFormat="1" ht="10.9" customHeight="1">
      <c r="B13" s="43"/>
      <c r="C13" s="44"/>
      <c r="D13" s="44"/>
      <c r="E13" s="44"/>
      <c r="F13" s="44"/>
      <c r="G13" s="44"/>
      <c r="H13" s="44"/>
      <c r="I13" s="129"/>
      <c r="J13" s="44"/>
      <c r="K13" s="47"/>
    </row>
    <row r="14" spans="2:11" s="1" customFormat="1" ht="14.45" customHeight="1">
      <c r="B14" s="43"/>
      <c r="C14" s="44"/>
      <c r="D14" s="39" t="s">
        <v>27</v>
      </c>
      <c r="E14" s="44"/>
      <c r="F14" s="44"/>
      <c r="G14" s="44"/>
      <c r="H14" s="44"/>
      <c r="I14" s="130" t="s">
        <v>28</v>
      </c>
      <c r="J14" s="37" t="s">
        <v>21</v>
      </c>
      <c r="K14" s="47"/>
    </row>
    <row r="15" spans="2:11" s="1" customFormat="1" ht="18" customHeight="1">
      <c r="B15" s="43"/>
      <c r="C15" s="44"/>
      <c r="D15" s="44"/>
      <c r="E15" s="37" t="s">
        <v>2953</v>
      </c>
      <c r="F15" s="44"/>
      <c r="G15" s="44"/>
      <c r="H15" s="44"/>
      <c r="I15" s="130" t="s">
        <v>31</v>
      </c>
      <c r="J15" s="37" t="s">
        <v>21</v>
      </c>
      <c r="K15" s="47"/>
    </row>
    <row r="16" spans="2:11" s="1" customFormat="1" ht="6.95" customHeight="1">
      <c r="B16" s="43"/>
      <c r="C16" s="44"/>
      <c r="D16" s="44"/>
      <c r="E16" s="44"/>
      <c r="F16" s="44"/>
      <c r="G16" s="44"/>
      <c r="H16" s="44"/>
      <c r="I16" s="129"/>
      <c r="J16" s="44"/>
      <c r="K16" s="47"/>
    </row>
    <row r="17" spans="2:11" s="1" customFormat="1" ht="14.45" customHeight="1">
      <c r="B17" s="43"/>
      <c r="C17" s="44"/>
      <c r="D17" s="39" t="s">
        <v>32</v>
      </c>
      <c r="E17" s="44"/>
      <c r="F17" s="44"/>
      <c r="G17" s="44"/>
      <c r="H17" s="44"/>
      <c r="I17" s="130" t="s">
        <v>28</v>
      </c>
      <c r="J17" s="37" t="str">
        <f>IF('Rekapitulace stavby'!AN13="Vyplň údaj","",IF('Rekapitulace stavby'!AN13="","",'Rekapitulace stavby'!AN13))</f>
        <v/>
      </c>
      <c r="K17" s="47"/>
    </row>
    <row r="18" spans="2:11" s="1" customFormat="1" ht="18" customHeight="1">
      <c r="B18" s="43"/>
      <c r="C18" s="44"/>
      <c r="D18" s="44"/>
      <c r="E18" s="37" t="str">
        <f>IF('Rekapitulace stavby'!E14="Vyplň údaj","",IF('Rekapitulace stavby'!E14="","",'Rekapitulace stavby'!E14))</f>
        <v/>
      </c>
      <c r="F18" s="44"/>
      <c r="G18" s="44"/>
      <c r="H18" s="44"/>
      <c r="I18" s="130" t="s">
        <v>31</v>
      </c>
      <c r="J18" s="37" t="str">
        <f>IF('Rekapitulace stavby'!AN14="Vyplň údaj","",IF('Rekapitulace stavby'!AN14="","",'Rekapitulace stavby'!AN14))</f>
        <v/>
      </c>
      <c r="K18" s="47"/>
    </row>
    <row r="19" spans="2:11" s="1" customFormat="1" ht="6.95" customHeight="1">
      <c r="B19" s="43"/>
      <c r="C19" s="44"/>
      <c r="D19" s="44"/>
      <c r="E19" s="44"/>
      <c r="F19" s="44"/>
      <c r="G19" s="44"/>
      <c r="H19" s="44"/>
      <c r="I19" s="129"/>
      <c r="J19" s="44"/>
      <c r="K19" s="47"/>
    </row>
    <row r="20" spans="2:11" s="1" customFormat="1" ht="14.45" customHeight="1">
      <c r="B20" s="43"/>
      <c r="C20" s="44"/>
      <c r="D20" s="39" t="s">
        <v>34</v>
      </c>
      <c r="E20" s="44"/>
      <c r="F20" s="44"/>
      <c r="G20" s="44"/>
      <c r="H20" s="44"/>
      <c r="I20" s="130" t="s">
        <v>28</v>
      </c>
      <c r="J20" s="37" t="s">
        <v>21</v>
      </c>
      <c r="K20" s="47"/>
    </row>
    <row r="21" spans="2:11" s="1" customFormat="1" ht="18" customHeight="1">
      <c r="B21" s="43"/>
      <c r="C21" s="44"/>
      <c r="D21" s="44"/>
      <c r="E21" s="37" t="s">
        <v>2954</v>
      </c>
      <c r="F21" s="44"/>
      <c r="G21" s="44"/>
      <c r="H21" s="44"/>
      <c r="I21" s="130" t="s">
        <v>31</v>
      </c>
      <c r="J21" s="37" t="s">
        <v>21</v>
      </c>
      <c r="K21" s="47"/>
    </row>
    <row r="22" spans="2:11" s="1" customFormat="1" ht="6.95" customHeight="1">
      <c r="B22" s="43"/>
      <c r="C22" s="44"/>
      <c r="D22" s="44"/>
      <c r="E22" s="44"/>
      <c r="F22" s="44"/>
      <c r="G22" s="44"/>
      <c r="H22" s="44"/>
      <c r="I22" s="129"/>
      <c r="J22" s="44"/>
      <c r="K22" s="47"/>
    </row>
    <row r="23" spans="2:11" s="1" customFormat="1" ht="14.45" customHeight="1">
      <c r="B23" s="43"/>
      <c r="C23" s="44"/>
      <c r="D23" s="39" t="s">
        <v>37</v>
      </c>
      <c r="E23" s="44"/>
      <c r="F23" s="44"/>
      <c r="G23" s="44"/>
      <c r="H23" s="44"/>
      <c r="I23" s="129"/>
      <c r="J23" s="44"/>
      <c r="K23" s="47"/>
    </row>
    <row r="24" spans="2:11" s="7" customFormat="1" ht="22.5" customHeight="1">
      <c r="B24" s="132"/>
      <c r="C24" s="133"/>
      <c r="D24" s="133"/>
      <c r="E24" s="390" t="s">
        <v>21</v>
      </c>
      <c r="F24" s="390"/>
      <c r="G24" s="390"/>
      <c r="H24" s="390"/>
      <c r="I24" s="134"/>
      <c r="J24" s="133"/>
      <c r="K24" s="135"/>
    </row>
    <row r="25" spans="2:11" s="1" customFormat="1" ht="6.95" customHeight="1">
      <c r="B25" s="43"/>
      <c r="C25" s="44"/>
      <c r="D25" s="44"/>
      <c r="E25" s="44"/>
      <c r="F25" s="44"/>
      <c r="G25" s="44"/>
      <c r="H25" s="44"/>
      <c r="I25" s="129"/>
      <c r="J25" s="44"/>
      <c r="K25" s="47"/>
    </row>
    <row r="26" spans="2:11" s="1" customFormat="1" ht="6.95" customHeight="1">
      <c r="B26" s="43"/>
      <c r="C26" s="44"/>
      <c r="D26" s="87"/>
      <c r="E26" s="87"/>
      <c r="F26" s="87"/>
      <c r="G26" s="87"/>
      <c r="H26" s="87"/>
      <c r="I26" s="136"/>
      <c r="J26" s="87"/>
      <c r="K26" s="137"/>
    </row>
    <row r="27" spans="2:11" s="1" customFormat="1" ht="25.35" customHeight="1">
      <c r="B27" s="43"/>
      <c r="C27" s="44"/>
      <c r="D27" s="138" t="s">
        <v>38</v>
      </c>
      <c r="E27" s="44"/>
      <c r="F27" s="44"/>
      <c r="G27" s="44"/>
      <c r="H27" s="44"/>
      <c r="I27" s="129"/>
      <c r="J27" s="139">
        <f>ROUND(J78,2)</f>
        <v>0</v>
      </c>
      <c r="K27" s="47"/>
    </row>
    <row r="28" spans="2:11" s="1" customFormat="1" ht="6.95" customHeight="1">
      <c r="B28" s="43"/>
      <c r="C28" s="44"/>
      <c r="D28" s="87"/>
      <c r="E28" s="87"/>
      <c r="F28" s="87"/>
      <c r="G28" s="87"/>
      <c r="H28" s="87"/>
      <c r="I28" s="136"/>
      <c r="J28" s="87"/>
      <c r="K28" s="137"/>
    </row>
    <row r="29" spans="2:11" s="1" customFormat="1" ht="14.45" customHeight="1">
      <c r="B29" s="43"/>
      <c r="C29" s="44"/>
      <c r="D29" s="44"/>
      <c r="E29" s="44"/>
      <c r="F29" s="48" t="s">
        <v>40</v>
      </c>
      <c r="G29" s="44"/>
      <c r="H29" s="44"/>
      <c r="I29" s="140" t="s">
        <v>39</v>
      </c>
      <c r="J29" s="48" t="s">
        <v>41</v>
      </c>
      <c r="K29" s="47"/>
    </row>
    <row r="30" spans="2:11" s="1" customFormat="1" ht="14.45" customHeight="1">
      <c r="B30" s="43"/>
      <c r="C30" s="44"/>
      <c r="D30" s="51" t="s">
        <v>42</v>
      </c>
      <c r="E30" s="51" t="s">
        <v>43</v>
      </c>
      <c r="F30" s="141">
        <f>ROUND(SUM(BE78:BE94),2)</f>
        <v>0</v>
      </c>
      <c r="G30" s="44"/>
      <c r="H30" s="44"/>
      <c r="I30" s="142">
        <v>0.21</v>
      </c>
      <c r="J30" s="141">
        <f>ROUND(ROUND((SUM(BE78:BE94)),2)*I30,2)</f>
        <v>0</v>
      </c>
      <c r="K30" s="47"/>
    </row>
    <row r="31" spans="2:11" s="1" customFormat="1" ht="14.45" customHeight="1">
      <c r="B31" s="43"/>
      <c r="C31" s="44"/>
      <c r="D31" s="44"/>
      <c r="E31" s="51" t="s">
        <v>44</v>
      </c>
      <c r="F31" s="141">
        <f>ROUND(SUM(BF78:BF94),2)</f>
        <v>0</v>
      </c>
      <c r="G31" s="44"/>
      <c r="H31" s="44"/>
      <c r="I31" s="142">
        <v>0.15</v>
      </c>
      <c r="J31" s="141">
        <f>ROUND(ROUND((SUM(BF78:BF94)),2)*I31,2)</f>
        <v>0</v>
      </c>
      <c r="K31" s="47"/>
    </row>
    <row r="32" spans="2:11" s="1" customFormat="1" ht="14.45" customHeight="1" hidden="1">
      <c r="B32" s="43"/>
      <c r="C32" s="44"/>
      <c r="D32" s="44"/>
      <c r="E32" s="51" t="s">
        <v>45</v>
      </c>
      <c r="F32" s="141">
        <f>ROUND(SUM(BG78:BG94),2)</f>
        <v>0</v>
      </c>
      <c r="G32" s="44"/>
      <c r="H32" s="44"/>
      <c r="I32" s="142">
        <v>0.21</v>
      </c>
      <c r="J32" s="141">
        <v>0</v>
      </c>
      <c r="K32" s="47"/>
    </row>
    <row r="33" spans="2:11" s="1" customFormat="1" ht="14.45" customHeight="1" hidden="1">
      <c r="B33" s="43"/>
      <c r="C33" s="44"/>
      <c r="D33" s="44"/>
      <c r="E33" s="51" t="s">
        <v>46</v>
      </c>
      <c r="F33" s="141">
        <f>ROUND(SUM(BH78:BH94),2)</f>
        <v>0</v>
      </c>
      <c r="G33" s="44"/>
      <c r="H33" s="44"/>
      <c r="I33" s="142">
        <v>0.15</v>
      </c>
      <c r="J33" s="141">
        <v>0</v>
      </c>
      <c r="K33" s="47"/>
    </row>
    <row r="34" spans="2:11" s="1" customFormat="1" ht="14.45" customHeight="1" hidden="1">
      <c r="B34" s="43"/>
      <c r="C34" s="44"/>
      <c r="D34" s="44"/>
      <c r="E34" s="51" t="s">
        <v>47</v>
      </c>
      <c r="F34" s="141">
        <f>ROUND(SUM(BI78:BI94),2)</f>
        <v>0</v>
      </c>
      <c r="G34" s="44"/>
      <c r="H34" s="44"/>
      <c r="I34" s="142">
        <v>0</v>
      </c>
      <c r="J34" s="141">
        <v>0</v>
      </c>
      <c r="K34" s="47"/>
    </row>
    <row r="35" spans="2:11" s="1" customFormat="1" ht="6.95" customHeight="1">
      <c r="B35" s="43"/>
      <c r="C35" s="44"/>
      <c r="D35" s="44"/>
      <c r="E35" s="44"/>
      <c r="F35" s="44"/>
      <c r="G35" s="44"/>
      <c r="H35" s="44"/>
      <c r="I35" s="129"/>
      <c r="J35" s="44"/>
      <c r="K35" s="47"/>
    </row>
    <row r="36" spans="2:11" s="1" customFormat="1" ht="25.35" customHeight="1">
      <c r="B36" s="43"/>
      <c r="C36" s="143"/>
      <c r="D36" s="144" t="s">
        <v>48</v>
      </c>
      <c r="E36" s="81"/>
      <c r="F36" s="81"/>
      <c r="G36" s="145" t="s">
        <v>49</v>
      </c>
      <c r="H36" s="146" t="s">
        <v>50</v>
      </c>
      <c r="I36" s="147"/>
      <c r="J36" s="148">
        <f>SUM(J27:J34)</f>
        <v>0</v>
      </c>
      <c r="K36" s="149"/>
    </row>
    <row r="37" spans="2:11" s="1" customFormat="1" ht="14.45" customHeight="1">
      <c r="B37" s="58"/>
      <c r="C37" s="59"/>
      <c r="D37" s="59"/>
      <c r="E37" s="59"/>
      <c r="F37" s="59"/>
      <c r="G37" s="59"/>
      <c r="H37" s="59"/>
      <c r="I37" s="150"/>
      <c r="J37" s="59"/>
      <c r="K37" s="60"/>
    </row>
    <row r="41" spans="2:11" s="1" customFormat="1" ht="6.95" customHeight="1">
      <c r="B41" s="151"/>
      <c r="C41" s="152"/>
      <c r="D41" s="152"/>
      <c r="E41" s="152"/>
      <c r="F41" s="152"/>
      <c r="G41" s="152"/>
      <c r="H41" s="152"/>
      <c r="I41" s="153"/>
      <c r="J41" s="152"/>
      <c r="K41" s="154"/>
    </row>
    <row r="42" spans="2:11" s="1" customFormat="1" ht="36.95" customHeight="1">
      <c r="B42" s="43"/>
      <c r="C42" s="32" t="s">
        <v>121</v>
      </c>
      <c r="D42" s="44"/>
      <c r="E42" s="44"/>
      <c r="F42" s="44"/>
      <c r="G42" s="44"/>
      <c r="H42" s="44"/>
      <c r="I42" s="129"/>
      <c r="J42" s="44"/>
      <c r="K42" s="47"/>
    </row>
    <row r="43" spans="2:11" s="1" customFormat="1" ht="6.95" customHeight="1">
      <c r="B43" s="43"/>
      <c r="C43" s="44"/>
      <c r="D43" s="44"/>
      <c r="E43" s="44"/>
      <c r="F43" s="44"/>
      <c r="G43" s="44"/>
      <c r="H43" s="44"/>
      <c r="I43" s="129"/>
      <c r="J43" s="44"/>
      <c r="K43" s="47"/>
    </row>
    <row r="44" spans="2:11" s="1" customFormat="1" ht="14.45" customHeight="1">
      <c r="B44" s="43"/>
      <c r="C44" s="39" t="s">
        <v>18</v>
      </c>
      <c r="D44" s="44"/>
      <c r="E44" s="44"/>
      <c r="F44" s="44"/>
      <c r="G44" s="44"/>
      <c r="H44" s="44"/>
      <c r="I44" s="129"/>
      <c r="J44" s="44"/>
      <c r="K44" s="47"/>
    </row>
    <row r="45" spans="2:11" s="1" customFormat="1" ht="22.5" customHeight="1">
      <c r="B45" s="43"/>
      <c r="C45" s="44"/>
      <c r="D45" s="44"/>
      <c r="E45" s="425" t="str">
        <f>E7</f>
        <v>Teoretické Ústavy  LF v Olomouci úpravy sekcí (A1-4.NP a A1-5.NP)</v>
      </c>
      <c r="F45" s="426"/>
      <c r="G45" s="426"/>
      <c r="H45" s="426"/>
      <c r="I45" s="129"/>
      <c r="J45" s="44"/>
      <c r="K45" s="47"/>
    </row>
    <row r="46" spans="2:11" s="1" customFormat="1" ht="14.45" customHeight="1">
      <c r="B46" s="43"/>
      <c r="C46" s="39" t="s">
        <v>117</v>
      </c>
      <c r="D46" s="44"/>
      <c r="E46" s="44"/>
      <c r="F46" s="44"/>
      <c r="G46" s="44"/>
      <c r="H46" s="44"/>
      <c r="I46" s="129"/>
      <c r="J46" s="44"/>
      <c r="K46" s="47"/>
    </row>
    <row r="47" spans="2:11" s="1" customFormat="1" ht="23.25" customHeight="1">
      <c r="B47" s="43"/>
      <c r="C47" s="44"/>
      <c r="D47" s="44"/>
      <c r="E47" s="428" t="str">
        <f>E9</f>
        <v>SOUP - Soupis ostatních a vedlejších rozpočtových nákladů</v>
      </c>
      <c r="F47" s="427"/>
      <c r="G47" s="427"/>
      <c r="H47" s="427"/>
      <c r="I47" s="129"/>
      <c r="J47" s="44"/>
      <c r="K47" s="47"/>
    </row>
    <row r="48" spans="2:11" s="1" customFormat="1" ht="6.95" customHeight="1">
      <c r="B48" s="43"/>
      <c r="C48" s="44"/>
      <c r="D48" s="44"/>
      <c r="E48" s="44"/>
      <c r="F48" s="44"/>
      <c r="G48" s="44"/>
      <c r="H48" s="44"/>
      <c r="I48" s="129"/>
      <c r="J48" s="44"/>
      <c r="K48" s="47"/>
    </row>
    <row r="49" spans="2:11" s="1" customFormat="1" ht="18" customHeight="1">
      <c r="B49" s="43"/>
      <c r="C49" s="39" t="s">
        <v>23</v>
      </c>
      <c r="D49" s="44"/>
      <c r="E49" s="44"/>
      <c r="F49" s="37" t="str">
        <f>F12</f>
        <v>Olomouc</v>
      </c>
      <c r="G49" s="44"/>
      <c r="H49" s="44"/>
      <c r="I49" s="130" t="s">
        <v>25</v>
      </c>
      <c r="J49" s="131" t="str">
        <f>IF(J12="","",J12)</f>
        <v>14.7.2016</v>
      </c>
      <c r="K49" s="47"/>
    </row>
    <row r="50" spans="2:11" s="1" customFormat="1" ht="6.95" customHeight="1">
      <c r="B50" s="43"/>
      <c r="C50" s="44"/>
      <c r="D50" s="44"/>
      <c r="E50" s="44"/>
      <c r="F50" s="44"/>
      <c r="G50" s="44"/>
      <c r="H50" s="44"/>
      <c r="I50" s="129"/>
      <c r="J50" s="44"/>
      <c r="K50" s="47"/>
    </row>
    <row r="51" spans="2:11" s="1" customFormat="1" ht="13.5">
      <c r="B51" s="43"/>
      <c r="C51" s="39" t="s">
        <v>27</v>
      </c>
      <c r="D51" s="44"/>
      <c r="E51" s="44"/>
      <c r="F51" s="37" t="str">
        <f>E15</f>
        <v>Univerzita Palackého v olomouci</v>
      </c>
      <c r="G51" s="44"/>
      <c r="H51" s="44"/>
      <c r="I51" s="130" t="s">
        <v>34</v>
      </c>
      <c r="J51" s="37" t="str">
        <f>E21</f>
        <v>Stavoprojekt Olomouc a.s.</v>
      </c>
      <c r="K51" s="47"/>
    </row>
    <row r="52" spans="2:11" s="1" customFormat="1" ht="14.45" customHeight="1">
      <c r="B52" s="43"/>
      <c r="C52" s="39" t="s">
        <v>32</v>
      </c>
      <c r="D52" s="44"/>
      <c r="E52" s="44"/>
      <c r="F52" s="37" t="str">
        <f>IF(E18="","",E18)</f>
        <v/>
      </c>
      <c r="G52" s="44"/>
      <c r="H52" s="44"/>
      <c r="I52" s="129"/>
      <c r="J52" s="44"/>
      <c r="K52" s="47"/>
    </row>
    <row r="53" spans="2:11" s="1" customFormat="1" ht="10.35" customHeight="1">
      <c r="B53" s="43"/>
      <c r="C53" s="44"/>
      <c r="D53" s="44"/>
      <c r="E53" s="44"/>
      <c r="F53" s="44"/>
      <c r="G53" s="44"/>
      <c r="H53" s="44"/>
      <c r="I53" s="129"/>
      <c r="J53" s="44"/>
      <c r="K53" s="47"/>
    </row>
    <row r="54" spans="2:11" s="1" customFormat="1" ht="29.25" customHeight="1">
      <c r="B54" s="43"/>
      <c r="C54" s="155" t="s">
        <v>122</v>
      </c>
      <c r="D54" s="143"/>
      <c r="E54" s="143"/>
      <c r="F54" s="143"/>
      <c r="G54" s="143"/>
      <c r="H54" s="143"/>
      <c r="I54" s="156"/>
      <c r="J54" s="157" t="s">
        <v>123</v>
      </c>
      <c r="K54" s="158"/>
    </row>
    <row r="55" spans="2:11" s="1" customFormat="1" ht="10.35" customHeight="1">
      <c r="B55" s="43"/>
      <c r="C55" s="44"/>
      <c r="D55" s="44"/>
      <c r="E55" s="44"/>
      <c r="F55" s="44"/>
      <c r="G55" s="44"/>
      <c r="H55" s="44"/>
      <c r="I55" s="129"/>
      <c r="J55" s="44"/>
      <c r="K55" s="47"/>
    </row>
    <row r="56" spans="2:47" s="1" customFormat="1" ht="29.25" customHeight="1">
      <c r="B56" s="43"/>
      <c r="C56" s="159" t="s">
        <v>124</v>
      </c>
      <c r="D56" s="44"/>
      <c r="E56" s="44"/>
      <c r="F56" s="44"/>
      <c r="G56" s="44"/>
      <c r="H56" s="44"/>
      <c r="I56" s="129"/>
      <c r="J56" s="139">
        <f>J78</f>
        <v>0</v>
      </c>
      <c r="K56" s="47"/>
      <c r="AU56" s="26" t="s">
        <v>125</v>
      </c>
    </row>
    <row r="57" spans="2:11" s="8" customFormat="1" ht="24.95" customHeight="1">
      <c r="B57" s="160"/>
      <c r="C57" s="161"/>
      <c r="D57" s="162" t="s">
        <v>2955</v>
      </c>
      <c r="E57" s="163"/>
      <c r="F57" s="163"/>
      <c r="G57" s="163"/>
      <c r="H57" s="163"/>
      <c r="I57" s="164"/>
      <c r="J57" s="165">
        <f>J79</f>
        <v>0</v>
      </c>
      <c r="K57" s="166"/>
    </row>
    <row r="58" spans="2:11" s="9" customFormat="1" ht="19.9" customHeight="1">
      <c r="B58" s="167"/>
      <c r="C58" s="168"/>
      <c r="D58" s="169" t="s">
        <v>2956</v>
      </c>
      <c r="E58" s="170"/>
      <c r="F58" s="170"/>
      <c r="G58" s="170"/>
      <c r="H58" s="170"/>
      <c r="I58" s="171"/>
      <c r="J58" s="172">
        <f>J80</f>
        <v>0</v>
      </c>
      <c r="K58" s="173"/>
    </row>
    <row r="59" spans="2:11" s="1" customFormat="1" ht="21.75" customHeight="1">
      <c r="B59" s="43"/>
      <c r="C59" s="44"/>
      <c r="D59" s="44"/>
      <c r="E59" s="44"/>
      <c r="F59" s="44"/>
      <c r="G59" s="44"/>
      <c r="H59" s="44"/>
      <c r="I59" s="129"/>
      <c r="J59" s="44"/>
      <c r="K59" s="47"/>
    </row>
    <row r="60" spans="2:11" s="1" customFormat="1" ht="6.95" customHeight="1">
      <c r="B60" s="58"/>
      <c r="C60" s="59"/>
      <c r="D60" s="59"/>
      <c r="E60" s="59"/>
      <c r="F60" s="59"/>
      <c r="G60" s="59"/>
      <c r="H60" s="59"/>
      <c r="I60" s="150"/>
      <c r="J60" s="59"/>
      <c r="K60" s="60"/>
    </row>
    <row r="64" spans="2:12" s="1" customFormat="1" ht="6.95" customHeight="1">
      <c r="B64" s="61"/>
      <c r="C64" s="62"/>
      <c r="D64" s="62"/>
      <c r="E64" s="62"/>
      <c r="F64" s="62"/>
      <c r="G64" s="62"/>
      <c r="H64" s="62"/>
      <c r="I64" s="153"/>
      <c r="J64" s="62"/>
      <c r="K64" s="62"/>
      <c r="L64" s="63"/>
    </row>
    <row r="65" spans="2:12" s="1" customFormat="1" ht="36.95" customHeight="1">
      <c r="B65" s="43"/>
      <c r="C65" s="64" t="s">
        <v>146</v>
      </c>
      <c r="D65" s="65"/>
      <c r="E65" s="65"/>
      <c r="F65" s="65"/>
      <c r="G65" s="65"/>
      <c r="H65" s="65"/>
      <c r="I65" s="174"/>
      <c r="J65" s="65"/>
      <c r="K65" s="65"/>
      <c r="L65" s="63"/>
    </row>
    <row r="66" spans="2:12" s="1" customFormat="1" ht="6.95" customHeight="1">
      <c r="B66" s="43"/>
      <c r="C66" s="65"/>
      <c r="D66" s="65"/>
      <c r="E66" s="65"/>
      <c r="F66" s="65"/>
      <c r="G66" s="65"/>
      <c r="H66" s="65"/>
      <c r="I66" s="174"/>
      <c r="J66" s="65"/>
      <c r="K66" s="65"/>
      <c r="L66" s="63"/>
    </row>
    <row r="67" spans="2:12" s="1" customFormat="1" ht="14.45" customHeight="1">
      <c r="B67" s="43"/>
      <c r="C67" s="67" t="s">
        <v>18</v>
      </c>
      <c r="D67" s="65"/>
      <c r="E67" s="65"/>
      <c r="F67" s="65"/>
      <c r="G67" s="65"/>
      <c r="H67" s="65"/>
      <c r="I67" s="174"/>
      <c r="J67" s="65"/>
      <c r="K67" s="65"/>
      <c r="L67" s="63"/>
    </row>
    <row r="68" spans="2:12" s="1" customFormat="1" ht="22.5" customHeight="1">
      <c r="B68" s="43"/>
      <c r="C68" s="65"/>
      <c r="D68" s="65"/>
      <c r="E68" s="429" t="str">
        <f>E7</f>
        <v>Teoretické Ústavy  LF v Olomouci úpravy sekcí (A1-4.NP a A1-5.NP)</v>
      </c>
      <c r="F68" s="430"/>
      <c r="G68" s="430"/>
      <c r="H68" s="430"/>
      <c r="I68" s="174"/>
      <c r="J68" s="65"/>
      <c r="K68" s="65"/>
      <c r="L68" s="63"/>
    </row>
    <row r="69" spans="2:12" s="1" customFormat="1" ht="14.45" customHeight="1">
      <c r="B69" s="43"/>
      <c r="C69" s="67" t="s">
        <v>117</v>
      </c>
      <c r="D69" s="65"/>
      <c r="E69" s="65"/>
      <c r="F69" s="65"/>
      <c r="G69" s="65"/>
      <c r="H69" s="65"/>
      <c r="I69" s="174"/>
      <c r="J69" s="65"/>
      <c r="K69" s="65"/>
      <c r="L69" s="63"/>
    </row>
    <row r="70" spans="2:12" s="1" customFormat="1" ht="23.25" customHeight="1">
      <c r="B70" s="43"/>
      <c r="C70" s="65"/>
      <c r="D70" s="65"/>
      <c r="E70" s="401" t="str">
        <f>E9</f>
        <v>SOUP - Soupis ostatních a vedlejších rozpočtových nákladů</v>
      </c>
      <c r="F70" s="431"/>
      <c r="G70" s="431"/>
      <c r="H70" s="431"/>
      <c r="I70" s="174"/>
      <c r="J70" s="65"/>
      <c r="K70" s="65"/>
      <c r="L70" s="63"/>
    </row>
    <row r="71" spans="2:12" s="1" customFormat="1" ht="6.95" customHeight="1">
      <c r="B71" s="43"/>
      <c r="C71" s="65"/>
      <c r="D71" s="65"/>
      <c r="E71" s="65"/>
      <c r="F71" s="65"/>
      <c r="G71" s="65"/>
      <c r="H71" s="65"/>
      <c r="I71" s="174"/>
      <c r="J71" s="65"/>
      <c r="K71" s="65"/>
      <c r="L71" s="63"/>
    </row>
    <row r="72" spans="2:12" s="1" customFormat="1" ht="18" customHeight="1">
      <c r="B72" s="43"/>
      <c r="C72" s="67" t="s">
        <v>23</v>
      </c>
      <c r="D72" s="65"/>
      <c r="E72" s="65"/>
      <c r="F72" s="177" t="str">
        <f>F12</f>
        <v>Olomouc</v>
      </c>
      <c r="G72" s="65"/>
      <c r="H72" s="65"/>
      <c r="I72" s="178" t="s">
        <v>25</v>
      </c>
      <c r="J72" s="75" t="str">
        <f>IF(J12="","",J12)</f>
        <v>14.7.2016</v>
      </c>
      <c r="K72" s="65"/>
      <c r="L72" s="63"/>
    </row>
    <row r="73" spans="2:12" s="1" customFormat="1" ht="6.95" customHeight="1">
      <c r="B73" s="43"/>
      <c r="C73" s="65"/>
      <c r="D73" s="65"/>
      <c r="E73" s="65"/>
      <c r="F73" s="65"/>
      <c r="G73" s="65"/>
      <c r="H73" s="65"/>
      <c r="I73" s="174"/>
      <c r="J73" s="65"/>
      <c r="K73" s="65"/>
      <c r="L73" s="63"/>
    </row>
    <row r="74" spans="2:12" s="1" customFormat="1" ht="13.5">
      <c r="B74" s="43"/>
      <c r="C74" s="67" t="s">
        <v>27</v>
      </c>
      <c r="D74" s="65"/>
      <c r="E74" s="65"/>
      <c r="F74" s="177" t="str">
        <f>E15</f>
        <v>Univerzita Palackého v olomouci</v>
      </c>
      <c r="G74" s="65"/>
      <c r="H74" s="65"/>
      <c r="I74" s="178" t="s">
        <v>34</v>
      </c>
      <c r="J74" s="177" t="str">
        <f>E21</f>
        <v>Stavoprojekt Olomouc a.s.</v>
      </c>
      <c r="K74" s="65"/>
      <c r="L74" s="63"/>
    </row>
    <row r="75" spans="2:12" s="1" customFormat="1" ht="14.45" customHeight="1">
      <c r="B75" s="43"/>
      <c r="C75" s="67" t="s">
        <v>32</v>
      </c>
      <c r="D75" s="65"/>
      <c r="E75" s="65"/>
      <c r="F75" s="177" t="str">
        <f>IF(E18="","",E18)</f>
        <v/>
      </c>
      <c r="G75" s="65"/>
      <c r="H75" s="65"/>
      <c r="I75" s="174"/>
      <c r="J75" s="65"/>
      <c r="K75" s="65"/>
      <c r="L75" s="63"/>
    </row>
    <row r="76" spans="2:12" s="1" customFormat="1" ht="10.35" customHeight="1">
      <c r="B76" s="43"/>
      <c r="C76" s="65"/>
      <c r="D76" s="65"/>
      <c r="E76" s="65"/>
      <c r="F76" s="65"/>
      <c r="G76" s="65"/>
      <c r="H76" s="65"/>
      <c r="I76" s="174"/>
      <c r="J76" s="65"/>
      <c r="K76" s="65"/>
      <c r="L76" s="63"/>
    </row>
    <row r="77" spans="2:20" s="10" customFormat="1" ht="29.25" customHeight="1">
      <c r="B77" s="179"/>
      <c r="C77" s="180" t="s">
        <v>147</v>
      </c>
      <c r="D77" s="181" t="s">
        <v>57</v>
      </c>
      <c r="E77" s="181" t="s">
        <v>53</v>
      </c>
      <c r="F77" s="181" t="s">
        <v>148</v>
      </c>
      <c r="G77" s="181" t="s">
        <v>149</v>
      </c>
      <c r="H77" s="181" t="s">
        <v>150</v>
      </c>
      <c r="I77" s="182" t="s">
        <v>151</v>
      </c>
      <c r="J77" s="181" t="s">
        <v>123</v>
      </c>
      <c r="K77" s="183" t="s">
        <v>152</v>
      </c>
      <c r="L77" s="184"/>
      <c r="M77" s="83" t="s">
        <v>153</v>
      </c>
      <c r="N77" s="84" t="s">
        <v>42</v>
      </c>
      <c r="O77" s="84" t="s">
        <v>154</v>
      </c>
      <c r="P77" s="84" t="s">
        <v>155</v>
      </c>
      <c r="Q77" s="84" t="s">
        <v>156</v>
      </c>
      <c r="R77" s="84" t="s">
        <v>157</v>
      </c>
      <c r="S77" s="84" t="s">
        <v>158</v>
      </c>
      <c r="T77" s="85" t="s">
        <v>159</v>
      </c>
    </row>
    <row r="78" spans="2:63" s="1" customFormat="1" ht="29.25" customHeight="1">
      <c r="B78" s="43"/>
      <c r="C78" s="89" t="s">
        <v>124</v>
      </c>
      <c r="D78" s="65"/>
      <c r="E78" s="65"/>
      <c r="F78" s="65"/>
      <c r="G78" s="65"/>
      <c r="H78" s="65"/>
      <c r="I78" s="174"/>
      <c r="J78" s="185">
        <f>BK78</f>
        <v>0</v>
      </c>
      <c r="K78" s="65"/>
      <c r="L78" s="63"/>
      <c r="M78" s="86"/>
      <c r="N78" s="87"/>
      <c r="O78" s="87"/>
      <c r="P78" s="186">
        <f>P79</f>
        <v>0</v>
      </c>
      <c r="Q78" s="87"/>
      <c r="R78" s="186">
        <f>R79</f>
        <v>0</v>
      </c>
      <c r="S78" s="87"/>
      <c r="T78" s="187">
        <f>T79</f>
        <v>0</v>
      </c>
      <c r="AT78" s="26" t="s">
        <v>71</v>
      </c>
      <c r="AU78" s="26" t="s">
        <v>125</v>
      </c>
      <c r="BK78" s="188">
        <f>BK79</f>
        <v>0</v>
      </c>
    </row>
    <row r="79" spans="2:63" s="11" customFormat="1" ht="37.35" customHeight="1">
      <c r="B79" s="189"/>
      <c r="C79" s="190"/>
      <c r="D79" s="191" t="s">
        <v>71</v>
      </c>
      <c r="E79" s="192" t="s">
        <v>2957</v>
      </c>
      <c r="F79" s="192" t="s">
        <v>2958</v>
      </c>
      <c r="G79" s="190"/>
      <c r="H79" s="190"/>
      <c r="I79" s="193"/>
      <c r="J79" s="194">
        <f>BK79</f>
        <v>0</v>
      </c>
      <c r="K79" s="190"/>
      <c r="L79" s="195"/>
      <c r="M79" s="196"/>
      <c r="N79" s="197"/>
      <c r="O79" s="197"/>
      <c r="P79" s="198">
        <f>P80</f>
        <v>0</v>
      </c>
      <c r="Q79" s="197"/>
      <c r="R79" s="198">
        <f>R80</f>
        <v>0</v>
      </c>
      <c r="S79" s="197"/>
      <c r="T79" s="199">
        <f>T80</f>
        <v>0</v>
      </c>
      <c r="AR79" s="200" t="s">
        <v>203</v>
      </c>
      <c r="AT79" s="201" t="s">
        <v>71</v>
      </c>
      <c r="AU79" s="201" t="s">
        <v>72</v>
      </c>
      <c r="AY79" s="200" t="s">
        <v>162</v>
      </c>
      <c r="BK79" s="202">
        <f>BK80</f>
        <v>0</v>
      </c>
    </row>
    <row r="80" spans="2:63" s="11" customFormat="1" ht="19.9" customHeight="1">
      <c r="B80" s="189"/>
      <c r="C80" s="190"/>
      <c r="D80" s="203" t="s">
        <v>71</v>
      </c>
      <c r="E80" s="204" t="s">
        <v>72</v>
      </c>
      <c r="F80" s="204" t="s">
        <v>2958</v>
      </c>
      <c r="G80" s="190"/>
      <c r="H80" s="190"/>
      <c r="I80" s="193"/>
      <c r="J80" s="205">
        <f>BK80</f>
        <v>0</v>
      </c>
      <c r="K80" s="190"/>
      <c r="L80" s="195"/>
      <c r="M80" s="196"/>
      <c r="N80" s="197"/>
      <c r="O80" s="197"/>
      <c r="P80" s="198">
        <f>SUM(P81:P94)</f>
        <v>0</v>
      </c>
      <c r="Q80" s="197"/>
      <c r="R80" s="198">
        <f>SUM(R81:R94)</f>
        <v>0</v>
      </c>
      <c r="S80" s="197"/>
      <c r="T80" s="199">
        <f>SUM(T81:T94)</f>
        <v>0</v>
      </c>
      <c r="AR80" s="200" t="s">
        <v>203</v>
      </c>
      <c r="AT80" s="201" t="s">
        <v>71</v>
      </c>
      <c r="AU80" s="201" t="s">
        <v>79</v>
      </c>
      <c r="AY80" s="200" t="s">
        <v>162</v>
      </c>
      <c r="BK80" s="202">
        <f>SUM(BK81:BK94)</f>
        <v>0</v>
      </c>
    </row>
    <row r="81" spans="2:65" s="1" customFormat="1" ht="22.5" customHeight="1">
      <c r="B81" s="43"/>
      <c r="C81" s="206" t="s">
        <v>79</v>
      </c>
      <c r="D81" s="206" t="s">
        <v>165</v>
      </c>
      <c r="E81" s="207" t="s">
        <v>2959</v>
      </c>
      <c r="F81" s="208" t="s">
        <v>2960</v>
      </c>
      <c r="G81" s="209" t="s">
        <v>2961</v>
      </c>
      <c r="H81" s="210">
        <v>1</v>
      </c>
      <c r="I81" s="211"/>
      <c r="J81" s="212">
        <f>ROUND(I81*H81,2)</f>
        <v>0</v>
      </c>
      <c r="K81" s="208" t="s">
        <v>1117</v>
      </c>
      <c r="L81" s="63"/>
      <c r="M81" s="213" t="s">
        <v>21</v>
      </c>
      <c r="N81" s="214" t="s">
        <v>43</v>
      </c>
      <c r="O81" s="44"/>
      <c r="P81" s="215">
        <f>O81*H81</f>
        <v>0</v>
      </c>
      <c r="Q81" s="215">
        <v>0</v>
      </c>
      <c r="R81" s="215">
        <f>Q81*H81</f>
        <v>0</v>
      </c>
      <c r="S81" s="215">
        <v>0</v>
      </c>
      <c r="T81" s="216">
        <f>S81*H81</f>
        <v>0</v>
      </c>
      <c r="AR81" s="26" t="s">
        <v>2962</v>
      </c>
      <c r="AT81" s="26" t="s">
        <v>165</v>
      </c>
      <c r="AU81" s="26" t="s">
        <v>81</v>
      </c>
      <c r="AY81" s="26" t="s">
        <v>162</v>
      </c>
      <c r="BE81" s="217">
        <f>IF(N81="základní",J81,0)</f>
        <v>0</v>
      </c>
      <c r="BF81" s="217">
        <f>IF(N81="snížená",J81,0)</f>
        <v>0</v>
      </c>
      <c r="BG81" s="217">
        <f>IF(N81="zákl. přenesená",J81,0)</f>
        <v>0</v>
      </c>
      <c r="BH81" s="217">
        <f>IF(N81="sníž. přenesená",J81,0)</f>
        <v>0</v>
      </c>
      <c r="BI81" s="217">
        <f>IF(N81="nulová",J81,0)</f>
        <v>0</v>
      </c>
      <c r="BJ81" s="26" t="s">
        <v>79</v>
      </c>
      <c r="BK81" s="217">
        <f>ROUND(I81*H81,2)</f>
        <v>0</v>
      </c>
      <c r="BL81" s="26" t="s">
        <v>2962</v>
      </c>
      <c r="BM81" s="26" t="s">
        <v>2963</v>
      </c>
    </row>
    <row r="82" spans="2:65" s="1" customFormat="1" ht="22.5" customHeight="1">
      <c r="B82" s="43"/>
      <c r="C82" s="206" t="s">
        <v>81</v>
      </c>
      <c r="D82" s="206" t="s">
        <v>165</v>
      </c>
      <c r="E82" s="207" t="s">
        <v>2964</v>
      </c>
      <c r="F82" s="208" t="s">
        <v>2965</v>
      </c>
      <c r="G82" s="209" t="s">
        <v>2961</v>
      </c>
      <c r="H82" s="210">
        <v>1</v>
      </c>
      <c r="I82" s="211"/>
      <c r="J82" s="212">
        <f>ROUND(I82*H82,2)</f>
        <v>0</v>
      </c>
      <c r="K82" s="208" t="s">
        <v>21</v>
      </c>
      <c r="L82" s="63"/>
      <c r="M82" s="213" t="s">
        <v>21</v>
      </c>
      <c r="N82" s="214" t="s">
        <v>43</v>
      </c>
      <c r="O82" s="44"/>
      <c r="P82" s="215">
        <f>O82*H82</f>
        <v>0</v>
      </c>
      <c r="Q82" s="215">
        <v>0</v>
      </c>
      <c r="R82" s="215">
        <f>Q82*H82</f>
        <v>0</v>
      </c>
      <c r="S82" s="215">
        <v>0</v>
      </c>
      <c r="T82" s="216">
        <f>S82*H82</f>
        <v>0</v>
      </c>
      <c r="AR82" s="26" t="s">
        <v>2962</v>
      </c>
      <c r="AT82" s="26" t="s">
        <v>165</v>
      </c>
      <c r="AU82" s="26" t="s">
        <v>81</v>
      </c>
      <c r="AY82" s="26" t="s">
        <v>162</v>
      </c>
      <c r="BE82" s="217">
        <f>IF(N82="základní",J82,0)</f>
        <v>0</v>
      </c>
      <c r="BF82" s="217">
        <f>IF(N82="snížená",J82,0)</f>
        <v>0</v>
      </c>
      <c r="BG82" s="217">
        <f>IF(N82="zákl. přenesená",J82,0)</f>
        <v>0</v>
      </c>
      <c r="BH82" s="217">
        <f>IF(N82="sníž. přenesená",J82,0)</f>
        <v>0</v>
      </c>
      <c r="BI82" s="217">
        <f>IF(N82="nulová",J82,0)</f>
        <v>0</v>
      </c>
      <c r="BJ82" s="26" t="s">
        <v>79</v>
      </c>
      <c r="BK82" s="217">
        <f>ROUND(I82*H82,2)</f>
        <v>0</v>
      </c>
      <c r="BL82" s="26" t="s">
        <v>2962</v>
      </c>
      <c r="BM82" s="26" t="s">
        <v>2966</v>
      </c>
    </row>
    <row r="83" spans="2:47" s="1" customFormat="1" ht="27">
      <c r="B83" s="43"/>
      <c r="C83" s="65"/>
      <c r="D83" s="245" t="s">
        <v>241</v>
      </c>
      <c r="E83" s="65"/>
      <c r="F83" s="279" t="s">
        <v>2967</v>
      </c>
      <c r="G83" s="65"/>
      <c r="H83" s="65"/>
      <c r="I83" s="174"/>
      <c r="J83" s="65"/>
      <c r="K83" s="65"/>
      <c r="L83" s="63"/>
      <c r="M83" s="220"/>
      <c r="N83" s="44"/>
      <c r="O83" s="44"/>
      <c r="P83" s="44"/>
      <c r="Q83" s="44"/>
      <c r="R83" s="44"/>
      <c r="S83" s="44"/>
      <c r="T83" s="80"/>
      <c r="AT83" s="26" t="s">
        <v>241</v>
      </c>
      <c r="AU83" s="26" t="s">
        <v>81</v>
      </c>
    </row>
    <row r="84" spans="2:65" s="1" customFormat="1" ht="22.5" customHeight="1">
      <c r="B84" s="43"/>
      <c r="C84" s="206" t="s">
        <v>163</v>
      </c>
      <c r="D84" s="206" t="s">
        <v>165</v>
      </c>
      <c r="E84" s="207" t="s">
        <v>2968</v>
      </c>
      <c r="F84" s="208" t="s">
        <v>2969</v>
      </c>
      <c r="G84" s="209" t="s">
        <v>2961</v>
      </c>
      <c r="H84" s="210">
        <v>1</v>
      </c>
      <c r="I84" s="211"/>
      <c r="J84" s="212">
        <f>ROUND(I84*H84,2)</f>
        <v>0</v>
      </c>
      <c r="K84" s="208" t="s">
        <v>21</v>
      </c>
      <c r="L84" s="63"/>
      <c r="M84" s="213" t="s">
        <v>21</v>
      </c>
      <c r="N84" s="214" t="s">
        <v>43</v>
      </c>
      <c r="O84" s="44"/>
      <c r="P84" s="215">
        <f>O84*H84</f>
        <v>0</v>
      </c>
      <c r="Q84" s="215">
        <v>0</v>
      </c>
      <c r="R84" s="215">
        <f>Q84*H84</f>
        <v>0</v>
      </c>
      <c r="S84" s="215">
        <v>0</v>
      </c>
      <c r="T84" s="216">
        <f>S84*H84</f>
        <v>0</v>
      </c>
      <c r="AR84" s="26" t="s">
        <v>2962</v>
      </c>
      <c r="AT84" s="26" t="s">
        <v>165</v>
      </c>
      <c r="AU84" s="26" t="s">
        <v>81</v>
      </c>
      <c r="AY84" s="26" t="s">
        <v>162</v>
      </c>
      <c r="BE84" s="217">
        <f>IF(N84="základní",J84,0)</f>
        <v>0</v>
      </c>
      <c r="BF84" s="217">
        <f>IF(N84="snížená",J84,0)</f>
        <v>0</v>
      </c>
      <c r="BG84" s="217">
        <f>IF(N84="zákl. přenesená",J84,0)</f>
        <v>0</v>
      </c>
      <c r="BH84" s="217">
        <f>IF(N84="sníž. přenesená",J84,0)</f>
        <v>0</v>
      </c>
      <c r="BI84" s="217">
        <f>IF(N84="nulová",J84,0)</f>
        <v>0</v>
      </c>
      <c r="BJ84" s="26" t="s">
        <v>79</v>
      </c>
      <c r="BK84" s="217">
        <f>ROUND(I84*H84,2)</f>
        <v>0</v>
      </c>
      <c r="BL84" s="26" t="s">
        <v>2962</v>
      </c>
      <c r="BM84" s="26" t="s">
        <v>2970</v>
      </c>
    </row>
    <row r="85" spans="2:47" s="1" customFormat="1" ht="40.5">
      <c r="B85" s="43"/>
      <c r="C85" s="65"/>
      <c r="D85" s="245" t="s">
        <v>241</v>
      </c>
      <c r="E85" s="65"/>
      <c r="F85" s="279" t="s">
        <v>2971</v>
      </c>
      <c r="G85" s="65"/>
      <c r="H85" s="65"/>
      <c r="I85" s="174"/>
      <c r="J85" s="65"/>
      <c r="K85" s="65"/>
      <c r="L85" s="63"/>
      <c r="M85" s="220"/>
      <c r="N85" s="44"/>
      <c r="O85" s="44"/>
      <c r="P85" s="44"/>
      <c r="Q85" s="44"/>
      <c r="R85" s="44"/>
      <c r="S85" s="44"/>
      <c r="T85" s="80"/>
      <c r="AT85" s="26" t="s">
        <v>241</v>
      </c>
      <c r="AU85" s="26" t="s">
        <v>81</v>
      </c>
    </row>
    <row r="86" spans="2:65" s="1" customFormat="1" ht="22.5" customHeight="1">
      <c r="B86" s="43"/>
      <c r="C86" s="206" t="s">
        <v>170</v>
      </c>
      <c r="D86" s="206" t="s">
        <v>165</v>
      </c>
      <c r="E86" s="207" t="s">
        <v>2972</v>
      </c>
      <c r="F86" s="208" t="s">
        <v>2973</v>
      </c>
      <c r="G86" s="209" t="s">
        <v>2961</v>
      </c>
      <c r="H86" s="210">
        <v>1</v>
      </c>
      <c r="I86" s="211"/>
      <c r="J86" s="212">
        <f>ROUND(I86*H86,2)</f>
        <v>0</v>
      </c>
      <c r="K86" s="208" t="s">
        <v>1117</v>
      </c>
      <c r="L86" s="63"/>
      <c r="M86" s="213" t="s">
        <v>21</v>
      </c>
      <c r="N86" s="214" t="s">
        <v>43</v>
      </c>
      <c r="O86" s="44"/>
      <c r="P86" s="215">
        <f>O86*H86</f>
        <v>0</v>
      </c>
      <c r="Q86" s="215">
        <v>0</v>
      </c>
      <c r="R86" s="215">
        <f>Q86*H86</f>
        <v>0</v>
      </c>
      <c r="S86" s="215">
        <v>0</v>
      </c>
      <c r="T86" s="216">
        <f>S86*H86</f>
        <v>0</v>
      </c>
      <c r="AR86" s="26" t="s">
        <v>2962</v>
      </c>
      <c r="AT86" s="26" t="s">
        <v>165</v>
      </c>
      <c r="AU86" s="26" t="s">
        <v>81</v>
      </c>
      <c r="AY86" s="26" t="s">
        <v>162</v>
      </c>
      <c r="BE86" s="217">
        <f>IF(N86="základní",J86,0)</f>
        <v>0</v>
      </c>
      <c r="BF86" s="217">
        <f>IF(N86="snížená",J86,0)</f>
        <v>0</v>
      </c>
      <c r="BG86" s="217">
        <f>IF(N86="zákl. přenesená",J86,0)</f>
        <v>0</v>
      </c>
      <c r="BH86" s="217">
        <f>IF(N86="sníž. přenesená",J86,0)</f>
        <v>0</v>
      </c>
      <c r="BI86" s="217">
        <f>IF(N86="nulová",J86,0)</f>
        <v>0</v>
      </c>
      <c r="BJ86" s="26" t="s">
        <v>79</v>
      </c>
      <c r="BK86" s="217">
        <f>ROUND(I86*H86,2)</f>
        <v>0</v>
      </c>
      <c r="BL86" s="26" t="s">
        <v>2962</v>
      </c>
      <c r="BM86" s="26" t="s">
        <v>2974</v>
      </c>
    </row>
    <row r="87" spans="2:47" s="1" customFormat="1" ht="54">
      <c r="B87" s="43"/>
      <c r="C87" s="65"/>
      <c r="D87" s="245" t="s">
        <v>241</v>
      </c>
      <c r="E87" s="65"/>
      <c r="F87" s="279" t="s">
        <v>2975</v>
      </c>
      <c r="G87" s="65"/>
      <c r="H87" s="65"/>
      <c r="I87" s="174"/>
      <c r="J87" s="65"/>
      <c r="K87" s="65"/>
      <c r="L87" s="63"/>
      <c r="M87" s="220"/>
      <c r="N87" s="44"/>
      <c r="O87" s="44"/>
      <c r="P87" s="44"/>
      <c r="Q87" s="44"/>
      <c r="R87" s="44"/>
      <c r="S87" s="44"/>
      <c r="T87" s="80"/>
      <c r="AT87" s="26" t="s">
        <v>241</v>
      </c>
      <c r="AU87" s="26" t="s">
        <v>81</v>
      </c>
    </row>
    <row r="88" spans="2:65" s="1" customFormat="1" ht="22.5" customHeight="1">
      <c r="B88" s="43"/>
      <c r="C88" s="206" t="s">
        <v>203</v>
      </c>
      <c r="D88" s="206" t="s">
        <v>165</v>
      </c>
      <c r="E88" s="207" t="s">
        <v>2976</v>
      </c>
      <c r="F88" s="208" t="s">
        <v>2977</v>
      </c>
      <c r="G88" s="209" t="s">
        <v>2961</v>
      </c>
      <c r="H88" s="210">
        <v>1</v>
      </c>
      <c r="I88" s="211"/>
      <c r="J88" s="212">
        <f>ROUND(I88*H88,2)</f>
        <v>0</v>
      </c>
      <c r="K88" s="208" t="s">
        <v>1117</v>
      </c>
      <c r="L88" s="63"/>
      <c r="M88" s="213" t="s">
        <v>21</v>
      </c>
      <c r="N88" s="214" t="s">
        <v>43</v>
      </c>
      <c r="O88" s="44"/>
      <c r="P88" s="215">
        <f>O88*H88</f>
        <v>0</v>
      </c>
      <c r="Q88" s="215">
        <v>0</v>
      </c>
      <c r="R88" s="215">
        <f>Q88*H88</f>
        <v>0</v>
      </c>
      <c r="S88" s="215">
        <v>0</v>
      </c>
      <c r="T88" s="216">
        <f>S88*H88</f>
        <v>0</v>
      </c>
      <c r="AR88" s="26" t="s">
        <v>2962</v>
      </c>
      <c r="AT88" s="26" t="s">
        <v>165</v>
      </c>
      <c r="AU88" s="26" t="s">
        <v>81</v>
      </c>
      <c r="AY88" s="26" t="s">
        <v>162</v>
      </c>
      <c r="BE88" s="217">
        <f>IF(N88="základní",J88,0)</f>
        <v>0</v>
      </c>
      <c r="BF88" s="217">
        <f>IF(N88="snížená",J88,0)</f>
        <v>0</v>
      </c>
      <c r="BG88" s="217">
        <f>IF(N88="zákl. přenesená",J88,0)</f>
        <v>0</v>
      </c>
      <c r="BH88" s="217">
        <f>IF(N88="sníž. přenesená",J88,0)</f>
        <v>0</v>
      </c>
      <c r="BI88" s="217">
        <f>IF(N88="nulová",J88,0)</f>
        <v>0</v>
      </c>
      <c r="BJ88" s="26" t="s">
        <v>79</v>
      </c>
      <c r="BK88" s="217">
        <f>ROUND(I88*H88,2)</f>
        <v>0</v>
      </c>
      <c r="BL88" s="26" t="s">
        <v>2962</v>
      </c>
      <c r="BM88" s="26" t="s">
        <v>2978</v>
      </c>
    </row>
    <row r="89" spans="2:47" s="1" customFormat="1" ht="40.5">
      <c r="B89" s="43"/>
      <c r="C89" s="65"/>
      <c r="D89" s="245" t="s">
        <v>241</v>
      </c>
      <c r="E89" s="65"/>
      <c r="F89" s="279" t="s">
        <v>2979</v>
      </c>
      <c r="G89" s="65"/>
      <c r="H89" s="65"/>
      <c r="I89" s="174"/>
      <c r="J89" s="65"/>
      <c r="K89" s="65"/>
      <c r="L89" s="63"/>
      <c r="M89" s="220"/>
      <c r="N89" s="44"/>
      <c r="O89" s="44"/>
      <c r="P89" s="44"/>
      <c r="Q89" s="44"/>
      <c r="R89" s="44"/>
      <c r="S89" s="44"/>
      <c r="T89" s="80"/>
      <c r="AT89" s="26" t="s">
        <v>241</v>
      </c>
      <c r="AU89" s="26" t="s">
        <v>81</v>
      </c>
    </row>
    <row r="90" spans="2:65" s="1" customFormat="1" ht="22.5" customHeight="1">
      <c r="B90" s="43"/>
      <c r="C90" s="206" t="s">
        <v>211</v>
      </c>
      <c r="D90" s="206" t="s">
        <v>165</v>
      </c>
      <c r="E90" s="207" t="s">
        <v>2980</v>
      </c>
      <c r="F90" s="208" t="s">
        <v>2981</v>
      </c>
      <c r="G90" s="209" t="s">
        <v>2961</v>
      </c>
      <c r="H90" s="210">
        <v>1</v>
      </c>
      <c r="I90" s="211"/>
      <c r="J90" s="212">
        <f>ROUND(I90*H90,2)</f>
        <v>0</v>
      </c>
      <c r="K90" s="208" t="s">
        <v>1117</v>
      </c>
      <c r="L90" s="63"/>
      <c r="M90" s="213" t="s">
        <v>21</v>
      </c>
      <c r="N90" s="214" t="s">
        <v>43</v>
      </c>
      <c r="O90" s="44"/>
      <c r="P90" s="215">
        <f>O90*H90</f>
        <v>0</v>
      </c>
      <c r="Q90" s="215">
        <v>0</v>
      </c>
      <c r="R90" s="215">
        <f>Q90*H90</f>
        <v>0</v>
      </c>
      <c r="S90" s="215">
        <v>0</v>
      </c>
      <c r="T90" s="216">
        <f>S90*H90</f>
        <v>0</v>
      </c>
      <c r="AR90" s="26" t="s">
        <v>2962</v>
      </c>
      <c r="AT90" s="26" t="s">
        <v>165</v>
      </c>
      <c r="AU90" s="26" t="s">
        <v>81</v>
      </c>
      <c r="AY90" s="26" t="s">
        <v>162</v>
      </c>
      <c r="BE90" s="217">
        <f>IF(N90="základní",J90,0)</f>
        <v>0</v>
      </c>
      <c r="BF90" s="217">
        <f>IF(N90="snížená",J90,0)</f>
        <v>0</v>
      </c>
      <c r="BG90" s="217">
        <f>IF(N90="zákl. přenesená",J90,0)</f>
        <v>0</v>
      </c>
      <c r="BH90" s="217">
        <f>IF(N90="sníž. přenesená",J90,0)</f>
        <v>0</v>
      </c>
      <c r="BI90" s="217">
        <f>IF(N90="nulová",J90,0)</f>
        <v>0</v>
      </c>
      <c r="BJ90" s="26" t="s">
        <v>79</v>
      </c>
      <c r="BK90" s="217">
        <f>ROUND(I90*H90,2)</f>
        <v>0</v>
      </c>
      <c r="BL90" s="26" t="s">
        <v>2962</v>
      </c>
      <c r="BM90" s="26" t="s">
        <v>2982</v>
      </c>
    </row>
    <row r="91" spans="2:47" s="1" customFormat="1" ht="40.5">
      <c r="B91" s="43"/>
      <c r="C91" s="65"/>
      <c r="D91" s="245" t="s">
        <v>241</v>
      </c>
      <c r="E91" s="65"/>
      <c r="F91" s="279" t="s">
        <v>2983</v>
      </c>
      <c r="G91" s="65"/>
      <c r="H91" s="65"/>
      <c r="I91" s="174"/>
      <c r="J91" s="65"/>
      <c r="K91" s="65"/>
      <c r="L91" s="63"/>
      <c r="M91" s="220"/>
      <c r="N91" s="44"/>
      <c r="O91" s="44"/>
      <c r="P91" s="44"/>
      <c r="Q91" s="44"/>
      <c r="R91" s="44"/>
      <c r="S91" s="44"/>
      <c r="T91" s="80"/>
      <c r="AT91" s="26" t="s">
        <v>241</v>
      </c>
      <c r="AU91" s="26" t="s">
        <v>81</v>
      </c>
    </row>
    <row r="92" spans="2:65" s="1" customFormat="1" ht="22.5" customHeight="1">
      <c r="B92" s="43"/>
      <c r="C92" s="206" t="s">
        <v>217</v>
      </c>
      <c r="D92" s="206" t="s">
        <v>165</v>
      </c>
      <c r="E92" s="207" t="s">
        <v>2984</v>
      </c>
      <c r="F92" s="208" t="s">
        <v>2985</v>
      </c>
      <c r="G92" s="209" t="s">
        <v>2961</v>
      </c>
      <c r="H92" s="210">
        <v>1</v>
      </c>
      <c r="I92" s="211"/>
      <c r="J92" s="212">
        <f>ROUND(I92*H92,2)</f>
        <v>0</v>
      </c>
      <c r="K92" s="208" t="s">
        <v>1117</v>
      </c>
      <c r="L92" s="63"/>
      <c r="M92" s="213" t="s">
        <v>21</v>
      </c>
      <c r="N92" s="214" t="s">
        <v>43</v>
      </c>
      <c r="O92" s="44"/>
      <c r="P92" s="215">
        <f>O92*H92</f>
        <v>0</v>
      </c>
      <c r="Q92" s="215">
        <v>0</v>
      </c>
      <c r="R92" s="215">
        <f>Q92*H92</f>
        <v>0</v>
      </c>
      <c r="S92" s="215">
        <v>0</v>
      </c>
      <c r="T92" s="216">
        <f>S92*H92</f>
        <v>0</v>
      </c>
      <c r="AR92" s="26" t="s">
        <v>2962</v>
      </c>
      <c r="AT92" s="26" t="s">
        <v>165</v>
      </c>
      <c r="AU92" s="26" t="s">
        <v>81</v>
      </c>
      <c r="AY92" s="26" t="s">
        <v>162</v>
      </c>
      <c r="BE92" s="217">
        <f>IF(N92="základní",J92,0)</f>
        <v>0</v>
      </c>
      <c r="BF92" s="217">
        <f>IF(N92="snížená",J92,0)</f>
        <v>0</v>
      </c>
      <c r="BG92" s="217">
        <f>IF(N92="zákl. přenesená",J92,0)</f>
        <v>0</v>
      </c>
      <c r="BH92" s="217">
        <f>IF(N92="sníž. přenesená",J92,0)</f>
        <v>0</v>
      </c>
      <c r="BI92" s="217">
        <f>IF(N92="nulová",J92,0)</f>
        <v>0</v>
      </c>
      <c r="BJ92" s="26" t="s">
        <v>79</v>
      </c>
      <c r="BK92" s="217">
        <f>ROUND(I92*H92,2)</f>
        <v>0</v>
      </c>
      <c r="BL92" s="26" t="s">
        <v>2962</v>
      </c>
      <c r="BM92" s="26" t="s">
        <v>2986</v>
      </c>
    </row>
    <row r="93" spans="2:47" s="1" customFormat="1" ht="27">
      <c r="B93" s="43"/>
      <c r="C93" s="65"/>
      <c r="D93" s="245" t="s">
        <v>241</v>
      </c>
      <c r="E93" s="65"/>
      <c r="F93" s="279" t="s">
        <v>2987</v>
      </c>
      <c r="G93" s="65"/>
      <c r="H93" s="65"/>
      <c r="I93" s="174"/>
      <c r="J93" s="65"/>
      <c r="K93" s="65"/>
      <c r="L93" s="63"/>
      <c r="M93" s="220"/>
      <c r="N93" s="44"/>
      <c r="O93" s="44"/>
      <c r="P93" s="44"/>
      <c r="Q93" s="44"/>
      <c r="R93" s="44"/>
      <c r="S93" s="44"/>
      <c r="T93" s="80"/>
      <c r="AT93" s="26" t="s">
        <v>241</v>
      </c>
      <c r="AU93" s="26" t="s">
        <v>81</v>
      </c>
    </row>
    <row r="94" spans="2:65" s="1" customFormat="1" ht="22.5" customHeight="1">
      <c r="B94" s="43"/>
      <c r="C94" s="206" t="s">
        <v>222</v>
      </c>
      <c r="D94" s="206" t="s">
        <v>165</v>
      </c>
      <c r="E94" s="207" t="s">
        <v>2988</v>
      </c>
      <c r="F94" s="208" t="s">
        <v>2989</v>
      </c>
      <c r="G94" s="209" t="s">
        <v>2961</v>
      </c>
      <c r="H94" s="210">
        <v>1</v>
      </c>
      <c r="I94" s="211"/>
      <c r="J94" s="212">
        <f>ROUND(I94*H94,2)</f>
        <v>0</v>
      </c>
      <c r="K94" s="208" t="s">
        <v>1117</v>
      </c>
      <c r="L94" s="63"/>
      <c r="M94" s="213" t="s">
        <v>21</v>
      </c>
      <c r="N94" s="287" t="s">
        <v>43</v>
      </c>
      <c r="O94" s="285"/>
      <c r="P94" s="288">
        <f>O94*H94</f>
        <v>0</v>
      </c>
      <c r="Q94" s="288">
        <v>0</v>
      </c>
      <c r="R94" s="288">
        <f>Q94*H94</f>
        <v>0</v>
      </c>
      <c r="S94" s="288">
        <v>0</v>
      </c>
      <c r="T94" s="289">
        <f>S94*H94</f>
        <v>0</v>
      </c>
      <c r="AR94" s="26" t="s">
        <v>2962</v>
      </c>
      <c r="AT94" s="26" t="s">
        <v>165</v>
      </c>
      <c r="AU94" s="26" t="s">
        <v>81</v>
      </c>
      <c r="AY94" s="26" t="s">
        <v>162</v>
      </c>
      <c r="BE94" s="217">
        <f>IF(N94="základní",J94,0)</f>
        <v>0</v>
      </c>
      <c r="BF94" s="217">
        <f>IF(N94="snížená",J94,0)</f>
        <v>0</v>
      </c>
      <c r="BG94" s="217">
        <f>IF(N94="zákl. přenesená",J94,0)</f>
        <v>0</v>
      </c>
      <c r="BH94" s="217">
        <f>IF(N94="sníž. přenesená",J94,0)</f>
        <v>0</v>
      </c>
      <c r="BI94" s="217">
        <f>IF(N94="nulová",J94,0)</f>
        <v>0</v>
      </c>
      <c r="BJ94" s="26" t="s">
        <v>79</v>
      </c>
      <c r="BK94" s="217">
        <f>ROUND(I94*H94,2)</f>
        <v>0</v>
      </c>
      <c r="BL94" s="26" t="s">
        <v>2962</v>
      </c>
      <c r="BM94" s="26" t="s">
        <v>2990</v>
      </c>
    </row>
    <row r="95" spans="2:12" s="1" customFormat="1" ht="6.95" customHeight="1">
      <c r="B95" s="58"/>
      <c r="C95" s="59"/>
      <c r="D95" s="59"/>
      <c r="E95" s="59"/>
      <c r="F95" s="59"/>
      <c r="G95" s="59"/>
      <c r="H95" s="59"/>
      <c r="I95" s="150"/>
      <c r="J95" s="59"/>
      <c r="K95" s="59"/>
      <c r="L95" s="63"/>
    </row>
  </sheetData>
  <sheetProtection password="CC35" sheet="1" objects="1" scenarios="1" formatCells="0" formatColumns="0" formatRows="0" sort="0" autoFilter="0"/>
  <autoFilter ref="C77:K94"/>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305" customWidth="1"/>
    <col min="2" max="2" width="1.66796875" style="305" customWidth="1"/>
    <col min="3" max="4" width="5" style="305" customWidth="1"/>
    <col min="5" max="5" width="11.66015625" style="305" customWidth="1"/>
    <col min="6" max="6" width="9.16015625" style="305" customWidth="1"/>
    <col min="7" max="7" width="5" style="305" customWidth="1"/>
    <col min="8" max="8" width="77.83203125" style="305" customWidth="1"/>
    <col min="9" max="10" width="20" style="305" customWidth="1"/>
    <col min="11" max="11" width="1.66796875" style="305" customWidth="1"/>
  </cols>
  <sheetData>
    <row r="1" ht="37.5" customHeight="1"/>
    <row r="2" spans="2:11" ht="7.5" customHeight="1">
      <c r="B2" s="306"/>
      <c r="C2" s="307"/>
      <c r="D2" s="307"/>
      <c r="E2" s="307"/>
      <c r="F2" s="307"/>
      <c r="G2" s="307"/>
      <c r="H2" s="307"/>
      <c r="I2" s="307"/>
      <c r="J2" s="307"/>
      <c r="K2" s="308"/>
    </row>
    <row r="3" spans="2:11" s="17" customFormat="1" ht="45" customHeight="1">
      <c r="B3" s="309"/>
      <c r="C3" s="436" t="s">
        <v>2991</v>
      </c>
      <c r="D3" s="436"/>
      <c r="E3" s="436"/>
      <c r="F3" s="436"/>
      <c r="G3" s="436"/>
      <c r="H3" s="436"/>
      <c r="I3" s="436"/>
      <c r="J3" s="436"/>
      <c r="K3" s="310"/>
    </row>
    <row r="4" spans="2:11" ht="25.5" customHeight="1">
      <c r="B4" s="311"/>
      <c r="C4" s="440" t="s">
        <v>2992</v>
      </c>
      <c r="D4" s="440"/>
      <c r="E4" s="440"/>
      <c r="F4" s="440"/>
      <c r="G4" s="440"/>
      <c r="H4" s="440"/>
      <c r="I4" s="440"/>
      <c r="J4" s="440"/>
      <c r="K4" s="312"/>
    </row>
    <row r="5" spans="2:11" ht="5.25" customHeight="1">
      <c r="B5" s="311"/>
      <c r="C5" s="313"/>
      <c r="D5" s="313"/>
      <c r="E5" s="313"/>
      <c r="F5" s="313"/>
      <c r="G5" s="313"/>
      <c r="H5" s="313"/>
      <c r="I5" s="313"/>
      <c r="J5" s="313"/>
      <c r="K5" s="312"/>
    </row>
    <row r="6" spans="2:11" ht="15" customHeight="1">
      <c r="B6" s="311"/>
      <c r="C6" s="439" t="s">
        <v>2993</v>
      </c>
      <c r="D6" s="439"/>
      <c r="E6" s="439"/>
      <c r="F6" s="439"/>
      <c r="G6" s="439"/>
      <c r="H6" s="439"/>
      <c r="I6" s="439"/>
      <c r="J6" s="439"/>
      <c r="K6" s="312"/>
    </row>
    <row r="7" spans="2:11" ht="15" customHeight="1">
      <c r="B7" s="315"/>
      <c r="C7" s="439" t="s">
        <v>2994</v>
      </c>
      <c r="D7" s="439"/>
      <c r="E7" s="439"/>
      <c r="F7" s="439"/>
      <c r="G7" s="439"/>
      <c r="H7" s="439"/>
      <c r="I7" s="439"/>
      <c r="J7" s="439"/>
      <c r="K7" s="312"/>
    </row>
    <row r="8" spans="2:11" ht="12.75" customHeight="1">
      <c r="B8" s="315"/>
      <c r="C8" s="314"/>
      <c r="D8" s="314"/>
      <c r="E8" s="314"/>
      <c r="F8" s="314"/>
      <c r="G8" s="314"/>
      <c r="H8" s="314"/>
      <c r="I8" s="314"/>
      <c r="J8" s="314"/>
      <c r="K8" s="312"/>
    </row>
    <row r="9" spans="2:11" ht="15" customHeight="1">
      <c r="B9" s="315"/>
      <c r="C9" s="439" t="s">
        <v>2995</v>
      </c>
      <c r="D9" s="439"/>
      <c r="E9" s="439"/>
      <c r="F9" s="439"/>
      <c r="G9" s="439"/>
      <c r="H9" s="439"/>
      <c r="I9" s="439"/>
      <c r="J9" s="439"/>
      <c r="K9" s="312"/>
    </row>
    <row r="10" spans="2:11" ht="15" customHeight="1">
      <c r="B10" s="315"/>
      <c r="C10" s="314"/>
      <c r="D10" s="439" t="s">
        <v>2996</v>
      </c>
      <c r="E10" s="439"/>
      <c r="F10" s="439"/>
      <c r="G10" s="439"/>
      <c r="H10" s="439"/>
      <c r="I10" s="439"/>
      <c r="J10" s="439"/>
      <c r="K10" s="312"/>
    </row>
    <row r="11" spans="2:11" ht="15" customHeight="1">
      <c r="B11" s="315"/>
      <c r="C11" s="316"/>
      <c r="D11" s="439" t="s">
        <v>2997</v>
      </c>
      <c r="E11" s="439"/>
      <c r="F11" s="439"/>
      <c r="G11" s="439"/>
      <c r="H11" s="439"/>
      <c r="I11" s="439"/>
      <c r="J11" s="439"/>
      <c r="K11" s="312"/>
    </row>
    <row r="12" spans="2:11" ht="12.75" customHeight="1">
      <c r="B12" s="315"/>
      <c r="C12" s="316"/>
      <c r="D12" s="316"/>
      <c r="E12" s="316"/>
      <c r="F12" s="316"/>
      <c r="G12" s="316"/>
      <c r="H12" s="316"/>
      <c r="I12" s="316"/>
      <c r="J12" s="316"/>
      <c r="K12" s="312"/>
    </row>
    <row r="13" spans="2:11" ht="15" customHeight="1">
      <c r="B13" s="315"/>
      <c r="C13" s="316"/>
      <c r="D13" s="439" t="s">
        <v>2998</v>
      </c>
      <c r="E13" s="439"/>
      <c r="F13" s="439"/>
      <c r="G13" s="439"/>
      <c r="H13" s="439"/>
      <c r="I13" s="439"/>
      <c r="J13" s="439"/>
      <c r="K13" s="312"/>
    </row>
    <row r="14" spans="2:11" ht="15" customHeight="1">
      <c r="B14" s="315"/>
      <c r="C14" s="316"/>
      <c r="D14" s="439" t="s">
        <v>2999</v>
      </c>
      <c r="E14" s="439"/>
      <c r="F14" s="439"/>
      <c r="G14" s="439"/>
      <c r="H14" s="439"/>
      <c r="I14" s="439"/>
      <c r="J14" s="439"/>
      <c r="K14" s="312"/>
    </row>
    <row r="15" spans="2:11" ht="15" customHeight="1">
      <c r="B15" s="315"/>
      <c r="C15" s="316"/>
      <c r="D15" s="439" t="s">
        <v>3000</v>
      </c>
      <c r="E15" s="439"/>
      <c r="F15" s="439"/>
      <c r="G15" s="439"/>
      <c r="H15" s="439"/>
      <c r="I15" s="439"/>
      <c r="J15" s="439"/>
      <c r="K15" s="312"/>
    </row>
    <row r="16" spans="2:11" ht="15" customHeight="1">
      <c r="B16" s="315"/>
      <c r="C16" s="316"/>
      <c r="D16" s="316"/>
      <c r="E16" s="317" t="s">
        <v>78</v>
      </c>
      <c r="F16" s="439" t="s">
        <v>3001</v>
      </c>
      <c r="G16" s="439"/>
      <c r="H16" s="439"/>
      <c r="I16" s="439"/>
      <c r="J16" s="439"/>
      <c r="K16" s="312"/>
    </row>
    <row r="17" spans="2:11" ht="15" customHeight="1">
      <c r="B17" s="315"/>
      <c r="C17" s="316"/>
      <c r="D17" s="316"/>
      <c r="E17" s="317" t="s">
        <v>3002</v>
      </c>
      <c r="F17" s="439" t="s">
        <v>3003</v>
      </c>
      <c r="G17" s="439"/>
      <c r="H17" s="439"/>
      <c r="I17" s="439"/>
      <c r="J17" s="439"/>
      <c r="K17" s="312"/>
    </row>
    <row r="18" spans="2:11" ht="15" customHeight="1">
      <c r="B18" s="315"/>
      <c r="C18" s="316"/>
      <c r="D18" s="316"/>
      <c r="E18" s="317" t="s">
        <v>3004</v>
      </c>
      <c r="F18" s="439" t="s">
        <v>3005</v>
      </c>
      <c r="G18" s="439"/>
      <c r="H18" s="439"/>
      <c r="I18" s="439"/>
      <c r="J18" s="439"/>
      <c r="K18" s="312"/>
    </row>
    <row r="19" spans="2:11" ht="15" customHeight="1">
      <c r="B19" s="315"/>
      <c r="C19" s="316"/>
      <c r="D19" s="316"/>
      <c r="E19" s="317" t="s">
        <v>3006</v>
      </c>
      <c r="F19" s="439" t="s">
        <v>3007</v>
      </c>
      <c r="G19" s="439"/>
      <c r="H19" s="439"/>
      <c r="I19" s="439"/>
      <c r="J19" s="439"/>
      <c r="K19" s="312"/>
    </row>
    <row r="20" spans="2:11" ht="15" customHeight="1">
      <c r="B20" s="315"/>
      <c r="C20" s="316"/>
      <c r="D20" s="316"/>
      <c r="E20" s="317" t="s">
        <v>1629</v>
      </c>
      <c r="F20" s="439" t="s">
        <v>1630</v>
      </c>
      <c r="G20" s="439"/>
      <c r="H20" s="439"/>
      <c r="I20" s="439"/>
      <c r="J20" s="439"/>
      <c r="K20" s="312"/>
    </row>
    <row r="21" spans="2:11" ht="15" customHeight="1">
      <c r="B21" s="315"/>
      <c r="C21" s="316"/>
      <c r="D21" s="316"/>
      <c r="E21" s="317" t="s">
        <v>85</v>
      </c>
      <c r="F21" s="439" t="s">
        <v>3008</v>
      </c>
      <c r="G21" s="439"/>
      <c r="H21" s="439"/>
      <c r="I21" s="439"/>
      <c r="J21" s="439"/>
      <c r="K21" s="312"/>
    </row>
    <row r="22" spans="2:11" ht="12.75" customHeight="1">
      <c r="B22" s="315"/>
      <c r="C22" s="316"/>
      <c r="D22" s="316"/>
      <c r="E22" s="316"/>
      <c r="F22" s="316"/>
      <c r="G22" s="316"/>
      <c r="H22" s="316"/>
      <c r="I22" s="316"/>
      <c r="J22" s="316"/>
      <c r="K22" s="312"/>
    </row>
    <row r="23" spans="2:11" ht="15" customHeight="1">
      <c r="B23" s="315"/>
      <c r="C23" s="439" t="s">
        <v>3009</v>
      </c>
      <c r="D23" s="439"/>
      <c r="E23" s="439"/>
      <c r="F23" s="439"/>
      <c r="G23" s="439"/>
      <c r="H23" s="439"/>
      <c r="I23" s="439"/>
      <c r="J23" s="439"/>
      <c r="K23" s="312"/>
    </row>
    <row r="24" spans="2:11" ht="15" customHeight="1">
      <c r="B24" s="315"/>
      <c r="C24" s="439" t="s">
        <v>3010</v>
      </c>
      <c r="D24" s="439"/>
      <c r="E24" s="439"/>
      <c r="F24" s="439"/>
      <c r="G24" s="439"/>
      <c r="H24" s="439"/>
      <c r="I24" s="439"/>
      <c r="J24" s="439"/>
      <c r="K24" s="312"/>
    </row>
    <row r="25" spans="2:11" ht="15" customHeight="1">
      <c r="B25" s="315"/>
      <c r="C25" s="314"/>
      <c r="D25" s="439" t="s">
        <v>3011</v>
      </c>
      <c r="E25" s="439"/>
      <c r="F25" s="439"/>
      <c r="G25" s="439"/>
      <c r="H25" s="439"/>
      <c r="I25" s="439"/>
      <c r="J25" s="439"/>
      <c r="K25" s="312"/>
    </row>
    <row r="26" spans="2:11" ht="15" customHeight="1">
      <c r="B26" s="315"/>
      <c r="C26" s="316"/>
      <c r="D26" s="439" t="s">
        <v>3012</v>
      </c>
      <c r="E26" s="439"/>
      <c r="F26" s="439"/>
      <c r="G26" s="439"/>
      <c r="H26" s="439"/>
      <c r="I26" s="439"/>
      <c r="J26" s="439"/>
      <c r="K26" s="312"/>
    </row>
    <row r="27" spans="2:11" ht="12.75" customHeight="1">
      <c r="B27" s="315"/>
      <c r="C27" s="316"/>
      <c r="D27" s="316"/>
      <c r="E27" s="316"/>
      <c r="F27" s="316"/>
      <c r="G27" s="316"/>
      <c r="H27" s="316"/>
      <c r="I27" s="316"/>
      <c r="J27" s="316"/>
      <c r="K27" s="312"/>
    </row>
    <row r="28" spans="2:11" ht="15" customHeight="1">
      <c r="B28" s="315"/>
      <c r="C28" s="316"/>
      <c r="D28" s="439" t="s">
        <v>3013</v>
      </c>
      <c r="E28" s="439"/>
      <c r="F28" s="439"/>
      <c r="G28" s="439"/>
      <c r="H28" s="439"/>
      <c r="I28" s="439"/>
      <c r="J28" s="439"/>
      <c r="K28" s="312"/>
    </row>
    <row r="29" spans="2:11" ht="15" customHeight="1">
      <c r="B29" s="315"/>
      <c r="C29" s="316"/>
      <c r="D29" s="439" t="s">
        <v>3014</v>
      </c>
      <c r="E29" s="439"/>
      <c r="F29" s="439"/>
      <c r="G29" s="439"/>
      <c r="H29" s="439"/>
      <c r="I29" s="439"/>
      <c r="J29" s="439"/>
      <c r="K29" s="312"/>
    </row>
    <row r="30" spans="2:11" ht="12.75" customHeight="1">
      <c r="B30" s="315"/>
      <c r="C30" s="316"/>
      <c r="D30" s="316"/>
      <c r="E30" s="316"/>
      <c r="F30" s="316"/>
      <c r="G30" s="316"/>
      <c r="H30" s="316"/>
      <c r="I30" s="316"/>
      <c r="J30" s="316"/>
      <c r="K30" s="312"/>
    </row>
    <row r="31" spans="2:11" ht="15" customHeight="1">
      <c r="B31" s="315"/>
      <c r="C31" s="316"/>
      <c r="D31" s="439" t="s">
        <v>3015</v>
      </c>
      <c r="E31" s="439"/>
      <c r="F31" s="439"/>
      <c r="G31" s="439"/>
      <c r="H31" s="439"/>
      <c r="I31" s="439"/>
      <c r="J31" s="439"/>
      <c r="K31" s="312"/>
    </row>
    <row r="32" spans="2:11" ht="15" customHeight="1">
      <c r="B32" s="315"/>
      <c r="C32" s="316"/>
      <c r="D32" s="439" t="s">
        <v>3016</v>
      </c>
      <c r="E32" s="439"/>
      <c r="F32" s="439"/>
      <c r="G32" s="439"/>
      <c r="H32" s="439"/>
      <c r="I32" s="439"/>
      <c r="J32" s="439"/>
      <c r="K32" s="312"/>
    </row>
    <row r="33" spans="2:11" ht="15" customHeight="1">
      <c r="B33" s="315"/>
      <c r="C33" s="316"/>
      <c r="D33" s="439" t="s">
        <v>3017</v>
      </c>
      <c r="E33" s="439"/>
      <c r="F33" s="439"/>
      <c r="G33" s="439"/>
      <c r="H33" s="439"/>
      <c r="I33" s="439"/>
      <c r="J33" s="439"/>
      <c r="K33" s="312"/>
    </row>
    <row r="34" spans="2:11" ht="15" customHeight="1">
      <c r="B34" s="315"/>
      <c r="C34" s="316"/>
      <c r="D34" s="314"/>
      <c r="E34" s="318" t="s">
        <v>147</v>
      </c>
      <c r="F34" s="314"/>
      <c r="G34" s="439" t="s">
        <v>3018</v>
      </c>
      <c r="H34" s="439"/>
      <c r="I34" s="439"/>
      <c r="J34" s="439"/>
      <c r="K34" s="312"/>
    </row>
    <row r="35" spans="2:11" ht="30.75" customHeight="1">
      <c r="B35" s="315"/>
      <c r="C35" s="316"/>
      <c r="D35" s="314"/>
      <c r="E35" s="318" t="s">
        <v>3019</v>
      </c>
      <c r="F35" s="314"/>
      <c r="G35" s="439" t="s">
        <v>3020</v>
      </c>
      <c r="H35" s="439"/>
      <c r="I35" s="439"/>
      <c r="J35" s="439"/>
      <c r="K35" s="312"/>
    </row>
    <row r="36" spans="2:11" ht="15" customHeight="1">
      <c r="B36" s="315"/>
      <c r="C36" s="316"/>
      <c r="D36" s="314"/>
      <c r="E36" s="318" t="s">
        <v>53</v>
      </c>
      <c r="F36" s="314"/>
      <c r="G36" s="439" t="s">
        <v>3021</v>
      </c>
      <c r="H36" s="439"/>
      <c r="I36" s="439"/>
      <c r="J36" s="439"/>
      <c r="K36" s="312"/>
    </row>
    <row r="37" spans="2:11" ht="15" customHeight="1">
      <c r="B37" s="315"/>
      <c r="C37" s="316"/>
      <c r="D37" s="314"/>
      <c r="E37" s="318" t="s">
        <v>148</v>
      </c>
      <c r="F37" s="314"/>
      <c r="G37" s="439" t="s">
        <v>3022</v>
      </c>
      <c r="H37" s="439"/>
      <c r="I37" s="439"/>
      <c r="J37" s="439"/>
      <c r="K37" s="312"/>
    </row>
    <row r="38" spans="2:11" ht="15" customHeight="1">
      <c r="B38" s="315"/>
      <c r="C38" s="316"/>
      <c r="D38" s="314"/>
      <c r="E38" s="318" t="s">
        <v>149</v>
      </c>
      <c r="F38" s="314"/>
      <c r="G38" s="439" t="s">
        <v>3023</v>
      </c>
      <c r="H38" s="439"/>
      <c r="I38" s="439"/>
      <c r="J38" s="439"/>
      <c r="K38" s="312"/>
    </row>
    <row r="39" spans="2:11" ht="15" customHeight="1">
      <c r="B39" s="315"/>
      <c r="C39" s="316"/>
      <c r="D39" s="314"/>
      <c r="E39" s="318" t="s">
        <v>150</v>
      </c>
      <c r="F39" s="314"/>
      <c r="G39" s="439" t="s">
        <v>3024</v>
      </c>
      <c r="H39" s="439"/>
      <c r="I39" s="439"/>
      <c r="J39" s="439"/>
      <c r="K39" s="312"/>
    </row>
    <row r="40" spans="2:11" ht="15" customHeight="1">
      <c r="B40" s="315"/>
      <c r="C40" s="316"/>
      <c r="D40" s="314"/>
      <c r="E40" s="318" t="s">
        <v>3025</v>
      </c>
      <c r="F40" s="314"/>
      <c r="G40" s="439" t="s">
        <v>3026</v>
      </c>
      <c r="H40" s="439"/>
      <c r="I40" s="439"/>
      <c r="J40" s="439"/>
      <c r="K40" s="312"/>
    </row>
    <row r="41" spans="2:11" ht="15" customHeight="1">
      <c r="B41" s="315"/>
      <c r="C41" s="316"/>
      <c r="D41" s="314"/>
      <c r="E41" s="318"/>
      <c r="F41" s="314"/>
      <c r="G41" s="439" t="s">
        <v>3027</v>
      </c>
      <c r="H41" s="439"/>
      <c r="I41" s="439"/>
      <c r="J41" s="439"/>
      <c r="K41" s="312"/>
    </row>
    <row r="42" spans="2:11" ht="15" customHeight="1">
      <c r="B42" s="315"/>
      <c r="C42" s="316"/>
      <c r="D42" s="314"/>
      <c r="E42" s="318" t="s">
        <v>3028</v>
      </c>
      <c r="F42" s="314"/>
      <c r="G42" s="439" t="s">
        <v>3029</v>
      </c>
      <c r="H42" s="439"/>
      <c r="I42" s="439"/>
      <c r="J42" s="439"/>
      <c r="K42" s="312"/>
    </row>
    <row r="43" spans="2:11" ht="15" customHeight="1">
      <c r="B43" s="315"/>
      <c r="C43" s="316"/>
      <c r="D43" s="314"/>
      <c r="E43" s="318" t="s">
        <v>152</v>
      </c>
      <c r="F43" s="314"/>
      <c r="G43" s="439" t="s">
        <v>3030</v>
      </c>
      <c r="H43" s="439"/>
      <c r="I43" s="439"/>
      <c r="J43" s="439"/>
      <c r="K43" s="312"/>
    </row>
    <row r="44" spans="2:11" ht="12.75" customHeight="1">
      <c r="B44" s="315"/>
      <c r="C44" s="316"/>
      <c r="D44" s="314"/>
      <c r="E44" s="314"/>
      <c r="F44" s="314"/>
      <c r="G44" s="314"/>
      <c r="H44" s="314"/>
      <c r="I44" s="314"/>
      <c r="J44" s="314"/>
      <c r="K44" s="312"/>
    </row>
    <row r="45" spans="2:11" ht="15" customHeight="1">
      <c r="B45" s="315"/>
      <c r="C45" s="316"/>
      <c r="D45" s="439" t="s">
        <v>3031</v>
      </c>
      <c r="E45" s="439"/>
      <c r="F45" s="439"/>
      <c r="G45" s="439"/>
      <c r="H45" s="439"/>
      <c r="I45" s="439"/>
      <c r="J45" s="439"/>
      <c r="K45" s="312"/>
    </row>
    <row r="46" spans="2:11" ht="15" customHeight="1">
      <c r="B46" s="315"/>
      <c r="C46" s="316"/>
      <c r="D46" s="316"/>
      <c r="E46" s="439" t="s">
        <v>3032</v>
      </c>
      <c r="F46" s="439"/>
      <c r="G46" s="439"/>
      <c r="H46" s="439"/>
      <c r="I46" s="439"/>
      <c r="J46" s="439"/>
      <c r="K46" s="312"/>
    </row>
    <row r="47" spans="2:11" ht="15" customHeight="1">
      <c r="B47" s="315"/>
      <c r="C47" s="316"/>
      <c r="D47" s="316"/>
      <c r="E47" s="439" t="s">
        <v>3033</v>
      </c>
      <c r="F47" s="439"/>
      <c r="G47" s="439"/>
      <c r="H47" s="439"/>
      <c r="I47" s="439"/>
      <c r="J47" s="439"/>
      <c r="K47" s="312"/>
    </row>
    <row r="48" spans="2:11" ht="15" customHeight="1">
      <c r="B48" s="315"/>
      <c r="C48" s="316"/>
      <c r="D48" s="316"/>
      <c r="E48" s="439" t="s">
        <v>3034</v>
      </c>
      <c r="F48" s="439"/>
      <c r="G48" s="439"/>
      <c r="H48" s="439"/>
      <c r="I48" s="439"/>
      <c r="J48" s="439"/>
      <c r="K48" s="312"/>
    </row>
    <row r="49" spans="2:11" ht="15" customHeight="1">
      <c r="B49" s="315"/>
      <c r="C49" s="316"/>
      <c r="D49" s="439" t="s">
        <v>3035</v>
      </c>
      <c r="E49" s="439"/>
      <c r="F49" s="439"/>
      <c r="G49" s="439"/>
      <c r="H49" s="439"/>
      <c r="I49" s="439"/>
      <c r="J49" s="439"/>
      <c r="K49" s="312"/>
    </row>
    <row r="50" spans="2:11" ht="25.5" customHeight="1">
      <c r="B50" s="311"/>
      <c r="C50" s="440" t="s">
        <v>3036</v>
      </c>
      <c r="D50" s="440"/>
      <c r="E50" s="440"/>
      <c r="F50" s="440"/>
      <c r="G50" s="440"/>
      <c r="H50" s="440"/>
      <c r="I50" s="440"/>
      <c r="J50" s="440"/>
      <c r="K50" s="312"/>
    </row>
    <row r="51" spans="2:11" ht="5.25" customHeight="1">
      <c r="B51" s="311"/>
      <c r="C51" s="313"/>
      <c r="D51" s="313"/>
      <c r="E51" s="313"/>
      <c r="F51" s="313"/>
      <c r="G51" s="313"/>
      <c r="H51" s="313"/>
      <c r="I51" s="313"/>
      <c r="J51" s="313"/>
      <c r="K51" s="312"/>
    </row>
    <row r="52" spans="2:11" ht="15" customHeight="1">
      <c r="B52" s="311"/>
      <c r="C52" s="439" t="s">
        <v>3037</v>
      </c>
      <c r="D52" s="439"/>
      <c r="E52" s="439"/>
      <c r="F52" s="439"/>
      <c r="G52" s="439"/>
      <c r="H52" s="439"/>
      <c r="I52" s="439"/>
      <c r="J52" s="439"/>
      <c r="K52" s="312"/>
    </row>
    <row r="53" spans="2:11" ht="15" customHeight="1">
      <c r="B53" s="311"/>
      <c r="C53" s="439" t="s">
        <v>3038</v>
      </c>
      <c r="D53" s="439"/>
      <c r="E53" s="439"/>
      <c r="F53" s="439"/>
      <c r="G53" s="439"/>
      <c r="H53" s="439"/>
      <c r="I53" s="439"/>
      <c r="J53" s="439"/>
      <c r="K53" s="312"/>
    </row>
    <row r="54" spans="2:11" ht="12.75" customHeight="1">
      <c r="B54" s="311"/>
      <c r="C54" s="314"/>
      <c r="D54" s="314"/>
      <c r="E54" s="314"/>
      <c r="F54" s="314"/>
      <c r="G54" s="314"/>
      <c r="H54" s="314"/>
      <c r="I54" s="314"/>
      <c r="J54" s="314"/>
      <c r="K54" s="312"/>
    </row>
    <row r="55" spans="2:11" ht="15" customHeight="1">
      <c r="B55" s="311"/>
      <c r="C55" s="439" t="s">
        <v>3039</v>
      </c>
      <c r="D55" s="439"/>
      <c r="E55" s="439"/>
      <c r="F55" s="439"/>
      <c r="G55" s="439"/>
      <c r="H55" s="439"/>
      <c r="I55" s="439"/>
      <c r="J55" s="439"/>
      <c r="K55" s="312"/>
    </row>
    <row r="56" spans="2:11" ht="15" customHeight="1">
      <c r="B56" s="311"/>
      <c r="C56" s="316"/>
      <c r="D56" s="439" t="s">
        <v>3040</v>
      </c>
      <c r="E56" s="439"/>
      <c r="F56" s="439"/>
      <c r="G56" s="439"/>
      <c r="H56" s="439"/>
      <c r="I56" s="439"/>
      <c r="J56" s="439"/>
      <c r="K56" s="312"/>
    </row>
    <row r="57" spans="2:11" ht="15" customHeight="1">
      <c r="B57" s="311"/>
      <c r="C57" s="316"/>
      <c r="D57" s="439" t="s">
        <v>3041</v>
      </c>
      <c r="E57" s="439"/>
      <c r="F57" s="439"/>
      <c r="G57" s="439"/>
      <c r="H57" s="439"/>
      <c r="I57" s="439"/>
      <c r="J57" s="439"/>
      <c r="K57" s="312"/>
    </row>
    <row r="58" spans="2:11" ht="15" customHeight="1">
      <c r="B58" s="311"/>
      <c r="C58" s="316"/>
      <c r="D58" s="439" t="s">
        <v>3042</v>
      </c>
      <c r="E58" s="439"/>
      <c r="F58" s="439"/>
      <c r="G58" s="439"/>
      <c r="H58" s="439"/>
      <c r="I58" s="439"/>
      <c r="J58" s="439"/>
      <c r="K58" s="312"/>
    </row>
    <row r="59" spans="2:11" ht="15" customHeight="1">
      <c r="B59" s="311"/>
      <c r="C59" s="316"/>
      <c r="D59" s="439" t="s">
        <v>3043</v>
      </c>
      <c r="E59" s="439"/>
      <c r="F59" s="439"/>
      <c r="G59" s="439"/>
      <c r="H59" s="439"/>
      <c r="I59" s="439"/>
      <c r="J59" s="439"/>
      <c r="K59" s="312"/>
    </row>
    <row r="60" spans="2:11" ht="15" customHeight="1">
      <c r="B60" s="311"/>
      <c r="C60" s="316"/>
      <c r="D60" s="438" t="s">
        <v>3044</v>
      </c>
      <c r="E60" s="438"/>
      <c r="F60" s="438"/>
      <c r="G60" s="438"/>
      <c r="H60" s="438"/>
      <c r="I60" s="438"/>
      <c r="J60" s="438"/>
      <c r="K60" s="312"/>
    </row>
    <row r="61" spans="2:11" ht="15" customHeight="1">
      <c r="B61" s="311"/>
      <c r="C61" s="316"/>
      <c r="D61" s="439" t="s">
        <v>3045</v>
      </c>
      <c r="E61" s="439"/>
      <c r="F61" s="439"/>
      <c r="G61" s="439"/>
      <c r="H61" s="439"/>
      <c r="I61" s="439"/>
      <c r="J61" s="439"/>
      <c r="K61" s="312"/>
    </row>
    <row r="62" spans="2:11" ht="12.75" customHeight="1">
      <c r="B62" s="311"/>
      <c r="C62" s="316"/>
      <c r="D62" s="316"/>
      <c r="E62" s="319"/>
      <c r="F62" s="316"/>
      <c r="G62" s="316"/>
      <c r="H62" s="316"/>
      <c r="I62" s="316"/>
      <c r="J62" s="316"/>
      <c r="K62" s="312"/>
    </row>
    <row r="63" spans="2:11" ht="15" customHeight="1">
      <c r="B63" s="311"/>
      <c r="C63" s="316"/>
      <c r="D63" s="439" t="s">
        <v>3046</v>
      </c>
      <c r="E63" s="439"/>
      <c r="F63" s="439"/>
      <c r="G63" s="439"/>
      <c r="H63" s="439"/>
      <c r="I63" s="439"/>
      <c r="J63" s="439"/>
      <c r="K63" s="312"/>
    </row>
    <row r="64" spans="2:11" ht="15" customHeight="1">
      <c r="B64" s="311"/>
      <c r="C64" s="316"/>
      <c r="D64" s="438" t="s">
        <v>3047</v>
      </c>
      <c r="E64" s="438"/>
      <c r="F64" s="438"/>
      <c r="G64" s="438"/>
      <c r="H64" s="438"/>
      <c r="I64" s="438"/>
      <c r="J64" s="438"/>
      <c r="K64" s="312"/>
    </row>
    <row r="65" spans="2:11" ht="15" customHeight="1">
      <c r="B65" s="311"/>
      <c r="C65" s="316"/>
      <c r="D65" s="439" t="s">
        <v>3048</v>
      </c>
      <c r="E65" s="439"/>
      <c r="F65" s="439"/>
      <c r="G65" s="439"/>
      <c r="H65" s="439"/>
      <c r="I65" s="439"/>
      <c r="J65" s="439"/>
      <c r="K65" s="312"/>
    </row>
    <row r="66" spans="2:11" ht="15" customHeight="1">
      <c r="B66" s="311"/>
      <c r="C66" s="316"/>
      <c r="D66" s="439" t="s">
        <v>3049</v>
      </c>
      <c r="E66" s="439"/>
      <c r="F66" s="439"/>
      <c r="G66" s="439"/>
      <c r="H66" s="439"/>
      <c r="I66" s="439"/>
      <c r="J66" s="439"/>
      <c r="K66" s="312"/>
    </row>
    <row r="67" spans="2:11" ht="15" customHeight="1">
      <c r="B67" s="311"/>
      <c r="C67" s="316"/>
      <c r="D67" s="439" t="s">
        <v>3050</v>
      </c>
      <c r="E67" s="439"/>
      <c r="F67" s="439"/>
      <c r="G67" s="439"/>
      <c r="H67" s="439"/>
      <c r="I67" s="439"/>
      <c r="J67" s="439"/>
      <c r="K67" s="312"/>
    </row>
    <row r="68" spans="2:11" ht="15" customHeight="1">
      <c r="B68" s="311"/>
      <c r="C68" s="316"/>
      <c r="D68" s="439" t="s">
        <v>3051</v>
      </c>
      <c r="E68" s="439"/>
      <c r="F68" s="439"/>
      <c r="G68" s="439"/>
      <c r="H68" s="439"/>
      <c r="I68" s="439"/>
      <c r="J68" s="439"/>
      <c r="K68" s="312"/>
    </row>
    <row r="69" spans="2:11" ht="12.75" customHeight="1">
      <c r="B69" s="320"/>
      <c r="C69" s="321"/>
      <c r="D69" s="321"/>
      <c r="E69" s="321"/>
      <c r="F69" s="321"/>
      <c r="G69" s="321"/>
      <c r="H69" s="321"/>
      <c r="I69" s="321"/>
      <c r="J69" s="321"/>
      <c r="K69" s="322"/>
    </row>
    <row r="70" spans="2:11" ht="18.75" customHeight="1">
      <c r="B70" s="323"/>
      <c r="C70" s="323"/>
      <c r="D70" s="323"/>
      <c r="E70" s="323"/>
      <c r="F70" s="323"/>
      <c r="G70" s="323"/>
      <c r="H70" s="323"/>
      <c r="I70" s="323"/>
      <c r="J70" s="323"/>
      <c r="K70" s="324"/>
    </row>
    <row r="71" spans="2:11" ht="18.75" customHeight="1">
      <c r="B71" s="324"/>
      <c r="C71" s="324"/>
      <c r="D71" s="324"/>
      <c r="E71" s="324"/>
      <c r="F71" s="324"/>
      <c r="G71" s="324"/>
      <c r="H71" s="324"/>
      <c r="I71" s="324"/>
      <c r="J71" s="324"/>
      <c r="K71" s="324"/>
    </row>
    <row r="72" spans="2:11" ht="7.5" customHeight="1">
      <c r="B72" s="325"/>
      <c r="C72" s="326"/>
      <c r="D72" s="326"/>
      <c r="E72" s="326"/>
      <c r="F72" s="326"/>
      <c r="G72" s="326"/>
      <c r="H72" s="326"/>
      <c r="I72" s="326"/>
      <c r="J72" s="326"/>
      <c r="K72" s="327"/>
    </row>
    <row r="73" spans="2:11" ht="45" customHeight="1">
      <c r="B73" s="328"/>
      <c r="C73" s="437" t="s">
        <v>115</v>
      </c>
      <c r="D73" s="437"/>
      <c r="E73" s="437"/>
      <c r="F73" s="437"/>
      <c r="G73" s="437"/>
      <c r="H73" s="437"/>
      <c r="I73" s="437"/>
      <c r="J73" s="437"/>
      <c r="K73" s="329"/>
    </row>
    <row r="74" spans="2:11" ht="17.25" customHeight="1">
      <c r="B74" s="328"/>
      <c r="C74" s="330" t="s">
        <v>3052</v>
      </c>
      <c r="D74" s="330"/>
      <c r="E74" s="330"/>
      <c r="F74" s="330" t="s">
        <v>3053</v>
      </c>
      <c r="G74" s="331"/>
      <c r="H74" s="330" t="s">
        <v>148</v>
      </c>
      <c r="I74" s="330" t="s">
        <v>57</v>
      </c>
      <c r="J74" s="330" t="s">
        <v>3054</v>
      </c>
      <c r="K74" s="329"/>
    </row>
    <row r="75" spans="2:11" ht="17.25" customHeight="1">
      <c r="B75" s="328"/>
      <c r="C75" s="332" t="s">
        <v>3055</v>
      </c>
      <c r="D75" s="332"/>
      <c r="E75" s="332"/>
      <c r="F75" s="333" t="s">
        <v>3056</v>
      </c>
      <c r="G75" s="334"/>
      <c r="H75" s="332"/>
      <c r="I75" s="332"/>
      <c r="J75" s="332" t="s">
        <v>3057</v>
      </c>
      <c r="K75" s="329"/>
    </row>
    <row r="76" spans="2:11" ht="5.25" customHeight="1">
      <c r="B76" s="328"/>
      <c r="C76" s="335"/>
      <c r="D76" s="335"/>
      <c r="E76" s="335"/>
      <c r="F76" s="335"/>
      <c r="G76" s="336"/>
      <c r="H76" s="335"/>
      <c r="I76" s="335"/>
      <c r="J76" s="335"/>
      <c r="K76" s="329"/>
    </row>
    <row r="77" spans="2:11" ht="15" customHeight="1">
      <c r="B77" s="328"/>
      <c r="C77" s="318" t="s">
        <v>53</v>
      </c>
      <c r="D77" s="335"/>
      <c r="E77" s="335"/>
      <c r="F77" s="337" t="s">
        <v>3058</v>
      </c>
      <c r="G77" s="336"/>
      <c r="H77" s="318" t="s">
        <v>3059</v>
      </c>
      <c r="I77" s="318" t="s">
        <v>3060</v>
      </c>
      <c r="J77" s="318">
        <v>20</v>
      </c>
      <c r="K77" s="329"/>
    </row>
    <row r="78" spans="2:11" ht="15" customHeight="1">
      <c r="B78" s="328"/>
      <c r="C78" s="318" t="s">
        <v>3061</v>
      </c>
      <c r="D78" s="318"/>
      <c r="E78" s="318"/>
      <c r="F78" s="337" t="s">
        <v>3058</v>
      </c>
      <c r="G78" s="336"/>
      <c r="H78" s="318" t="s">
        <v>3062</v>
      </c>
      <c r="I78" s="318" t="s">
        <v>3060</v>
      </c>
      <c r="J78" s="318">
        <v>120</v>
      </c>
      <c r="K78" s="329"/>
    </row>
    <row r="79" spans="2:11" ht="15" customHeight="1">
      <c r="B79" s="338"/>
      <c r="C79" s="318" t="s">
        <v>3063</v>
      </c>
      <c r="D79" s="318"/>
      <c r="E79" s="318"/>
      <c r="F79" s="337" t="s">
        <v>3064</v>
      </c>
      <c r="G79" s="336"/>
      <c r="H79" s="318" t="s">
        <v>3065</v>
      </c>
      <c r="I79" s="318" t="s">
        <v>3060</v>
      </c>
      <c r="J79" s="318">
        <v>50</v>
      </c>
      <c r="K79" s="329"/>
    </row>
    <row r="80" spans="2:11" ht="15" customHeight="1">
      <c r="B80" s="338"/>
      <c r="C80" s="318" t="s">
        <v>3066</v>
      </c>
      <c r="D80" s="318"/>
      <c r="E80" s="318"/>
      <c r="F80" s="337" t="s">
        <v>3058</v>
      </c>
      <c r="G80" s="336"/>
      <c r="H80" s="318" t="s">
        <v>3067</v>
      </c>
      <c r="I80" s="318" t="s">
        <v>3068</v>
      </c>
      <c r="J80" s="318"/>
      <c r="K80" s="329"/>
    </row>
    <row r="81" spans="2:11" ht="15" customHeight="1">
      <c r="B81" s="338"/>
      <c r="C81" s="339" t="s">
        <v>3069</v>
      </c>
      <c r="D81" s="339"/>
      <c r="E81" s="339"/>
      <c r="F81" s="340" t="s">
        <v>3064</v>
      </c>
      <c r="G81" s="339"/>
      <c r="H81" s="339" t="s">
        <v>3070</v>
      </c>
      <c r="I81" s="339" t="s">
        <v>3060</v>
      </c>
      <c r="J81" s="339">
        <v>15</v>
      </c>
      <c r="K81" s="329"/>
    </row>
    <row r="82" spans="2:11" ht="15" customHeight="1">
      <c r="B82" s="338"/>
      <c r="C82" s="339" t="s">
        <v>3071</v>
      </c>
      <c r="D82" s="339"/>
      <c r="E82" s="339"/>
      <c r="F82" s="340" t="s">
        <v>3064</v>
      </c>
      <c r="G82" s="339"/>
      <c r="H82" s="339" t="s">
        <v>3072</v>
      </c>
      <c r="I82" s="339" t="s">
        <v>3060</v>
      </c>
      <c r="J82" s="339">
        <v>15</v>
      </c>
      <c r="K82" s="329"/>
    </row>
    <row r="83" spans="2:11" ht="15" customHeight="1">
      <c r="B83" s="338"/>
      <c r="C83" s="339" t="s">
        <v>3073</v>
      </c>
      <c r="D83" s="339"/>
      <c r="E83" s="339"/>
      <c r="F83" s="340" t="s">
        <v>3064</v>
      </c>
      <c r="G83" s="339"/>
      <c r="H83" s="339" t="s">
        <v>3074</v>
      </c>
      <c r="I83" s="339" t="s">
        <v>3060</v>
      </c>
      <c r="J83" s="339">
        <v>20</v>
      </c>
      <c r="K83" s="329"/>
    </row>
    <row r="84" spans="2:11" ht="15" customHeight="1">
      <c r="B84" s="338"/>
      <c r="C84" s="339" t="s">
        <v>3075</v>
      </c>
      <c r="D84" s="339"/>
      <c r="E84" s="339"/>
      <c r="F84" s="340" t="s">
        <v>3064</v>
      </c>
      <c r="G84" s="339"/>
      <c r="H84" s="339" t="s">
        <v>3076</v>
      </c>
      <c r="I84" s="339" t="s">
        <v>3060</v>
      </c>
      <c r="J84" s="339">
        <v>20</v>
      </c>
      <c r="K84" s="329"/>
    </row>
    <row r="85" spans="2:11" ht="15" customHeight="1">
      <c r="B85" s="338"/>
      <c r="C85" s="318" t="s">
        <v>3077</v>
      </c>
      <c r="D85" s="318"/>
      <c r="E85" s="318"/>
      <c r="F85" s="337" t="s">
        <v>3064</v>
      </c>
      <c r="G85" s="336"/>
      <c r="H85" s="318" t="s">
        <v>3078</v>
      </c>
      <c r="I85" s="318" t="s">
        <v>3060</v>
      </c>
      <c r="J85" s="318">
        <v>50</v>
      </c>
      <c r="K85" s="329"/>
    </row>
    <row r="86" spans="2:11" ht="15" customHeight="1">
      <c r="B86" s="338"/>
      <c r="C86" s="318" t="s">
        <v>3079</v>
      </c>
      <c r="D86" s="318"/>
      <c r="E86" s="318"/>
      <c r="F86" s="337" t="s">
        <v>3064</v>
      </c>
      <c r="G86" s="336"/>
      <c r="H86" s="318" t="s">
        <v>3080</v>
      </c>
      <c r="I86" s="318" t="s">
        <v>3060</v>
      </c>
      <c r="J86" s="318">
        <v>20</v>
      </c>
      <c r="K86" s="329"/>
    </row>
    <row r="87" spans="2:11" ht="15" customHeight="1">
      <c r="B87" s="338"/>
      <c r="C87" s="318" t="s">
        <v>3081</v>
      </c>
      <c r="D87" s="318"/>
      <c r="E87" s="318"/>
      <c r="F87" s="337" t="s">
        <v>3064</v>
      </c>
      <c r="G87" s="336"/>
      <c r="H87" s="318" t="s">
        <v>3082</v>
      </c>
      <c r="I87" s="318" t="s">
        <v>3060</v>
      </c>
      <c r="J87" s="318">
        <v>20</v>
      </c>
      <c r="K87" s="329"/>
    </row>
    <row r="88" spans="2:11" ht="15" customHeight="1">
      <c r="B88" s="338"/>
      <c r="C88" s="318" t="s">
        <v>3083</v>
      </c>
      <c r="D88" s="318"/>
      <c r="E88" s="318"/>
      <c r="F88" s="337" t="s">
        <v>3064</v>
      </c>
      <c r="G88" s="336"/>
      <c r="H88" s="318" t="s">
        <v>3084</v>
      </c>
      <c r="I88" s="318" t="s">
        <v>3060</v>
      </c>
      <c r="J88" s="318">
        <v>50</v>
      </c>
      <c r="K88" s="329"/>
    </row>
    <row r="89" spans="2:11" ht="15" customHeight="1">
      <c r="B89" s="338"/>
      <c r="C89" s="318" t="s">
        <v>3085</v>
      </c>
      <c r="D89" s="318"/>
      <c r="E89" s="318"/>
      <c r="F89" s="337" t="s">
        <v>3064</v>
      </c>
      <c r="G89" s="336"/>
      <c r="H89" s="318" t="s">
        <v>3085</v>
      </c>
      <c r="I89" s="318" t="s">
        <v>3060</v>
      </c>
      <c r="J89" s="318">
        <v>50</v>
      </c>
      <c r="K89" s="329"/>
    </row>
    <row r="90" spans="2:11" ht="15" customHeight="1">
      <c r="B90" s="338"/>
      <c r="C90" s="318" t="s">
        <v>153</v>
      </c>
      <c r="D90" s="318"/>
      <c r="E90" s="318"/>
      <c r="F90" s="337" t="s">
        <v>3064</v>
      </c>
      <c r="G90" s="336"/>
      <c r="H90" s="318" t="s">
        <v>3086</v>
      </c>
      <c r="I90" s="318" t="s">
        <v>3060</v>
      </c>
      <c r="J90" s="318">
        <v>255</v>
      </c>
      <c r="K90" s="329"/>
    </row>
    <row r="91" spans="2:11" ht="15" customHeight="1">
      <c r="B91" s="338"/>
      <c r="C91" s="318" t="s">
        <v>3087</v>
      </c>
      <c r="D91" s="318"/>
      <c r="E91" s="318"/>
      <c r="F91" s="337" t="s">
        <v>3058</v>
      </c>
      <c r="G91" s="336"/>
      <c r="H91" s="318" t="s">
        <v>3088</v>
      </c>
      <c r="I91" s="318" t="s">
        <v>3089</v>
      </c>
      <c r="J91" s="318"/>
      <c r="K91" s="329"/>
    </row>
    <row r="92" spans="2:11" ht="15" customHeight="1">
      <c r="B92" s="338"/>
      <c r="C92" s="318" t="s">
        <v>3090</v>
      </c>
      <c r="D92" s="318"/>
      <c r="E92" s="318"/>
      <c r="F92" s="337" t="s">
        <v>3058</v>
      </c>
      <c r="G92" s="336"/>
      <c r="H92" s="318" t="s">
        <v>3091</v>
      </c>
      <c r="I92" s="318" t="s">
        <v>3092</v>
      </c>
      <c r="J92" s="318"/>
      <c r="K92" s="329"/>
    </row>
    <row r="93" spans="2:11" ht="15" customHeight="1">
      <c r="B93" s="338"/>
      <c r="C93" s="318" t="s">
        <v>3093</v>
      </c>
      <c r="D93" s="318"/>
      <c r="E93" s="318"/>
      <c r="F93" s="337" t="s">
        <v>3058</v>
      </c>
      <c r="G93" s="336"/>
      <c r="H93" s="318" t="s">
        <v>3093</v>
      </c>
      <c r="I93" s="318" t="s">
        <v>3092</v>
      </c>
      <c r="J93" s="318"/>
      <c r="K93" s="329"/>
    </row>
    <row r="94" spans="2:11" ht="15" customHeight="1">
      <c r="B94" s="338"/>
      <c r="C94" s="318" t="s">
        <v>38</v>
      </c>
      <c r="D94" s="318"/>
      <c r="E94" s="318"/>
      <c r="F94" s="337" t="s">
        <v>3058</v>
      </c>
      <c r="G94" s="336"/>
      <c r="H94" s="318" t="s">
        <v>3094</v>
      </c>
      <c r="I94" s="318" t="s">
        <v>3092</v>
      </c>
      <c r="J94" s="318"/>
      <c r="K94" s="329"/>
    </row>
    <row r="95" spans="2:11" ht="15" customHeight="1">
      <c r="B95" s="338"/>
      <c r="C95" s="318" t="s">
        <v>48</v>
      </c>
      <c r="D95" s="318"/>
      <c r="E95" s="318"/>
      <c r="F95" s="337" t="s">
        <v>3058</v>
      </c>
      <c r="G95" s="336"/>
      <c r="H95" s="318" t="s">
        <v>3095</v>
      </c>
      <c r="I95" s="318" t="s">
        <v>3092</v>
      </c>
      <c r="J95" s="318"/>
      <c r="K95" s="329"/>
    </row>
    <row r="96" spans="2:11" ht="15" customHeight="1">
      <c r="B96" s="341"/>
      <c r="C96" s="342"/>
      <c r="D96" s="342"/>
      <c r="E96" s="342"/>
      <c r="F96" s="342"/>
      <c r="G96" s="342"/>
      <c r="H96" s="342"/>
      <c r="I96" s="342"/>
      <c r="J96" s="342"/>
      <c r="K96" s="343"/>
    </row>
    <row r="97" spans="2:11" ht="18.75" customHeight="1">
      <c r="B97" s="344"/>
      <c r="C97" s="345"/>
      <c r="D97" s="345"/>
      <c r="E97" s="345"/>
      <c r="F97" s="345"/>
      <c r="G97" s="345"/>
      <c r="H97" s="345"/>
      <c r="I97" s="345"/>
      <c r="J97" s="345"/>
      <c r="K97" s="344"/>
    </row>
    <row r="98" spans="2:11" ht="18.75" customHeight="1">
      <c r="B98" s="324"/>
      <c r="C98" s="324"/>
      <c r="D98" s="324"/>
      <c r="E98" s="324"/>
      <c r="F98" s="324"/>
      <c r="G98" s="324"/>
      <c r="H98" s="324"/>
      <c r="I98" s="324"/>
      <c r="J98" s="324"/>
      <c r="K98" s="324"/>
    </row>
    <row r="99" spans="2:11" ht="7.5" customHeight="1">
      <c r="B99" s="325"/>
      <c r="C99" s="326"/>
      <c r="D99" s="326"/>
      <c r="E99" s="326"/>
      <c r="F99" s="326"/>
      <c r="G99" s="326"/>
      <c r="H99" s="326"/>
      <c r="I99" s="326"/>
      <c r="J99" s="326"/>
      <c r="K99" s="327"/>
    </row>
    <row r="100" spans="2:11" ht="45" customHeight="1">
      <c r="B100" s="328"/>
      <c r="C100" s="437" t="s">
        <v>3096</v>
      </c>
      <c r="D100" s="437"/>
      <c r="E100" s="437"/>
      <c r="F100" s="437"/>
      <c r="G100" s="437"/>
      <c r="H100" s="437"/>
      <c r="I100" s="437"/>
      <c r="J100" s="437"/>
      <c r="K100" s="329"/>
    </row>
    <row r="101" spans="2:11" ht="17.25" customHeight="1">
      <c r="B101" s="328"/>
      <c r="C101" s="330" t="s">
        <v>3052</v>
      </c>
      <c r="D101" s="330"/>
      <c r="E101" s="330"/>
      <c r="F101" s="330" t="s">
        <v>3053</v>
      </c>
      <c r="G101" s="331"/>
      <c r="H101" s="330" t="s">
        <v>148</v>
      </c>
      <c r="I101" s="330" t="s">
        <v>57</v>
      </c>
      <c r="J101" s="330" t="s">
        <v>3054</v>
      </c>
      <c r="K101" s="329"/>
    </row>
    <row r="102" spans="2:11" ht="17.25" customHeight="1">
      <c r="B102" s="328"/>
      <c r="C102" s="332" t="s">
        <v>3055</v>
      </c>
      <c r="D102" s="332"/>
      <c r="E102" s="332"/>
      <c r="F102" s="333" t="s">
        <v>3056</v>
      </c>
      <c r="G102" s="334"/>
      <c r="H102" s="332"/>
      <c r="I102" s="332"/>
      <c r="J102" s="332" t="s">
        <v>3057</v>
      </c>
      <c r="K102" s="329"/>
    </row>
    <row r="103" spans="2:11" ht="5.25" customHeight="1">
      <c r="B103" s="328"/>
      <c r="C103" s="330"/>
      <c r="D103" s="330"/>
      <c r="E103" s="330"/>
      <c r="F103" s="330"/>
      <c r="G103" s="346"/>
      <c r="H103" s="330"/>
      <c r="I103" s="330"/>
      <c r="J103" s="330"/>
      <c r="K103" s="329"/>
    </row>
    <row r="104" spans="2:11" ht="15" customHeight="1">
      <c r="B104" s="328"/>
      <c r="C104" s="318" t="s">
        <v>53</v>
      </c>
      <c r="D104" s="335"/>
      <c r="E104" s="335"/>
      <c r="F104" s="337" t="s">
        <v>3058</v>
      </c>
      <c r="G104" s="346"/>
      <c r="H104" s="318" t="s">
        <v>3097</v>
      </c>
      <c r="I104" s="318" t="s">
        <v>3060</v>
      </c>
      <c r="J104" s="318">
        <v>20</v>
      </c>
      <c r="K104" s="329"/>
    </row>
    <row r="105" spans="2:11" ht="15" customHeight="1">
      <c r="B105" s="328"/>
      <c r="C105" s="318" t="s">
        <v>3061</v>
      </c>
      <c r="D105" s="318"/>
      <c r="E105" s="318"/>
      <c r="F105" s="337" t="s">
        <v>3058</v>
      </c>
      <c r="G105" s="318"/>
      <c r="H105" s="318" t="s">
        <v>3097</v>
      </c>
      <c r="I105" s="318" t="s">
        <v>3060</v>
      </c>
      <c r="J105" s="318">
        <v>120</v>
      </c>
      <c r="K105" s="329"/>
    </row>
    <row r="106" spans="2:11" ht="15" customHeight="1">
      <c r="B106" s="338"/>
      <c r="C106" s="318" t="s">
        <v>3063</v>
      </c>
      <c r="D106" s="318"/>
      <c r="E106" s="318"/>
      <c r="F106" s="337" t="s">
        <v>3064</v>
      </c>
      <c r="G106" s="318"/>
      <c r="H106" s="318" t="s">
        <v>3097</v>
      </c>
      <c r="I106" s="318" t="s">
        <v>3060</v>
      </c>
      <c r="J106" s="318">
        <v>50</v>
      </c>
      <c r="K106" s="329"/>
    </row>
    <row r="107" spans="2:11" ht="15" customHeight="1">
      <c r="B107" s="338"/>
      <c r="C107" s="318" t="s">
        <v>3066</v>
      </c>
      <c r="D107" s="318"/>
      <c r="E107" s="318"/>
      <c r="F107" s="337" t="s">
        <v>3058</v>
      </c>
      <c r="G107" s="318"/>
      <c r="H107" s="318" t="s">
        <v>3097</v>
      </c>
      <c r="I107" s="318" t="s">
        <v>3068</v>
      </c>
      <c r="J107" s="318"/>
      <c r="K107" s="329"/>
    </row>
    <row r="108" spans="2:11" ht="15" customHeight="1">
      <c r="B108" s="338"/>
      <c r="C108" s="318" t="s">
        <v>3077</v>
      </c>
      <c r="D108" s="318"/>
      <c r="E108" s="318"/>
      <c r="F108" s="337" t="s">
        <v>3064</v>
      </c>
      <c r="G108" s="318"/>
      <c r="H108" s="318" t="s">
        <v>3097</v>
      </c>
      <c r="I108" s="318" t="s">
        <v>3060</v>
      </c>
      <c r="J108" s="318">
        <v>50</v>
      </c>
      <c r="K108" s="329"/>
    </row>
    <row r="109" spans="2:11" ht="15" customHeight="1">
      <c r="B109" s="338"/>
      <c r="C109" s="318" t="s">
        <v>3085</v>
      </c>
      <c r="D109" s="318"/>
      <c r="E109" s="318"/>
      <c r="F109" s="337" t="s">
        <v>3064</v>
      </c>
      <c r="G109" s="318"/>
      <c r="H109" s="318" t="s">
        <v>3097</v>
      </c>
      <c r="I109" s="318" t="s">
        <v>3060</v>
      </c>
      <c r="J109" s="318">
        <v>50</v>
      </c>
      <c r="K109" s="329"/>
    </row>
    <row r="110" spans="2:11" ht="15" customHeight="1">
      <c r="B110" s="338"/>
      <c r="C110" s="318" t="s">
        <v>3083</v>
      </c>
      <c r="D110" s="318"/>
      <c r="E110" s="318"/>
      <c r="F110" s="337" t="s">
        <v>3064</v>
      </c>
      <c r="G110" s="318"/>
      <c r="H110" s="318" t="s">
        <v>3097</v>
      </c>
      <c r="I110" s="318" t="s">
        <v>3060</v>
      </c>
      <c r="J110" s="318">
        <v>50</v>
      </c>
      <c r="K110" s="329"/>
    </row>
    <row r="111" spans="2:11" ht="15" customHeight="1">
      <c r="B111" s="338"/>
      <c r="C111" s="318" t="s">
        <v>53</v>
      </c>
      <c r="D111" s="318"/>
      <c r="E111" s="318"/>
      <c r="F111" s="337" t="s">
        <v>3058</v>
      </c>
      <c r="G111" s="318"/>
      <c r="H111" s="318" t="s">
        <v>3098</v>
      </c>
      <c r="I111" s="318" t="s">
        <v>3060</v>
      </c>
      <c r="J111" s="318">
        <v>20</v>
      </c>
      <c r="K111" s="329"/>
    </row>
    <row r="112" spans="2:11" ht="15" customHeight="1">
      <c r="B112" s="338"/>
      <c r="C112" s="318" t="s">
        <v>3099</v>
      </c>
      <c r="D112" s="318"/>
      <c r="E112" s="318"/>
      <c r="F112" s="337" t="s">
        <v>3058</v>
      </c>
      <c r="G112" s="318"/>
      <c r="H112" s="318" t="s">
        <v>3100</v>
      </c>
      <c r="I112" s="318" t="s">
        <v>3060</v>
      </c>
      <c r="J112" s="318">
        <v>120</v>
      </c>
      <c r="K112" s="329"/>
    </row>
    <row r="113" spans="2:11" ht="15" customHeight="1">
      <c r="B113" s="338"/>
      <c r="C113" s="318" t="s">
        <v>38</v>
      </c>
      <c r="D113" s="318"/>
      <c r="E113" s="318"/>
      <c r="F113" s="337" t="s">
        <v>3058</v>
      </c>
      <c r="G113" s="318"/>
      <c r="H113" s="318" t="s">
        <v>3101</v>
      </c>
      <c r="I113" s="318" t="s">
        <v>3092</v>
      </c>
      <c r="J113" s="318"/>
      <c r="K113" s="329"/>
    </row>
    <row r="114" spans="2:11" ht="15" customHeight="1">
      <c r="B114" s="338"/>
      <c r="C114" s="318" t="s">
        <v>48</v>
      </c>
      <c r="D114" s="318"/>
      <c r="E114" s="318"/>
      <c r="F114" s="337" t="s">
        <v>3058</v>
      </c>
      <c r="G114" s="318"/>
      <c r="H114" s="318" t="s">
        <v>3102</v>
      </c>
      <c r="I114" s="318" t="s">
        <v>3092</v>
      </c>
      <c r="J114" s="318"/>
      <c r="K114" s="329"/>
    </row>
    <row r="115" spans="2:11" ht="15" customHeight="1">
      <c r="B115" s="338"/>
      <c r="C115" s="318" t="s">
        <v>57</v>
      </c>
      <c r="D115" s="318"/>
      <c r="E115" s="318"/>
      <c r="F115" s="337" t="s">
        <v>3058</v>
      </c>
      <c r="G115" s="318"/>
      <c r="H115" s="318" t="s">
        <v>3103</v>
      </c>
      <c r="I115" s="318" t="s">
        <v>3104</v>
      </c>
      <c r="J115" s="318"/>
      <c r="K115" s="329"/>
    </row>
    <row r="116" spans="2:11" ht="15" customHeight="1">
      <c r="B116" s="341"/>
      <c r="C116" s="347"/>
      <c r="D116" s="347"/>
      <c r="E116" s="347"/>
      <c r="F116" s="347"/>
      <c r="G116" s="347"/>
      <c r="H116" s="347"/>
      <c r="I116" s="347"/>
      <c r="J116" s="347"/>
      <c r="K116" s="343"/>
    </row>
    <row r="117" spans="2:11" ht="18.75" customHeight="1">
      <c r="B117" s="348"/>
      <c r="C117" s="314"/>
      <c r="D117" s="314"/>
      <c r="E117" s="314"/>
      <c r="F117" s="349"/>
      <c r="G117" s="314"/>
      <c r="H117" s="314"/>
      <c r="I117" s="314"/>
      <c r="J117" s="314"/>
      <c r="K117" s="348"/>
    </row>
    <row r="118" spans="2:11" ht="18.75" customHeight="1">
      <c r="B118" s="324"/>
      <c r="C118" s="324"/>
      <c r="D118" s="324"/>
      <c r="E118" s="324"/>
      <c r="F118" s="324"/>
      <c r="G118" s="324"/>
      <c r="H118" s="324"/>
      <c r="I118" s="324"/>
      <c r="J118" s="324"/>
      <c r="K118" s="324"/>
    </row>
    <row r="119" spans="2:11" ht="7.5" customHeight="1">
      <c r="B119" s="350"/>
      <c r="C119" s="351"/>
      <c r="D119" s="351"/>
      <c r="E119" s="351"/>
      <c r="F119" s="351"/>
      <c r="G119" s="351"/>
      <c r="H119" s="351"/>
      <c r="I119" s="351"/>
      <c r="J119" s="351"/>
      <c r="K119" s="352"/>
    </row>
    <row r="120" spans="2:11" ht="45" customHeight="1">
      <c r="B120" s="353"/>
      <c r="C120" s="436" t="s">
        <v>3105</v>
      </c>
      <c r="D120" s="436"/>
      <c r="E120" s="436"/>
      <c r="F120" s="436"/>
      <c r="G120" s="436"/>
      <c r="H120" s="436"/>
      <c r="I120" s="436"/>
      <c r="J120" s="436"/>
      <c r="K120" s="354"/>
    </row>
    <row r="121" spans="2:11" ht="17.25" customHeight="1">
      <c r="B121" s="355"/>
      <c r="C121" s="330" t="s">
        <v>3052</v>
      </c>
      <c r="D121" s="330"/>
      <c r="E121" s="330"/>
      <c r="F121" s="330" t="s">
        <v>3053</v>
      </c>
      <c r="G121" s="331"/>
      <c r="H121" s="330" t="s">
        <v>148</v>
      </c>
      <c r="I121" s="330" t="s">
        <v>57</v>
      </c>
      <c r="J121" s="330" t="s">
        <v>3054</v>
      </c>
      <c r="K121" s="356"/>
    </row>
    <row r="122" spans="2:11" ht="17.25" customHeight="1">
      <c r="B122" s="355"/>
      <c r="C122" s="332" t="s">
        <v>3055</v>
      </c>
      <c r="D122" s="332"/>
      <c r="E122" s="332"/>
      <c r="F122" s="333" t="s">
        <v>3056</v>
      </c>
      <c r="G122" s="334"/>
      <c r="H122" s="332"/>
      <c r="I122" s="332"/>
      <c r="J122" s="332" t="s">
        <v>3057</v>
      </c>
      <c r="K122" s="356"/>
    </row>
    <row r="123" spans="2:11" ht="5.25" customHeight="1">
      <c r="B123" s="357"/>
      <c r="C123" s="335"/>
      <c r="D123" s="335"/>
      <c r="E123" s="335"/>
      <c r="F123" s="335"/>
      <c r="G123" s="318"/>
      <c r="H123" s="335"/>
      <c r="I123" s="335"/>
      <c r="J123" s="335"/>
      <c r="K123" s="358"/>
    </row>
    <row r="124" spans="2:11" ht="15" customHeight="1">
      <c r="B124" s="357"/>
      <c r="C124" s="318" t="s">
        <v>3061</v>
      </c>
      <c r="D124" s="335"/>
      <c r="E124" s="335"/>
      <c r="F124" s="337" t="s">
        <v>3058</v>
      </c>
      <c r="G124" s="318"/>
      <c r="H124" s="318" t="s">
        <v>3097</v>
      </c>
      <c r="I124" s="318" t="s">
        <v>3060</v>
      </c>
      <c r="J124" s="318">
        <v>120</v>
      </c>
      <c r="K124" s="359"/>
    </row>
    <row r="125" spans="2:11" ht="15" customHeight="1">
      <c r="B125" s="357"/>
      <c r="C125" s="318" t="s">
        <v>3106</v>
      </c>
      <c r="D125" s="318"/>
      <c r="E125" s="318"/>
      <c r="F125" s="337" t="s">
        <v>3058</v>
      </c>
      <c r="G125" s="318"/>
      <c r="H125" s="318" t="s">
        <v>3107</v>
      </c>
      <c r="I125" s="318" t="s">
        <v>3060</v>
      </c>
      <c r="J125" s="318" t="s">
        <v>3108</v>
      </c>
      <c r="K125" s="359"/>
    </row>
    <row r="126" spans="2:11" ht="15" customHeight="1">
      <c r="B126" s="357"/>
      <c r="C126" s="318" t="s">
        <v>85</v>
      </c>
      <c r="D126" s="318"/>
      <c r="E126" s="318"/>
      <c r="F126" s="337" t="s">
        <v>3058</v>
      </c>
      <c r="G126" s="318"/>
      <c r="H126" s="318" t="s">
        <v>3109</v>
      </c>
      <c r="I126" s="318" t="s">
        <v>3060</v>
      </c>
      <c r="J126" s="318" t="s">
        <v>3108</v>
      </c>
      <c r="K126" s="359"/>
    </row>
    <row r="127" spans="2:11" ht="15" customHeight="1">
      <c r="B127" s="357"/>
      <c r="C127" s="318" t="s">
        <v>3069</v>
      </c>
      <c r="D127" s="318"/>
      <c r="E127" s="318"/>
      <c r="F127" s="337" t="s">
        <v>3064</v>
      </c>
      <c r="G127" s="318"/>
      <c r="H127" s="318" t="s">
        <v>3070</v>
      </c>
      <c r="I127" s="318" t="s">
        <v>3060</v>
      </c>
      <c r="J127" s="318">
        <v>15</v>
      </c>
      <c r="K127" s="359"/>
    </row>
    <row r="128" spans="2:11" ht="15" customHeight="1">
      <c r="B128" s="357"/>
      <c r="C128" s="339" t="s">
        <v>3071</v>
      </c>
      <c r="D128" s="339"/>
      <c r="E128" s="339"/>
      <c r="F128" s="340" t="s">
        <v>3064</v>
      </c>
      <c r="G128" s="339"/>
      <c r="H128" s="339" t="s">
        <v>3072</v>
      </c>
      <c r="I128" s="339" t="s">
        <v>3060</v>
      </c>
      <c r="J128" s="339">
        <v>15</v>
      </c>
      <c r="K128" s="359"/>
    </row>
    <row r="129" spans="2:11" ht="15" customHeight="1">
      <c r="B129" s="357"/>
      <c r="C129" s="339" t="s">
        <v>3073</v>
      </c>
      <c r="D129" s="339"/>
      <c r="E129" s="339"/>
      <c r="F129" s="340" t="s">
        <v>3064</v>
      </c>
      <c r="G129" s="339"/>
      <c r="H129" s="339" t="s">
        <v>3074</v>
      </c>
      <c r="I129" s="339" t="s">
        <v>3060</v>
      </c>
      <c r="J129" s="339">
        <v>20</v>
      </c>
      <c r="K129" s="359"/>
    </row>
    <row r="130" spans="2:11" ht="15" customHeight="1">
      <c r="B130" s="357"/>
      <c r="C130" s="339" t="s">
        <v>3075</v>
      </c>
      <c r="D130" s="339"/>
      <c r="E130" s="339"/>
      <c r="F130" s="340" t="s">
        <v>3064</v>
      </c>
      <c r="G130" s="339"/>
      <c r="H130" s="339" t="s">
        <v>3076</v>
      </c>
      <c r="I130" s="339" t="s">
        <v>3060</v>
      </c>
      <c r="J130" s="339">
        <v>20</v>
      </c>
      <c r="K130" s="359"/>
    </row>
    <row r="131" spans="2:11" ht="15" customHeight="1">
      <c r="B131" s="357"/>
      <c r="C131" s="318" t="s">
        <v>3063</v>
      </c>
      <c r="D131" s="318"/>
      <c r="E131" s="318"/>
      <c r="F131" s="337" t="s">
        <v>3064</v>
      </c>
      <c r="G131" s="318"/>
      <c r="H131" s="318" t="s">
        <v>3097</v>
      </c>
      <c r="I131" s="318" t="s">
        <v>3060</v>
      </c>
      <c r="J131" s="318">
        <v>50</v>
      </c>
      <c r="K131" s="359"/>
    </row>
    <row r="132" spans="2:11" ht="15" customHeight="1">
      <c r="B132" s="357"/>
      <c r="C132" s="318" t="s">
        <v>3077</v>
      </c>
      <c r="D132" s="318"/>
      <c r="E132" s="318"/>
      <c r="F132" s="337" t="s">
        <v>3064</v>
      </c>
      <c r="G132" s="318"/>
      <c r="H132" s="318" t="s">
        <v>3097</v>
      </c>
      <c r="I132" s="318" t="s">
        <v>3060</v>
      </c>
      <c r="J132" s="318">
        <v>50</v>
      </c>
      <c r="K132" s="359"/>
    </row>
    <row r="133" spans="2:11" ht="15" customHeight="1">
      <c r="B133" s="357"/>
      <c r="C133" s="318" t="s">
        <v>3083</v>
      </c>
      <c r="D133" s="318"/>
      <c r="E133" s="318"/>
      <c r="F133" s="337" t="s">
        <v>3064</v>
      </c>
      <c r="G133" s="318"/>
      <c r="H133" s="318" t="s">
        <v>3097</v>
      </c>
      <c r="I133" s="318" t="s">
        <v>3060</v>
      </c>
      <c r="J133" s="318">
        <v>50</v>
      </c>
      <c r="K133" s="359"/>
    </row>
    <row r="134" spans="2:11" ht="15" customHeight="1">
      <c r="B134" s="357"/>
      <c r="C134" s="318" t="s">
        <v>3085</v>
      </c>
      <c r="D134" s="318"/>
      <c r="E134" s="318"/>
      <c r="F134" s="337" t="s">
        <v>3064</v>
      </c>
      <c r="G134" s="318"/>
      <c r="H134" s="318" t="s">
        <v>3097</v>
      </c>
      <c r="I134" s="318" t="s">
        <v>3060</v>
      </c>
      <c r="J134" s="318">
        <v>50</v>
      </c>
      <c r="K134" s="359"/>
    </row>
    <row r="135" spans="2:11" ht="15" customHeight="1">
      <c r="B135" s="357"/>
      <c r="C135" s="318" t="s">
        <v>153</v>
      </c>
      <c r="D135" s="318"/>
      <c r="E135" s="318"/>
      <c r="F135" s="337" t="s">
        <v>3064</v>
      </c>
      <c r="G135" s="318"/>
      <c r="H135" s="318" t="s">
        <v>3110</v>
      </c>
      <c r="I135" s="318" t="s">
        <v>3060</v>
      </c>
      <c r="J135" s="318">
        <v>255</v>
      </c>
      <c r="K135" s="359"/>
    </row>
    <row r="136" spans="2:11" ht="15" customHeight="1">
      <c r="B136" s="357"/>
      <c r="C136" s="318" t="s">
        <v>3087</v>
      </c>
      <c r="D136" s="318"/>
      <c r="E136" s="318"/>
      <c r="F136" s="337" t="s">
        <v>3058</v>
      </c>
      <c r="G136" s="318"/>
      <c r="H136" s="318" t="s">
        <v>3111</v>
      </c>
      <c r="I136" s="318" t="s">
        <v>3089</v>
      </c>
      <c r="J136" s="318"/>
      <c r="K136" s="359"/>
    </row>
    <row r="137" spans="2:11" ht="15" customHeight="1">
      <c r="B137" s="357"/>
      <c r="C137" s="318" t="s">
        <v>3090</v>
      </c>
      <c r="D137" s="318"/>
      <c r="E137" s="318"/>
      <c r="F137" s="337" t="s">
        <v>3058</v>
      </c>
      <c r="G137" s="318"/>
      <c r="H137" s="318" t="s">
        <v>3112</v>
      </c>
      <c r="I137" s="318" t="s">
        <v>3092</v>
      </c>
      <c r="J137" s="318"/>
      <c r="K137" s="359"/>
    </row>
    <row r="138" spans="2:11" ht="15" customHeight="1">
      <c r="B138" s="357"/>
      <c r="C138" s="318" t="s">
        <v>3093</v>
      </c>
      <c r="D138" s="318"/>
      <c r="E138" s="318"/>
      <c r="F138" s="337" t="s">
        <v>3058</v>
      </c>
      <c r="G138" s="318"/>
      <c r="H138" s="318" t="s">
        <v>3093</v>
      </c>
      <c r="I138" s="318" t="s">
        <v>3092</v>
      </c>
      <c r="J138" s="318"/>
      <c r="K138" s="359"/>
    </row>
    <row r="139" spans="2:11" ht="15" customHeight="1">
      <c r="B139" s="357"/>
      <c r="C139" s="318" t="s">
        <v>38</v>
      </c>
      <c r="D139" s="318"/>
      <c r="E139" s="318"/>
      <c r="F139" s="337" t="s">
        <v>3058</v>
      </c>
      <c r="G139" s="318"/>
      <c r="H139" s="318" t="s">
        <v>3113</v>
      </c>
      <c r="I139" s="318" t="s">
        <v>3092</v>
      </c>
      <c r="J139" s="318"/>
      <c r="K139" s="359"/>
    </row>
    <row r="140" spans="2:11" ht="15" customHeight="1">
      <c r="B140" s="357"/>
      <c r="C140" s="318" t="s">
        <v>3114</v>
      </c>
      <c r="D140" s="318"/>
      <c r="E140" s="318"/>
      <c r="F140" s="337" t="s">
        <v>3058</v>
      </c>
      <c r="G140" s="318"/>
      <c r="H140" s="318" t="s">
        <v>3115</v>
      </c>
      <c r="I140" s="318" t="s">
        <v>3092</v>
      </c>
      <c r="J140" s="318"/>
      <c r="K140" s="359"/>
    </row>
    <row r="141" spans="2:11" ht="15" customHeight="1">
      <c r="B141" s="360"/>
      <c r="C141" s="361"/>
      <c r="D141" s="361"/>
      <c r="E141" s="361"/>
      <c r="F141" s="361"/>
      <c r="G141" s="361"/>
      <c r="H141" s="361"/>
      <c r="I141" s="361"/>
      <c r="J141" s="361"/>
      <c r="K141" s="362"/>
    </row>
    <row r="142" spans="2:11" ht="18.75" customHeight="1">
      <c r="B142" s="314"/>
      <c r="C142" s="314"/>
      <c r="D142" s="314"/>
      <c r="E142" s="314"/>
      <c r="F142" s="349"/>
      <c r="G142" s="314"/>
      <c r="H142" s="314"/>
      <c r="I142" s="314"/>
      <c r="J142" s="314"/>
      <c r="K142" s="314"/>
    </row>
    <row r="143" spans="2:11" ht="18.75" customHeight="1">
      <c r="B143" s="324"/>
      <c r="C143" s="324"/>
      <c r="D143" s="324"/>
      <c r="E143" s="324"/>
      <c r="F143" s="324"/>
      <c r="G143" s="324"/>
      <c r="H143" s="324"/>
      <c r="I143" s="324"/>
      <c r="J143" s="324"/>
      <c r="K143" s="324"/>
    </row>
    <row r="144" spans="2:11" ht="7.5" customHeight="1">
      <c r="B144" s="325"/>
      <c r="C144" s="326"/>
      <c r="D144" s="326"/>
      <c r="E144" s="326"/>
      <c r="F144" s="326"/>
      <c r="G144" s="326"/>
      <c r="H144" s="326"/>
      <c r="I144" s="326"/>
      <c r="J144" s="326"/>
      <c r="K144" s="327"/>
    </row>
    <row r="145" spans="2:11" ht="45" customHeight="1">
      <c r="B145" s="328"/>
      <c r="C145" s="437" t="s">
        <v>3116</v>
      </c>
      <c r="D145" s="437"/>
      <c r="E145" s="437"/>
      <c r="F145" s="437"/>
      <c r="G145" s="437"/>
      <c r="H145" s="437"/>
      <c r="I145" s="437"/>
      <c r="J145" s="437"/>
      <c r="K145" s="329"/>
    </row>
    <row r="146" spans="2:11" ht="17.25" customHeight="1">
      <c r="B146" s="328"/>
      <c r="C146" s="330" t="s">
        <v>3052</v>
      </c>
      <c r="D146" s="330"/>
      <c r="E146" s="330"/>
      <c r="F146" s="330" t="s">
        <v>3053</v>
      </c>
      <c r="G146" s="331"/>
      <c r="H146" s="330" t="s">
        <v>148</v>
      </c>
      <c r="I146" s="330" t="s">
        <v>57</v>
      </c>
      <c r="J146" s="330" t="s">
        <v>3054</v>
      </c>
      <c r="K146" s="329"/>
    </row>
    <row r="147" spans="2:11" ht="17.25" customHeight="1">
      <c r="B147" s="328"/>
      <c r="C147" s="332" t="s">
        <v>3055</v>
      </c>
      <c r="D147" s="332"/>
      <c r="E147" s="332"/>
      <c r="F147" s="333" t="s">
        <v>3056</v>
      </c>
      <c r="G147" s="334"/>
      <c r="H147" s="332"/>
      <c r="I147" s="332"/>
      <c r="J147" s="332" t="s">
        <v>3057</v>
      </c>
      <c r="K147" s="329"/>
    </row>
    <row r="148" spans="2:11" ht="5.25" customHeight="1">
      <c r="B148" s="338"/>
      <c r="C148" s="335"/>
      <c r="D148" s="335"/>
      <c r="E148" s="335"/>
      <c r="F148" s="335"/>
      <c r="G148" s="336"/>
      <c r="H148" s="335"/>
      <c r="I148" s="335"/>
      <c r="J148" s="335"/>
      <c r="K148" s="359"/>
    </row>
    <row r="149" spans="2:11" ht="15" customHeight="1">
      <c r="B149" s="338"/>
      <c r="C149" s="363" t="s">
        <v>3061</v>
      </c>
      <c r="D149" s="318"/>
      <c r="E149" s="318"/>
      <c r="F149" s="364" t="s">
        <v>3058</v>
      </c>
      <c r="G149" s="318"/>
      <c r="H149" s="363" t="s">
        <v>3097</v>
      </c>
      <c r="I149" s="363" t="s">
        <v>3060</v>
      </c>
      <c r="J149" s="363">
        <v>120</v>
      </c>
      <c r="K149" s="359"/>
    </row>
    <row r="150" spans="2:11" ht="15" customHeight="1">
      <c r="B150" s="338"/>
      <c r="C150" s="363" t="s">
        <v>3106</v>
      </c>
      <c r="D150" s="318"/>
      <c r="E150" s="318"/>
      <c r="F150" s="364" t="s">
        <v>3058</v>
      </c>
      <c r="G150" s="318"/>
      <c r="H150" s="363" t="s">
        <v>3117</v>
      </c>
      <c r="I150" s="363" t="s">
        <v>3060</v>
      </c>
      <c r="J150" s="363" t="s">
        <v>3108</v>
      </c>
      <c r="K150" s="359"/>
    </row>
    <row r="151" spans="2:11" ht="15" customHeight="1">
      <c r="B151" s="338"/>
      <c r="C151" s="363" t="s">
        <v>85</v>
      </c>
      <c r="D151" s="318"/>
      <c r="E151" s="318"/>
      <c r="F151" s="364" t="s">
        <v>3058</v>
      </c>
      <c r="G151" s="318"/>
      <c r="H151" s="363" t="s">
        <v>3118</v>
      </c>
      <c r="I151" s="363" t="s">
        <v>3060</v>
      </c>
      <c r="J151" s="363" t="s">
        <v>3108</v>
      </c>
      <c r="K151" s="359"/>
    </row>
    <row r="152" spans="2:11" ht="15" customHeight="1">
      <c r="B152" s="338"/>
      <c r="C152" s="363" t="s">
        <v>3063</v>
      </c>
      <c r="D152" s="318"/>
      <c r="E152" s="318"/>
      <c r="F152" s="364" t="s">
        <v>3064</v>
      </c>
      <c r="G152" s="318"/>
      <c r="H152" s="363" t="s">
        <v>3097</v>
      </c>
      <c r="I152" s="363" t="s">
        <v>3060</v>
      </c>
      <c r="J152" s="363">
        <v>50</v>
      </c>
      <c r="K152" s="359"/>
    </row>
    <row r="153" spans="2:11" ht="15" customHeight="1">
      <c r="B153" s="338"/>
      <c r="C153" s="363" t="s">
        <v>3066</v>
      </c>
      <c r="D153" s="318"/>
      <c r="E153" s="318"/>
      <c r="F153" s="364" t="s">
        <v>3058</v>
      </c>
      <c r="G153" s="318"/>
      <c r="H153" s="363" t="s">
        <v>3097</v>
      </c>
      <c r="I153" s="363" t="s">
        <v>3068</v>
      </c>
      <c r="J153" s="363"/>
      <c r="K153" s="359"/>
    </row>
    <row r="154" spans="2:11" ht="15" customHeight="1">
      <c r="B154" s="338"/>
      <c r="C154" s="363" t="s">
        <v>3077</v>
      </c>
      <c r="D154" s="318"/>
      <c r="E154" s="318"/>
      <c r="F154" s="364" t="s">
        <v>3064</v>
      </c>
      <c r="G154" s="318"/>
      <c r="H154" s="363" t="s">
        <v>3097</v>
      </c>
      <c r="I154" s="363" t="s">
        <v>3060</v>
      </c>
      <c r="J154" s="363">
        <v>50</v>
      </c>
      <c r="K154" s="359"/>
    </row>
    <row r="155" spans="2:11" ht="15" customHeight="1">
      <c r="B155" s="338"/>
      <c r="C155" s="363" t="s">
        <v>3085</v>
      </c>
      <c r="D155" s="318"/>
      <c r="E155" s="318"/>
      <c r="F155" s="364" t="s">
        <v>3064</v>
      </c>
      <c r="G155" s="318"/>
      <c r="H155" s="363" t="s">
        <v>3097</v>
      </c>
      <c r="I155" s="363" t="s">
        <v>3060</v>
      </c>
      <c r="J155" s="363">
        <v>50</v>
      </c>
      <c r="K155" s="359"/>
    </row>
    <row r="156" spans="2:11" ht="15" customHeight="1">
      <c r="B156" s="338"/>
      <c r="C156" s="363" t="s">
        <v>3083</v>
      </c>
      <c r="D156" s="318"/>
      <c r="E156" s="318"/>
      <c r="F156" s="364" t="s">
        <v>3064</v>
      </c>
      <c r="G156" s="318"/>
      <c r="H156" s="363" t="s">
        <v>3097</v>
      </c>
      <c r="I156" s="363" t="s">
        <v>3060</v>
      </c>
      <c r="J156" s="363">
        <v>50</v>
      </c>
      <c r="K156" s="359"/>
    </row>
    <row r="157" spans="2:11" ht="15" customHeight="1">
      <c r="B157" s="338"/>
      <c r="C157" s="363" t="s">
        <v>122</v>
      </c>
      <c r="D157" s="318"/>
      <c r="E157" s="318"/>
      <c r="F157" s="364" t="s">
        <v>3058</v>
      </c>
      <c r="G157" s="318"/>
      <c r="H157" s="363" t="s">
        <v>3119</v>
      </c>
      <c r="I157" s="363" t="s">
        <v>3060</v>
      </c>
      <c r="J157" s="363" t="s">
        <v>3120</v>
      </c>
      <c r="K157" s="359"/>
    </row>
    <row r="158" spans="2:11" ht="15" customHeight="1">
      <c r="B158" s="338"/>
      <c r="C158" s="363" t="s">
        <v>3121</v>
      </c>
      <c r="D158" s="318"/>
      <c r="E158" s="318"/>
      <c r="F158" s="364" t="s">
        <v>3058</v>
      </c>
      <c r="G158" s="318"/>
      <c r="H158" s="363" t="s">
        <v>3122</v>
      </c>
      <c r="I158" s="363" t="s">
        <v>3092</v>
      </c>
      <c r="J158" s="363"/>
      <c r="K158" s="359"/>
    </row>
    <row r="159" spans="2:11" ht="15" customHeight="1">
      <c r="B159" s="365"/>
      <c r="C159" s="347"/>
      <c r="D159" s="347"/>
      <c r="E159" s="347"/>
      <c r="F159" s="347"/>
      <c r="G159" s="347"/>
      <c r="H159" s="347"/>
      <c r="I159" s="347"/>
      <c r="J159" s="347"/>
      <c r="K159" s="366"/>
    </row>
    <row r="160" spans="2:11" ht="18.75" customHeight="1">
      <c r="B160" s="314"/>
      <c r="C160" s="318"/>
      <c r="D160" s="318"/>
      <c r="E160" s="318"/>
      <c r="F160" s="337"/>
      <c r="G160" s="318"/>
      <c r="H160" s="318"/>
      <c r="I160" s="318"/>
      <c r="J160" s="318"/>
      <c r="K160" s="314"/>
    </row>
    <row r="161" spans="2:11" ht="18.75" customHeight="1">
      <c r="B161" s="324"/>
      <c r="C161" s="324"/>
      <c r="D161" s="324"/>
      <c r="E161" s="324"/>
      <c r="F161" s="324"/>
      <c r="G161" s="324"/>
      <c r="H161" s="324"/>
      <c r="I161" s="324"/>
      <c r="J161" s="324"/>
      <c r="K161" s="324"/>
    </row>
    <row r="162" spans="2:11" ht="7.5" customHeight="1">
      <c r="B162" s="306"/>
      <c r="C162" s="307"/>
      <c r="D162" s="307"/>
      <c r="E162" s="307"/>
      <c r="F162" s="307"/>
      <c r="G162" s="307"/>
      <c r="H162" s="307"/>
      <c r="I162" s="307"/>
      <c r="J162" s="307"/>
      <c r="K162" s="308"/>
    </row>
    <row r="163" spans="2:11" ht="45" customHeight="1">
      <c r="B163" s="309"/>
      <c r="C163" s="436" t="s">
        <v>3123</v>
      </c>
      <c r="D163" s="436"/>
      <c r="E163" s="436"/>
      <c r="F163" s="436"/>
      <c r="G163" s="436"/>
      <c r="H163" s="436"/>
      <c r="I163" s="436"/>
      <c r="J163" s="436"/>
      <c r="K163" s="310"/>
    </row>
    <row r="164" spans="2:11" ht="17.25" customHeight="1">
      <c r="B164" s="309"/>
      <c r="C164" s="330" t="s">
        <v>3052</v>
      </c>
      <c r="D164" s="330"/>
      <c r="E164" s="330"/>
      <c r="F164" s="330" t="s">
        <v>3053</v>
      </c>
      <c r="G164" s="367"/>
      <c r="H164" s="368" t="s">
        <v>148</v>
      </c>
      <c r="I164" s="368" t="s">
        <v>57</v>
      </c>
      <c r="J164" s="330" t="s">
        <v>3054</v>
      </c>
      <c r="K164" s="310"/>
    </row>
    <row r="165" spans="2:11" ht="17.25" customHeight="1">
      <c r="B165" s="311"/>
      <c r="C165" s="332" t="s">
        <v>3055</v>
      </c>
      <c r="D165" s="332"/>
      <c r="E165" s="332"/>
      <c r="F165" s="333" t="s">
        <v>3056</v>
      </c>
      <c r="G165" s="369"/>
      <c r="H165" s="370"/>
      <c r="I165" s="370"/>
      <c r="J165" s="332" t="s">
        <v>3057</v>
      </c>
      <c r="K165" s="312"/>
    </row>
    <row r="166" spans="2:11" ht="5.25" customHeight="1">
      <c r="B166" s="338"/>
      <c r="C166" s="335"/>
      <c r="D166" s="335"/>
      <c r="E166" s="335"/>
      <c r="F166" s="335"/>
      <c r="G166" s="336"/>
      <c r="H166" s="335"/>
      <c r="I166" s="335"/>
      <c r="J166" s="335"/>
      <c r="K166" s="359"/>
    </row>
    <row r="167" spans="2:11" ht="15" customHeight="1">
      <c r="B167" s="338"/>
      <c r="C167" s="318" t="s">
        <v>3061</v>
      </c>
      <c r="D167" s="318"/>
      <c r="E167" s="318"/>
      <c r="F167" s="337" t="s">
        <v>3058</v>
      </c>
      <c r="G167" s="318"/>
      <c r="H167" s="318" t="s">
        <v>3097</v>
      </c>
      <c r="I167" s="318" t="s">
        <v>3060</v>
      </c>
      <c r="J167" s="318">
        <v>120</v>
      </c>
      <c r="K167" s="359"/>
    </row>
    <row r="168" spans="2:11" ht="15" customHeight="1">
      <c r="B168" s="338"/>
      <c r="C168" s="318" t="s">
        <v>3106</v>
      </c>
      <c r="D168" s="318"/>
      <c r="E168" s="318"/>
      <c r="F168" s="337" t="s">
        <v>3058</v>
      </c>
      <c r="G168" s="318"/>
      <c r="H168" s="318" t="s">
        <v>3107</v>
      </c>
      <c r="I168" s="318" t="s">
        <v>3060</v>
      </c>
      <c r="J168" s="318" t="s">
        <v>3108</v>
      </c>
      <c r="K168" s="359"/>
    </row>
    <row r="169" spans="2:11" ht="15" customHeight="1">
      <c r="B169" s="338"/>
      <c r="C169" s="318" t="s">
        <v>85</v>
      </c>
      <c r="D169" s="318"/>
      <c r="E169" s="318"/>
      <c r="F169" s="337" t="s">
        <v>3058</v>
      </c>
      <c r="G169" s="318"/>
      <c r="H169" s="318" t="s">
        <v>3124</v>
      </c>
      <c r="I169" s="318" t="s">
        <v>3060</v>
      </c>
      <c r="J169" s="318" t="s">
        <v>3108</v>
      </c>
      <c r="K169" s="359"/>
    </row>
    <row r="170" spans="2:11" ht="15" customHeight="1">
      <c r="B170" s="338"/>
      <c r="C170" s="318" t="s">
        <v>3063</v>
      </c>
      <c r="D170" s="318"/>
      <c r="E170" s="318"/>
      <c r="F170" s="337" t="s">
        <v>3064</v>
      </c>
      <c r="G170" s="318"/>
      <c r="H170" s="318" t="s">
        <v>3124</v>
      </c>
      <c r="I170" s="318" t="s">
        <v>3060</v>
      </c>
      <c r="J170" s="318">
        <v>50</v>
      </c>
      <c r="K170" s="359"/>
    </row>
    <row r="171" spans="2:11" ht="15" customHeight="1">
      <c r="B171" s="338"/>
      <c r="C171" s="318" t="s">
        <v>3066</v>
      </c>
      <c r="D171" s="318"/>
      <c r="E171" s="318"/>
      <c r="F171" s="337" t="s">
        <v>3058</v>
      </c>
      <c r="G171" s="318"/>
      <c r="H171" s="318" t="s">
        <v>3124</v>
      </c>
      <c r="I171" s="318" t="s">
        <v>3068</v>
      </c>
      <c r="J171" s="318"/>
      <c r="K171" s="359"/>
    </row>
    <row r="172" spans="2:11" ht="15" customHeight="1">
      <c r="B172" s="338"/>
      <c r="C172" s="318" t="s">
        <v>3077</v>
      </c>
      <c r="D172" s="318"/>
      <c r="E172" s="318"/>
      <c r="F172" s="337" t="s">
        <v>3064</v>
      </c>
      <c r="G172" s="318"/>
      <c r="H172" s="318" t="s">
        <v>3124</v>
      </c>
      <c r="I172" s="318" t="s">
        <v>3060</v>
      </c>
      <c r="J172" s="318">
        <v>50</v>
      </c>
      <c r="K172" s="359"/>
    </row>
    <row r="173" spans="2:11" ht="15" customHeight="1">
      <c r="B173" s="338"/>
      <c r="C173" s="318" t="s">
        <v>3085</v>
      </c>
      <c r="D173" s="318"/>
      <c r="E173" s="318"/>
      <c r="F173" s="337" t="s">
        <v>3064</v>
      </c>
      <c r="G173" s="318"/>
      <c r="H173" s="318" t="s">
        <v>3124</v>
      </c>
      <c r="I173" s="318" t="s">
        <v>3060</v>
      </c>
      <c r="J173" s="318">
        <v>50</v>
      </c>
      <c r="K173" s="359"/>
    </row>
    <row r="174" spans="2:11" ht="15" customHeight="1">
      <c r="B174" s="338"/>
      <c r="C174" s="318" t="s">
        <v>3083</v>
      </c>
      <c r="D174" s="318"/>
      <c r="E174" s="318"/>
      <c r="F174" s="337" t="s">
        <v>3064</v>
      </c>
      <c r="G174" s="318"/>
      <c r="H174" s="318" t="s">
        <v>3124</v>
      </c>
      <c r="I174" s="318" t="s">
        <v>3060</v>
      </c>
      <c r="J174" s="318">
        <v>50</v>
      </c>
      <c r="K174" s="359"/>
    </row>
    <row r="175" spans="2:11" ht="15" customHeight="1">
      <c r="B175" s="338"/>
      <c r="C175" s="318" t="s">
        <v>147</v>
      </c>
      <c r="D175" s="318"/>
      <c r="E175" s="318"/>
      <c r="F175" s="337" t="s">
        <v>3058</v>
      </c>
      <c r="G175" s="318"/>
      <c r="H175" s="318" t="s">
        <v>3125</v>
      </c>
      <c r="I175" s="318" t="s">
        <v>3126</v>
      </c>
      <c r="J175" s="318"/>
      <c r="K175" s="359"/>
    </row>
    <row r="176" spans="2:11" ht="15" customHeight="1">
      <c r="B176" s="338"/>
      <c r="C176" s="318" t="s">
        <v>57</v>
      </c>
      <c r="D176" s="318"/>
      <c r="E176" s="318"/>
      <c r="F176" s="337" t="s">
        <v>3058</v>
      </c>
      <c r="G176" s="318"/>
      <c r="H176" s="318" t="s">
        <v>3127</v>
      </c>
      <c r="I176" s="318" t="s">
        <v>3128</v>
      </c>
      <c r="J176" s="318">
        <v>1</v>
      </c>
      <c r="K176" s="359"/>
    </row>
    <row r="177" spans="2:11" ht="15" customHeight="1">
      <c r="B177" s="338"/>
      <c r="C177" s="318" t="s">
        <v>53</v>
      </c>
      <c r="D177" s="318"/>
      <c r="E177" s="318"/>
      <c r="F177" s="337" t="s">
        <v>3058</v>
      </c>
      <c r="G177" s="318"/>
      <c r="H177" s="318" t="s">
        <v>3129</v>
      </c>
      <c r="I177" s="318" t="s">
        <v>3060</v>
      </c>
      <c r="J177" s="318">
        <v>20</v>
      </c>
      <c r="K177" s="359"/>
    </row>
    <row r="178" spans="2:11" ht="15" customHeight="1">
      <c r="B178" s="338"/>
      <c r="C178" s="318" t="s">
        <v>148</v>
      </c>
      <c r="D178" s="318"/>
      <c r="E178" s="318"/>
      <c r="F178" s="337" t="s">
        <v>3058</v>
      </c>
      <c r="G178" s="318"/>
      <c r="H178" s="318" t="s">
        <v>3130</v>
      </c>
      <c r="I178" s="318" t="s">
        <v>3060</v>
      </c>
      <c r="J178" s="318">
        <v>255</v>
      </c>
      <c r="K178" s="359"/>
    </row>
    <row r="179" spans="2:11" ht="15" customHeight="1">
      <c r="B179" s="338"/>
      <c r="C179" s="318" t="s">
        <v>149</v>
      </c>
      <c r="D179" s="318"/>
      <c r="E179" s="318"/>
      <c r="F179" s="337" t="s">
        <v>3058</v>
      </c>
      <c r="G179" s="318"/>
      <c r="H179" s="318" t="s">
        <v>3023</v>
      </c>
      <c r="I179" s="318" t="s">
        <v>3060</v>
      </c>
      <c r="J179" s="318">
        <v>10</v>
      </c>
      <c r="K179" s="359"/>
    </row>
    <row r="180" spans="2:11" ht="15" customHeight="1">
      <c r="B180" s="338"/>
      <c r="C180" s="318" t="s">
        <v>150</v>
      </c>
      <c r="D180" s="318"/>
      <c r="E180" s="318"/>
      <c r="F180" s="337" t="s">
        <v>3058</v>
      </c>
      <c r="G180" s="318"/>
      <c r="H180" s="318" t="s">
        <v>3131</v>
      </c>
      <c r="I180" s="318" t="s">
        <v>3092</v>
      </c>
      <c r="J180" s="318"/>
      <c r="K180" s="359"/>
    </row>
    <row r="181" spans="2:11" ht="15" customHeight="1">
      <c r="B181" s="338"/>
      <c r="C181" s="318" t="s">
        <v>3132</v>
      </c>
      <c r="D181" s="318"/>
      <c r="E181" s="318"/>
      <c r="F181" s="337" t="s">
        <v>3058</v>
      </c>
      <c r="G181" s="318"/>
      <c r="H181" s="318" t="s">
        <v>3133</v>
      </c>
      <c r="I181" s="318" t="s">
        <v>3092</v>
      </c>
      <c r="J181" s="318"/>
      <c r="K181" s="359"/>
    </row>
    <row r="182" spans="2:11" ht="15" customHeight="1">
      <c r="B182" s="338"/>
      <c r="C182" s="318" t="s">
        <v>3121</v>
      </c>
      <c r="D182" s="318"/>
      <c r="E182" s="318"/>
      <c r="F182" s="337" t="s">
        <v>3058</v>
      </c>
      <c r="G182" s="318"/>
      <c r="H182" s="318" t="s">
        <v>3134</v>
      </c>
      <c r="I182" s="318" t="s">
        <v>3092</v>
      </c>
      <c r="J182" s="318"/>
      <c r="K182" s="359"/>
    </row>
    <row r="183" spans="2:11" ht="15" customHeight="1">
      <c r="B183" s="338"/>
      <c r="C183" s="318" t="s">
        <v>152</v>
      </c>
      <c r="D183" s="318"/>
      <c r="E183" s="318"/>
      <c r="F183" s="337" t="s">
        <v>3064</v>
      </c>
      <c r="G183" s="318"/>
      <c r="H183" s="318" t="s">
        <v>3135</v>
      </c>
      <c r="I183" s="318" t="s">
        <v>3060</v>
      </c>
      <c r="J183" s="318">
        <v>50</v>
      </c>
      <c r="K183" s="359"/>
    </row>
    <row r="184" spans="2:11" ht="15" customHeight="1">
      <c r="B184" s="338"/>
      <c r="C184" s="318" t="s">
        <v>3136</v>
      </c>
      <c r="D184" s="318"/>
      <c r="E184" s="318"/>
      <c r="F184" s="337" t="s">
        <v>3064</v>
      </c>
      <c r="G184" s="318"/>
      <c r="H184" s="318" t="s">
        <v>3137</v>
      </c>
      <c r="I184" s="318" t="s">
        <v>3138</v>
      </c>
      <c r="J184" s="318"/>
      <c r="K184" s="359"/>
    </row>
    <row r="185" spans="2:11" ht="15" customHeight="1">
      <c r="B185" s="338"/>
      <c r="C185" s="318" t="s">
        <v>3139</v>
      </c>
      <c r="D185" s="318"/>
      <c r="E185" s="318"/>
      <c r="F185" s="337" t="s">
        <v>3064</v>
      </c>
      <c r="G185" s="318"/>
      <c r="H185" s="318" t="s">
        <v>3140</v>
      </c>
      <c r="I185" s="318" t="s">
        <v>3138</v>
      </c>
      <c r="J185" s="318"/>
      <c r="K185" s="359"/>
    </row>
    <row r="186" spans="2:11" ht="15" customHeight="1">
      <c r="B186" s="338"/>
      <c r="C186" s="318" t="s">
        <v>3141</v>
      </c>
      <c r="D186" s="318"/>
      <c r="E186" s="318"/>
      <c r="F186" s="337" t="s">
        <v>3064</v>
      </c>
      <c r="G186" s="318"/>
      <c r="H186" s="318" t="s">
        <v>3142</v>
      </c>
      <c r="I186" s="318" t="s">
        <v>3138</v>
      </c>
      <c r="J186" s="318"/>
      <c r="K186" s="359"/>
    </row>
    <row r="187" spans="2:11" ht="15" customHeight="1">
      <c r="B187" s="338"/>
      <c r="C187" s="371" t="s">
        <v>3143</v>
      </c>
      <c r="D187" s="318"/>
      <c r="E187" s="318"/>
      <c r="F187" s="337" t="s">
        <v>3064</v>
      </c>
      <c r="G187" s="318"/>
      <c r="H187" s="318" t="s">
        <v>3144</v>
      </c>
      <c r="I187" s="318" t="s">
        <v>3145</v>
      </c>
      <c r="J187" s="372" t="s">
        <v>3146</v>
      </c>
      <c r="K187" s="359"/>
    </row>
    <row r="188" spans="2:11" ht="15" customHeight="1">
      <c r="B188" s="338"/>
      <c r="C188" s="323" t="s">
        <v>42</v>
      </c>
      <c r="D188" s="318"/>
      <c r="E188" s="318"/>
      <c r="F188" s="337" t="s">
        <v>3058</v>
      </c>
      <c r="G188" s="318"/>
      <c r="H188" s="314" t="s">
        <v>3147</v>
      </c>
      <c r="I188" s="318" t="s">
        <v>3148</v>
      </c>
      <c r="J188" s="318"/>
      <c r="K188" s="359"/>
    </row>
    <row r="189" spans="2:11" ht="15" customHeight="1">
      <c r="B189" s="338"/>
      <c r="C189" s="323" t="s">
        <v>3149</v>
      </c>
      <c r="D189" s="318"/>
      <c r="E189" s="318"/>
      <c r="F189" s="337" t="s">
        <v>3058</v>
      </c>
      <c r="G189" s="318"/>
      <c r="H189" s="318" t="s">
        <v>3150</v>
      </c>
      <c r="I189" s="318" t="s">
        <v>3092</v>
      </c>
      <c r="J189" s="318"/>
      <c r="K189" s="359"/>
    </row>
    <row r="190" spans="2:11" ht="15" customHeight="1">
      <c r="B190" s="338"/>
      <c r="C190" s="323" t="s">
        <v>3151</v>
      </c>
      <c r="D190" s="318"/>
      <c r="E190" s="318"/>
      <c r="F190" s="337" t="s">
        <v>3058</v>
      </c>
      <c r="G190" s="318"/>
      <c r="H190" s="318" t="s">
        <v>3152</v>
      </c>
      <c r="I190" s="318" t="s">
        <v>3092</v>
      </c>
      <c r="J190" s="318"/>
      <c r="K190" s="359"/>
    </row>
    <row r="191" spans="2:11" ht="15" customHeight="1">
      <c r="B191" s="338"/>
      <c r="C191" s="323" t="s">
        <v>3153</v>
      </c>
      <c r="D191" s="318"/>
      <c r="E191" s="318"/>
      <c r="F191" s="337" t="s">
        <v>3064</v>
      </c>
      <c r="G191" s="318"/>
      <c r="H191" s="318" t="s">
        <v>3154</v>
      </c>
      <c r="I191" s="318" t="s">
        <v>3092</v>
      </c>
      <c r="J191" s="318"/>
      <c r="K191" s="359"/>
    </row>
    <row r="192" spans="2:11" ht="15" customHeight="1">
      <c r="B192" s="365"/>
      <c r="C192" s="373"/>
      <c r="D192" s="347"/>
      <c r="E192" s="347"/>
      <c r="F192" s="347"/>
      <c r="G192" s="347"/>
      <c r="H192" s="347"/>
      <c r="I192" s="347"/>
      <c r="J192" s="347"/>
      <c r="K192" s="366"/>
    </row>
    <row r="193" spans="2:11" ht="18.75" customHeight="1">
      <c r="B193" s="314"/>
      <c r="C193" s="318"/>
      <c r="D193" s="318"/>
      <c r="E193" s="318"/>
      <c r="F193" s="337"/>
      <c r="G193" s="318"/>
      <c r="H193" s="318"/>
      <c r="I193" s="318"/>
      <c r="J193" s="318"/>
      <c r="K193" s="314"/>
    </row>
    <row r="194" spans="2:11" ht="18.75" customHeight="1">
      <c r="B194" s="314"/>
      <c r="C194" s="318"/>
      <c r="D194" s="318"/>
      <c r="E194" s="318"/>
      <c r="F194" s="337"/>
      <c r="G194" s="318"/>
      <c r="H194" s="318"/>
      <c r="I194" s="318"/>
      <c r="J194" s="318"/>
      <c r="K194" s="314"/>
    </row>
    <row r="195" spans="2:11" ht="18.75" customHeight="1">
      <c r="B195" s="324"/>
      <c r="C195" s="324"/>
      <c r="D195" s="324"/>
      <c r="E195" s="324"/>
      <c r="F195" s="324"/>
      <c r="G195" s="324"/>
      <c r="H195" s="324"/>
      <c r="I195" s="324"/>
      <c r="J195" s="324"/>
      <c r="K195" s="324"/>
    </row>
    <row r="196" spans="2:11" ht="13.5">
      <c r="B196" s="306"/>
      <c r="C196" s="307"/>
      <c r="D196" s="307"/>
      <c r="E196" s="307"/>
      <c r="F196" s="307"/>
      <c r="G196" s="307"/>
      <c r="H196" s="307"/>
      <c r="I196" s="307"/>
      <c r="J196" s="307"/>
      <c r="K196" s="308"/>
    </row>
    <row r="197" spans="2:11" ht="21">
      <c r="B197" s="309"/>
      <c r="C197" s="436" t="s">
        <v>3155</v>
      </c>
      <c r="D197" s="436"/>
      <c r="E197" s="436"/>
      <c r="F197" s="436"/>
      <c r="G197" s="436"/>
      <c r="H197" s="436"/>
      <c r="I197" s="436"/>
      <c r="J197" s="436"/>
      <c r="K197" s="310"/>
    </row>
    <row r="198" spans="2:11" ht="25.5" customHeight="1">
      <c r="B198" s="309"/>
      <c r="C198" s="374" t="s">
        <v>3156</v>
      </c>
      <c r="D198" s="374"/>
      <c r="E198" s="374"/>
      <c r="F198" s="374" t="s">
        <v>3157</v>
      </c>
      <c r="G198" s="375"/>
      <c r="H198" s="435" t="s">
        <v>3158</v>
      </c>
      <c r="I198" s="435"/>
      <c r="J198" s="435"/>
      <c r="K198" s="310"/>
    </row>
    <row r="199" spans="2:11" ht="5.25" customHeight="1">
      <c r="B199" s="338"/>
      <c r="C199" s="335"/>
      <c r="D199" s="335"/>
      <c r="E199" s="335"/>
      <c r="F199" s="335"/>
      <c r="G199" s="318"/>
      <c r="H199" s="335"/>
      <c r="I199" s="335"/>
      <c r="J199" s="335"/>
      <c r="K199" s="359"/>
    </row>
    <row r="200" spans="2:11" ht="15" customHeight="1">
      <c r="B200" s="338"/>
      <c r="C200" s="318" t="s">
        <v>3148</v>
      </c>
      <c r="D200" s="318"/>
      <c r="E200" s="318"/>
      <c r="F200" s="337" t="s">
        <v>43</v>
      </c>
      <c r="G200" s="318"/>
      <c r="H200" s="433" t="s">
        <v>3159</v>
      </c>
      <c r="I200" s="433"/>
      <c r="J200" s="433"/>
      <c r="K200" s="359"/>
    </row>
    <row r="201" spans="2:11" ht="15" customHeight="1">
      <c r="B201" s="338"/>
      <c r="C201" s="344"/>
      <c r="D201" s="318"/>
      <c r="E201" s="318"/>
      <c r="F201" s="337" t="s">
        <v>44</v>
      </c>
      <c r="G201" s="318"/>
      <c r="H201" s="433" t="s">
        <v>3160</v>
      </c>
      <c r="I201" s="433"/>
      <c r="J201" s="433"/>
      <c r="K201" s="359"/>
    </row>
    <row r="202" spans="2:11" ht="15" customHeight="1">
      <c r="B202" s="338"/>
      <c r="C202" s="344"/>
      <c r="D202" s="318"/>
      <c r="E202" s="318"/>
      <c r="F202" s="337" t="s">
        <v>47</v>
      </c>
      <c r="G202" s="318"/>
      <c r="H202" s="433" t="s">
        <v>3161</v>
      </c>
      <c r="I202" s="433"/>
      <c r="J202" s="433"/>
      <c r="K202" s="359"/>
    </row>
    <row r="203" spans="2:11" ht="15" customHeight="1">
      <c r="B203" s="338"/>
      <c r="C203" s="318"/>
      <c r="D203" s="318"/>
      <c r="E203" s="318"/>
      <c r="F203" s="337" t="s">
        <v>45</v>
      </c>
      <c r="G203" s="318"/>
      <c r="H203" s="433" t="s">
        <v>3162</v>
      </c>
      <c r="I203" s="433"/>
      <c r="J203" s="433"/>
      <c r="K203" s="359"/>
    </row>
    <row r="204" spans="2:11" ht="15" customHeight="1">
      <c r="B204" s="338"/>
      <c r="C204" s="318"/>
      <c r="D204" s="318"/>
      <c r="E204" s="318"/>
      <c r="F204" s="337" t="s">
        <v>46</v>
      </c>
      <c r="G204" s="318"/>
      <c r="H204" s="433" t="s">
        <v>3163</v>
      </c>
      <c r="I204" s="433"/>
      <c r="J204" s="433"/>
      <c r="K204" s="359"/>
    </row>
    <row r="205" spans="2:11" ht="15" customHeight="1">
      <c r="B205" s="338"/>
      <c r="C205" s="318"/>
      <c r="D205" s="318"/>
      <c r="E205" s="318"/>
      <c r="F205" s="337"/>
      <c r="G205" s="318"/>
      <c r="H205" s="318"/>
      <c r="I205" s="318"/>
      <c r="J205" s="318"/>
      <c r="K205" s="359"/>
    </row>
    <row r="206" spans="2:11" ht="15" customHeight="1">
      <c r="B206" s="338"/>
      <c r="C206" s="318" t="s">
        <v>3104</v>
      </c>
      <c r="D206" s="318"/>
      <c r="E206" s="318"/>
      <c r="F206" s="337" t="s">
        <v>78</v>
      </c>
      <c r="G206" s="318"/>
      <c r="H206" s="433" t="s">
        <v>3164</v>
      </c>
      <c r="I206" s="433"/>
      <c r="J206" s="433"/>
      <c r="K206" s="359"/>
    </row>
    <row r="207" spans="2:11" ht="15" customHeight="1">
      <c r="B207" s="338"/>
      <c r="C207" s="344"/>
      <c r="D207" s="318"/>
      <c r="E207" s="318"/>
      <c r="F207" s="337" t="s">
        <v>3004</v>
      </c>
      <c r="G207" s="318"/>
      <c r="H207" s="433" t="s">
        <v>3005</v>
      </c>
      <c r="I207" s="433"/>
      <c r="J207" s="433"/>
      <c r="K207" s="359"/>
    </row>
    <row r="208" spans="2:11" ht="15" customHeight="1">
      <c r="B208" s="338"/>
      <c r="C208" s="318"/>
      <c r="D208" s="318"/>
      <c r="E208" s="318"/>
      <c r="F208" s="337" t="s">
        <v>3002</v>
      </c>
      <c r="G208" s="318"/>
      <c r="H208" s="433" t="s">
        <v>3165</v>
      </c>
      <c r="I208" s="433"/>
      <c r="J208" s="433"/>
      <c r="K208" s="359"/>
    </row>
    <row r="209" spans="2:11" ht="15" customHeight="1">
      <c r="B209" s="376"/>
      <c r="C209" s="344"/>
      <c r="D209" s="344"/>
      <c r="E209" s="344"/>
      <c r="F209" s="337" t="s">
        <v>3006</v>
      </c>
      <c r="G209" s="323"/>
      <c r="H209" s="434" t="s">
        <v>3007</v>
      </c>
      <c r="I209" s="434"/>
      <c r="J209" s="434"/>
      <c r="K209" s="377"/>
    </row>
    <row r="210" spans="2:11" ht="15" customHeight="1">
      <c r="B210" s="376"/>
      <c r="C210" s="344"/>
      <c r="D210" s="344"/>
      <c r="E210" s="344"/>
      <c r="F210" s="337" t="s">
        <v>1629</v>
      </c>
      <c r="G210" s="323"/>
      <c r="H210" s="434" t="s">
        <v>3166</v>
      </c>
      <c r="I210" s="434"/>
      <c r="J210" s="434"/>
      <c r="K210" s="377"/>
    </row>
    <row r="211" spans="2:11" ht="15" customHeight="1">
      <c r="B211" s="376"/>
      <c r="C211" s="344"/>
      <c r="D211" s="344"/>
      <c r="E211" s="344"/>
      <c r="F211" s="378"/>
      <c r="G211" s="323"/>
      <c r="H211" s="379"/>
      <c r="I211" s="379"/>
      <c r="J211" s="379"/>
      <c r="K211" s="377"/>
    </row>
    <row r="212" spans="2:11" ht="15" customHeight="1">
      <c r="B212" s="376"/>
      <c r="C212" s="318" t="s">
        <v>3128</v>
      </c>
      <c r="D212" s="344"/>
      <c r="E212" s="344"/>
      <c r="F212" s="337">
        <v>1</v>
      </c>
      <c r="G212" s="323"/>
      <c r="H212" s="434" t="s">
        <v>3167</v>
      </c>
      <c r="I212" s="434"/>
      <c r="J212" s="434"/>
      <c r="K212" s="377"/>
    </row>
    <row r="213" spans="2:11" ht="15" customHeight="1">
      <c r="B213" s="376"/>
      <c r="C213" s="344"/>
      <c r="D213" s="344"/>
      <c r="E213" s="344"/>
      <c r="F213" s="337">
        <v>2</v>
      </c>
      <c r="G213" s="323"/>
      <c r="H213" s="434" t="s">
        <v>3168</v>
      </c>
      <c r="I213" s="434"/>
      <c r="J213" s="434"/>
      <c r="K213" s="377"/>
    </row>
    <row r="214" spans="2:11" ht="15" customHeight="1">
      <c r="B214" s="376"/>
      <c r="C214" s="344"/>
      <c r="D214" s="344"/>
      <c r="E214" s="344"/>
      <c r="F214" s="337">
        <v>3</v>
      </c>
      <c r="G214" s="323"/>
      <c r="H214" s="434" t="s">
        <v>3169</v>
      </c>
      <c r="I214" s="434"/>
      <c r="J214" s="434"/>
      <c r="K214" s="377"/>
    </row>
    <row r="215" spans="2:11" ht="15" customHeight="1">
      <c r="B215" s="376"/>
      <c r="C215" s="344"/>
      <c r="D215" s="344"/>
      <c r="E215" s="344"/>
      <c r="F215" s="337">
        <v>4</v>
      </c>
      <c r="G215" s="323"/>
      <c r="H215" s="434" t="s">
        <v>3170</v>
      </c>
      <c r="I215" s="434"/>
      <c r="J215" s="434"/>
      <c r="K215" s="377"/>
    </row>
    <row r="216" spans="2:11" ht="12.75" customHeight="1">
      <c r="B216" s="380"/>
      <c r="C216" s="381"/>
      <c r="D216" s="381"/>
      <c r="E216" s="381"/>
      <c r="F216" s="381"/>
      <c r="G216" s="381"/>
      <c r="H216" s="381"/>
      <c r="I216" s="381"/>
      <c r="J216" s="381"/>
      <c r="K216" s="382"/>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8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3"/>
      <c r="C1" s="123"/>
      <c r="D1" s="124" t="s">
        <v>1</v>
      </c>
      <c r="E1" s="123"/>
      <c r="F1" s="125" t="s">
        <v>111</v>
      </c>
      <c r="G1" s="432" t="s">
        <v>112</v>
      </c>
      <c r="H1" s="432"/>
      <c r="I1" s="126"/>
      <c r="J1" s="125" t="s">
        <v>113</v>
      </c>
      <c r="K1" s="124" t="s">
        <v>114</v>
      </c>
      <c r="L1" s="125" t="s">
        <v>115</v>
      </c>
      <c r="M1" s="125"/>
      <c r="N1" s="125"/>
      <c r="O1" s="125"/>
      <c r="P1" s="125"/>
      <c r="Q1" s="125"/>
      <c r="R1" s="125"/>
      <c r="S1" s="125"/>
      <c r="T1" s="12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424"/>
      <c r="M2" s="424"/>
      <c r="N2" s="424"/>
      <c r="O2" s="424"/>
      <c r="P2" s="424"/>
      <c r="Q2" s="424"/>
      <c r="R2" s="424"/>
      <c r="S2" s="424"/>
      <c r="T2" s="424"/>
      <c r="U2" s="424"/>
      <c r="V2" s="424"/>
      <c r="AT2" s="26" t="s">
        <v>86</v>
      </c>
    </row>
    <row r="3" spans="2:46" ht="6.95" customHeight="1">
      <c r="B3" s="27"/>
      <c r="C3" s="28"/>
      <c r="D3" s="28"/>
      <c r="E3" s="28"/>
      <c r="F3" s="28"/>
      <c r="G3" s="28"/>
      <c r="H3" s="28"/>
      <c r="I3" s="127"/>
      <c r="J3" s="28"/>
      <c r="K3" s="29"/>
      <c r="AT3" s="26" t="s">
        <v>81</v>
      </c>
    </row>
    <row r="4" spans="2:46" ht="36.95" customHeight="1">
      <c r="B4" s="30"/>
      <c r="C4" s="31"/>
      <c r="D4" s="32" t="s">
        <v>116</v>
      </c>
      <c r="E4" s="31"/>
      <c r="F4" s="31"/>
      <c r="G4" s="31"/>
      <c r="H4" s="31"/>
      <c r="I4" s="128"/>
      <c r="J4" s="31"/>
      <c r="K4" s="33"/>
      <c r="M4" s="34" t="s">
        <v>12</v>
      </c>
      <c r="AT4" s="26" t="s">
        <v>6</v>
      </c>
    </row>
    <row r="5" spans="2:11" ht="6.95" customHeight="1">
      <c r="B5" s="30"/>
      <c r="C5" s="31"/>
      <c r="D5" s="31"/>
      <c r="E5" s="31"/>
      <c r="F5" s="31"/>
      <c r="G5" s="31"/>
      <c r="H5" s="31"/>
      <c r="I5" s="128"/>
      <c r="J5" s="31"/>
      <c r="K5" s="33"/>
    </row>
    <row r="6" spans="2:11" ht="13.5">
      <c r="B6" s="30"/>
      <c r="C6" s="31"/>
      <c r="D6" s="39" t="s">
        <v>18</v>
      </c>
      <c r="E6" s="31"/>
      <c r="F6" s="31"/>
      <c r="G6" s="31"/>
      <c r="H6" s="31"/>
      <c r="I6" s="128"/>
      <c r="J6" s="31"/>
      <c r="K6" s="33"/>
    </row>
    <row r="7" spans="2:11" ht="22.5" customHeight="1">
      <c r="B7" s="30"/>
      <c r="C7" s="31"/>
      <c r="D7" s="31"/>
      <c r="E7" s="425" t="str">
        <f>'Rekapitulace stavby'!K6</f>
        <v>Teoretické Ústavy  LF v Olomouci úpravy sekcí (A1-4.NP a A1-5.NP)</v>
      </c>
      <c r="F7" s="426"/>
      <c r="G7" s="426"/>
      <c r="H7" s="426"/>
      <c r="I7" s="128"/>
      <c r="J7" s="31"/>
      <c r="K7" s="33"/>
    </row>
    <row r="8" spans="2:11" ht="13.5">
      <c r="B8" s="30"/>
      <c r="C8" s="31"/>
      <c r="D8" s="39" t="s">
        <v>117</v>
      </c>
      <c r="E8" s="31"/>
      <c r="F8" s="31"/>
      <c r="G8" s="31"/>
      <c r="H8" s="31"/>
      <c r="I8" s="128"/>
      <c r="J8" s="31"/>
      <c r="K8" s="33"/>
    </row>
    <row r="9" spans="2:11" s="1" customFormat="1" ht="22.5" customHeight="1">
      <c r="B9" s="43"/>
      <c r="C9" s="44"/>
      <c r="D9" s="44"/>
      <c r="E9" s="425" t="s">
        <v>118</v>
      </c>
      <c r="F9" s="427"/>
      <c r="G9" s="427"/>
      <c r="H9" s="427"/>
      <c r="I9" s="129"/>
      <c r="J9" s="44"/>
      <c r="K9" s="47"/>
    </row>
    <row r="10" spans="2:11" s="1" customFormat="1" ht="13.5">
      <c r="B10" s="43"/>
      <c r="C10" s="44"/>
      <c r="D10" s="39" t="s">
        <v>119</v>
      </c>
      <c r="E10" s="44"/>
      <c r="F10" s="44"/>
      <c r="G10" s="44"/>
      <c r="H10" s="44"/>
      <c r="I10" s="129"/>
      <c r="J10" s="44"/>
      <c r="K10" s="47"/>
    </row>
    <row r="11" spans="2:11" s="1" customFormat="1" ht="36.95" customHeight="1">
      <c r="B11" s="43"/>
      <c r="C11" s="44"/>
      <c r="D11" s="44"/>
      <c r="E11" s="428" t="s">
        <v>120</v>
      </c>
      <c r="F11" s="427"/>
      <c r="G11" s="427"/>
      <c r="H11" s="42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9" t="s">
        <v>20</v>
      </c>
      <c r="E13" s="44"/>
      <c r="F13" s="37" t="s">
        <v>21</v>
      </c>
      <c r="G13" s="44"/>
      <c r="H13" s="44"/>
      <c r="I13" s="130" t="s">
        <v>22</v>
      </c>
      <c r="J13" s="37" t="s">
        <v>21</v>
      </c>
      <c r="K13" s="47"/>
    </row>
    <row r="14" spans="2:11" s="1" customFormat="1" ht="14.45" customHeight="1">
      <c r="B14" s="43"/>
      <c r="C14" s="44"/>
      <c r="D14" s="39" t="s">
        <v>23</v>
      </c>
      <c r="E14" s="44"/>
      <c r="F14" s="37" t="s">
        <v>24</v>
      </c>
      <c r="G14" s="44"/>
      <c r="H14" s="44"/>
      <c r="I14" s="130" t="s">
        <v>25</v>
      </c>
      <c r="J14" s="131" t="str">
        <f>'Rekapitulace stavby'!AN8</f>
        <v>14.7.2016</v>
      </c>
      <c r="K14" s="47"/>
    </row>
    <row r="15" spans="2:11" s="1" customFormat="1" ht="10.9" customHeight="1">
      <c r="B15" s="43"/>
      <c r="C15" s="44"/>
      <c r="D15" s="44"/>
      <c r="E15" s="44"/>
      <c r="F15" s="44"/>
      <c r="G15" s="44"/>
      <c r="H15" s="44"/>
      <c r="I15" s="129"/>
      <c r="J15" s="44"/>
      <c r="K15" s="47"/>
    </row>
    <row r="16" spans="2:11" s="1" customFormat="1" ht="14.45" customHeight="1">
      <c r="B16" s="43"/>
      <c r="C16" s="44"/>
      <c r="D16" s="39" t="s">
        <v>27</v>
      </c>
      <c r="E16" s="44"/>
      <c r="F16" s="44"/>
      <c r="G16" s="44"/>
      <c r="H16" s="44"/>
      <c r="I16" s="130" t="s">
        <v>28</v>
      </c>
      <c r="J16" s="37" t="s">
        <v>21</v>
      </c>
      <c r="K16" s="47"/>
    </row>
    <row r="17" spans="2:11" s="1" customFormat="1" ht="18" customHeight="1">
      <c r="B17" s="43"/>
      <c r="C17" s="44"/>
      <c r="D17" s="44"/>
      <c r="E17" s="37" t="s">
        <v>30</v>
      </c>
      <c r="F17" s="44"/>
      <c r="G17" s="44"/>
      <c r="H17" s="44"/>
      <c r="I17" s="130" t="s">
        <v>31</v>
      </c>
      <c r="J17" s="37" t="s">
        <v>21</v>
      </c>
      <c r="K17" s="47"/>
    </row>
    <row r="18" spans="2:11" s="1" customFormat="1" ht="6.95" customHeight="1">
      <c r="B18" s="43"/>
      <c r="C18" s="44"/>
      <c r="D18" s="44"/>
      <c r="E18" s="44"/>
      <c r="F18" s="44"/>
      <c r="G18" s="44"/>
      <c r="H18" s="44"/>
      <c r="I18" s="129"/>
      <c r="J18" s="44"/>
      <c r="K18" s="47"/>
    </row>
    <row r="19" spans="2:11" s="1" customFormat="1" ht="14.45" customHeight="1">
      <c r="B19" s="43"/>
      <c r="C19" s="44"/>
      <c r="D19" s="39" t="s">
        <v>32</v>
      </c>
      <c r="E19" s="44"/>
      <c r="F19" s="44"/>
      <c r="G19" s="44"/>
      <c r="H19" s="44"/>
      <c r="I19" s="130" t="s">
        <v>28</v>
      </c>
      <c r="J19" s="37" t="str">
        <f>IF('Rekapitulace stavby'!AN13="Vyplň údaj","",IF('Rekapitulace stavby'!AN13="","",'Rekapitulace stavby'!AN13))</f>
        <v/>
      </c>
      <c r="K19" s="47"/>
    </row>
    <row r="20" spans="2:11" s="1" customFormat="1" ht="18" customHeight="1">
      <c r="B20" s="43"/>
      <c r="C20" s="44"/>
      <c r="D20" s="44"/>
      <c r="E20" s="37" t="str">
        <f>IF('Rekapitulace stavby'!E14="Vyplň údaj","",IF('Rekapitulace stavby'!E14="","",'Rekapitulace stavby'!E14))</f>
        <v/>
      </c>
      <c r="F20" s="44"/>
      <c r="G20" s="44"/>
      <c r="H20" s="44"/>
      <c r="I20" s="130" t="s">
        <v>31</v>
      </c>
      <c r="J20" s="37"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9" t="s">
        <v>34</v>
      </c>
      <c r="E22" s="44"/>
      <c r="F22" s="44"/>
      <c r="G22" s="44"/>
      <c r="H22" s="44"/>
      <c r="I22" s="130" t="s">
        <v>28</v>
      </c>
      <c r="J22" s="37" t="s">
        <v>21</v>
      </c>
      <c r="K22" s="47"/>
    </row>
    <row r="23" spans="2:11" s="1" customFormat="1" ht="18" customHeight="1">
      <c r="B23" s="43"/>
      <c r="C23" s="44"/>
      <c r="D23" s="44"/>
      <c r="E23" s="37" t="s">
        <v>35</v>
      </c>
      <c r="F23" s="44"/>
      <c r="G23" s="44"/>
      <c r="H23" s="44"/>
      <c r="I23" s="130" t="s">
        <v>31</v>
      </c>
      <c r="J23" s="37" t="s">
        <v>21</v>
      </c>
      <c r="K23" s="47"/>
    </row>
    <row r="24" spans="2:11" s="1" customFormat="1" ht="6.95" customHeight="1">
      <c r="B24" s="43"/>
      <c r="C24" s="44"/>
      <c r="D24" s="44"/>
      <c r="E24" s="44"/>
      <c r="F24" s="44"/>
      <c r="G24" s="44"/>
      <c r="H24" s="44"/>
      <c r="I24" s="129"/>
      <c r="J24" s="44"/>
      <c r="K24" s="47"/>
    </row>
    <row r="25" spans="2:11" s="1" customFormat="1" ht="14.45" customHeight="1">
      <c r="B25" s="43"/>
      <c r="C25" s="44"/>
      <c r="D25" s="39" t="s">
        <v>37</v>
      </c>
      <c r="E25" s="44"/>
      <c r="F25" s="44"/>
      <c r="G25" s="44"/>
      <c r="H25" s="44"/>
      <c r="I25" s="129"/>
      <c r="J25" s="44"/>
      <c r="K25" s="47"/>
    </row>
    <row r="26" spans="2:11" s="7" customFormat="1" ht="22.5" customHeight="1">
      <c r="B26" s="132"/>
      <c r="C26" s="133"/>
      <c r="D26" s="133"/>
      <c r="E26" s="390" t="s">
        <v>21</v>
      </c>
      <c r="F26" s="390"/>
      <c r="G26" s="390"/>
      <c r="H26" s="390"/>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38</v>
      </c>
      <c r="E29" s="44"/>
      <c r="F29" s="44"/>
      <c r="G29" s="44"/>
      <c r="H29" s="44"/>
      <c r="I29" s="129"/>
      <c r="J29" s="139">
        <f>ROUND(J102,2)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40</v>
      </c>
      <c r="G31" s="44"/>
      <c r="H31" s="44"/>
      <c r="I31" s="140" t="s">
        <v>39</v>
      </c>
      <c r="J31" s="48" t="s">
        <v>41</v>
      </c>
      <c r="K31" s="47"/>
    </row>
    <row r="32" spans="2:11" s="1" customFormat="1" ht="14.45" customHeight="1">
      <c r="B32" s="43"/>
      <c r="C32" s="44"/>
      <c r="D32" s="51" t="s">
        <v>42</v>
      </c>
      <c r="E32" s="51" t="s">
        <v>43</v>
      </c>
      <c r="F32" s="141">
        <f>ROUND(SUM(BE102:BE1480),2)</f>
        <v>0</v>
      </c>
      <c r="G32" s="44"/>
      <c r="H32" s="44"/>
      <c r="I32" s="142">
        <v>0.21</v>
      </c>
      <c r="J32" s="141">
        <f>ROUND(ROUND((SUM(BE102:BE1480)),2)*I32,2)</f>
        <v>0</v>
      </c>
      <c r="K32" s="47"/>
    </row>
    <row r="33" spans="2:11" s="1" customFormat="1" ht="14.45" customHeight="1">
      <c r="B33" s="43"/>
      <c r="C33" s="44"/>
      <c r="D33" s="44"/>
      <c r="E33" s="51" t="s">
        <v>44</v>
      </c>
      <c r="F33" s="141">
        <f>ROUND(SUM(BF102:BF1480),2)</f>
        <v>0</v>
      </c>
      <c r="G33" s="44"/>
      <c r="H33" s="44"/>
      <c r="I33" s="142">
        <v>0.15</v>
      </c>
      <c r="J33" s="141">
        <f>ROUND(ROUND((SUM(BF102:BF1480)),2)*I33,2)</f>
        <v>0</v>
      </c>
      <c r="K33" s="47"/>
    </row>
    <row r="34" spans="2:11" s="1" customFormat="1" ht="14.45" customHeight="1" hidden="1">
      <c r="B34" s="43"/>
      <c r="C34" s="44"/>
      <c r="D34" s="44"/>
      <c r="E34" s="51" t="s">
        <v>45</v>
      </c>
      <c r="F34" s="141">
        <f>ROUND(SUM(BG102:BG1480),2)</f>
        <v>0</v>
      </c>
      <c r="G34" s="44"/>
      <c r="H34" s="44"/>
      <c r="I34" s="142">
        <v>0.21</v>
      </c>
      <c r="J34" s="141">
        <v>0</v>
      </c>
      <c r="K34" s="47"/>
    </row>
    <row r="35" spans="2:11" s="1" customFormat="1" ht="14.45" customHeight="1" hidden="1">
      <c r="B35" s="43"/>
      <c r="C35" s="44"/>
      <c r="D35" s="44"/>
      <c r="E35" s="51" t="s">
        <v>46</v>
      </c>
      <c r="F35" s="141">
        <f>ROUND(SUM(BH102:BH1480),2)</f>
        <v>0</v>
      </c>
      <c r="G35" s="44"/>
      <c r="H35" s="44"/>
      <c r="I35" s="142">
        <v>0.15</v>
      </c>
      <c r="J35" s="141">
        <v>0</v>
      </c>
      <c r="K35" s="47"/>
    </row>
    <row r="36" spans="2:11" s="1" customFormat="1" ht="14.45" customHeight="1" hidden="1">
      <c r="B36" s="43"/>
      <c r="C36" s="44"/>
      <c r="D36" s="44"/>
      <c r="E36" s="51" t="s">
        <v>47</v>
      </c>
      <c r="F36" s="141">
        <f>ROUND(SUM(BI102:BI1480),2)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48</v>
      </c>
      <c r="E38" s="81"/>
      <c r="F38" s="81"/>
      <c r="G38" s="145" t="s">
        <v>49</v>
      </c>
      <c r="H38" s="146" t="s">
        <v>50</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2" t="s">
        <v>121</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9" t="s">
        <v>18</v>
      </c>
      <c r="D46" s="44"/>
      <c r="E46" s="44"/>
      <c r="F46" s="44"/>
      <c r="G46" s="44"/>
      <c r="H46" s="44"/>
      <c r="I46" s="129"/>
      <c r="J46" s="44"/>
      <c r="K46" s="47"/>
    </row>
    <row r="47" spans="2:11" s="1" customFormat="1" ht="22.5" customHeight="1">
      <c r="B47" s="43"/>
      <c r="C47" s="44"/>
      <c r="D47" s="44"/>
      <c r="E47" s="425" t="str">
        <f>E7</f>
        <v>Teoretické Ústavy  LF v Olomouci úpravy sekcí (A1-4.NP a A1-5.NP)</v>
      </c>
      <c r="F47" s="426"/>
      <c r="G47" s="426"/>
      <c r="H47" s="426"/>
      <c r="I47" s="129"/>
      <c r="J47" s="44"/>
      <c r="K47" s="47"/>
    </row>
    <row r="48" spans="2:11" ht="13.5">
      <c r="B48" s="30"/>
      <c r="C48" s="39" t="s">
        <v>117</v>
      </c>
      <c r="D48" s="31"/>
      <c r="E48" s="31"/>
      <c r="F48" s="31"/>
      <c r="G48" s="31"/>
      <c r="H48" s="31"/>
      <c r="I48" s="128"/>
      <c r="J48" s="31"/>
      <c r="K48" s="33"/>
    </row>
    <row r="49" spans="2:11" s="1" customFormat="1" ht="22.5" customHeight="1">
      <c r="B49" s="43"/>
      <c r="C49" s="44"/>
      <c r="D49" s="44"/>
      <c r="E49" s="425" t="s">
        <v>118</v>
      </c>
      <c r="F49" s="427"/>
      <c r="G49" s="427"/>
      <c r="H49" s="427"/>
      <c r="I49" s="129"/>
      <c r="J49" s="44"/>
      <c r="K49" s="47"/>
    </row>
    <row r="50" spans="2:11" s="1" customFormat="1" ht="14.45" customHeight="1">
      <c r="B50" s="43"/>
      <c r="C50" s="39" t="s">
        <v>119</v>
      </c>
      <c r="D50" s="44"/>
      <c r="E50" s="44"/>
      <c r="F50" s="44"/>
      <c r="G50" s="44"/>
      <c r="H50" s="44"/>
      <c r="I50" s="129"/>
      <c r="J50" s="44"/>
      <c r="K50" s="47"/>
    </row>
    <row r="51" spans="2:11" s="1" customFormat="1" ht="23.25" customHeight="1">
      <c r="B51" s="43"/>
      <c r="C51" s="44"/>
      <c r="D51" s="44"/>
      <c r="E51" s="428" t="str">
        <f>E11</f>
        <v>ST - Stavební část</v>
      </c>
      <c r="F51" s="427"/>
      <c r="G51" s="427"/>
      <c r="H51" s="42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9" t="s">
        <v>23</v>
      </c>
      <c r="D53" s="44"/>
      <c r="E53" s="44"/>
      <c r="F53" s="37" t="str">
        <f>F14</f>
        <v>Olomouc</v>
      </c>
      <c r="G53" s="44"/>
      <c r="H53" s="44"/>
      <c r="I53" s="130" t="s">
        <v>25</v>
      </c>
      <c r="J53" s="131" t="str">
        <f>IF(J14="","",J14)</f>
        <v>14.7.2016</v>
      </c>
      <c r="K53" s="47"/>
    </row>
    <row r="54" spans="2:11" s="1" customFormat="1" ht="6.95" customHeight="1">
      <c r="B54" s="43"/>
      <c r="C54" s="44"/>
      <c r="D54" s="44"/>
      <c r="E54" s="44"/>
      <c r="F54" s="44"/>
      <c r="G54" s="44"/>
      <c r="H54" s="44"/>
      <c r="I54" s="129"/>
      <c r="J54" s="44"/>
      <c r="K54" s="47"/>
    </row>
    <row r="55" spans="2:11" s="1" customFormat="1" ht="13.5">
      <c r="B55" s="43"/>
      <c r="C55" s="39" t="s">
        <v>27</v>
      </c>
      <c r="D55" s="44"/>
      <c r="E55" s="44"/>
      <c r="F55" s="37" t="str">
        <f>E17</f>
        <v>Univerzita Palackého v Olomouci</v>
      </c>
      <c r="G55" s="44"/>
      <c r="H55" s="44"/>
      <c r="I55" s="130" t="s">
        <v>34</v>
      </c>
      <c r="J55" s="37" t="str">
        <f>E23</f>
        <v>Stavoprotjekt Olomouc a.s.</v>
      </c>
      <c r="K55" s="47"/>
    </row>
    <row r="56" spans="2:11" s="1" customFormat="1" ht="14.45" customHeight="1">
      <c r="B56" s="43"/>
      <c r="C56" s="39" t="s">
        <v>32</v>
      </c>
      <c r="D56" s="44"/>
      <c r="E56" s="44"/>
      <c r="F56" s="37"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5" t="s">
        <v>122</v>
      </c>
      <c r="D58" s="143"/>
      <c r="E58" s="143"/>
      <c r="F58" s="143"/>
      <c r="G58" s="143"/>
      <c r="H58" s="143"/>
      <c r="I58" s="156"/>
      <c r="J58" s="157" t="s">
        <v>123</v>
      </c>
      <c r="K58" s="158"/>
    </row>
    <row r="59" spans="2:11" s="1" customFormat="1" ht="10.35" customHeight="1">
      <c r="B59" s="43"/>
      <c r="C59" s="44"/>
      <c r="D59" s="44"/>
      <c r="E59" s="44"/>
      <c r="F59" s="44"/>
      <c r="G59" s="44"/>
      <c r="H59" s="44"/>
      <c r="I59" s="129"/>
      <c r="J59" s="44"/>
      <c r="K59" s="47"/>
    </row>
    <row r="60" spans="2:47" s="1" customFormat="1" ht="29.25" customHeight="1">
      <c r="B60" s="43"/>
      <c r="C60" s="159" t="s">
        <v>124</v>
      </c>
      <c r="D60" s="44"/>
      <c r="E60" s="44"/>
      <c r="F60" s="44"/>
      <c r="G60" s="44"/>
      <c r="H60" s="44"/>
      <c r="I60" s="129"/>
      <c r="J60" s="139">
        <f>J102</f>
        <v>0</v>
      </c>
      <c r="K60" s="47"/>
      <c r="AU60" s="26" t="s">
        <v>125</v>
      </c>
    </row>
    <row r="61" spans="2:11" s="8" customFormat="1" ht="24.95" customHeight="1">
      <c r="B61" s="160"/>
      <c r="C61" s="161"/>
      <c r="D61" s="162" t="s">
        <v>126</v>
      </c>
      <c r="E61" s="163"/>
      <c r="F61" s="163"/>
      <c r="G61" s="163"/>
      <c r="H61" s="163"/>
      <c r="I61" s="164"/>
      <c r="J61" s="165">
        <f>J103</f>
        <v>0</v>
      </c>
      <c r="K61" s="166"/>
    </row>
    <row r="62" spans="2:11" s="9" customFormat="1" ht="19.9" customHeight="1">
      <c r="B62" s="167"/>
      <c r="C62" s="168"/>
      <c r="D62" s="169" t="s">
        <v>127</v>
      </c>
      <c r="E62" s="170"/>
      <c r="F62" s="170"/>
      <c r="G62" s="170"/>
      <c r="H62" s="170"/>
      <c r="I62" s="171"/>
      <c r="J62" s="172">
        <f>J104</f>
        <v>0</v>
      </c>
      <c r="K62" s="173"/>
    </row>
    <row r="63" spans="2:11" s="9" customFormat="1" ht="19.9" customHeight="1">
      <c r="B63" s="167"/>
      <c r="C63" s="168"/>
      <c r="D63" s="169" t="s">
        <v>128</v>
      </c>
      <c r="E63" s="170"/>
      <c r="F63" s="170"/>
      <c r="G63" s="170"/>
      <c r="H63" s="170"/>
      <c r="I63" s="171"/>
      <c r="J63" s="172">
        <f>J166</f>
        <v>0</v>
      </c>
      <c r="K63" s="173"/>
    </row>
    <row r="64" spans="2:11" s="9" customFormat="1" ht="19.9" customHeight="1">
      <c r="B64" s="167"/>
      <c r="C64" s="168"/>
      <c r="D64" s="169" t="s">
        <v>129</v>
      </c>
      <c r="E64" s="170"/>
      <c r="F64" s="170"/>
      <c r="G64" s="170"/>
      <c r="H64" s="170"/>
      <c r="I64" s="171"/>
      <c r="J64" s="172">
        <f>J178</f>
        <v>0</v>
      </c>
      <c r="K64" s="173"/>
    </row>
    <row r="65" spans="2:11" s="9" customFormat="1" ht="19.9" customHeight="1">
      <c r="B65" s="167"/>
      <c r="C65" s="168"/>
      <c r="D65" s="169" t="s">
        <v>130</v>
      </c>
      <c r="E65" s="170"/>
      <c r="F65" s="170"/>
      <c r="G65" s="170"/>
      <c r="H65" s="170"/>
      <c r="I65" s="171"/>
      <c r="J65" s="172">
        <f>J435</f>
        <v>0</v>
      </c>
      <c r="K65" s="173"/>
    </row>
    <row r="66" spans="2:11" s="9" customFormat="1" ht="19.9" customHeight="1">
      <c r="B66" s="167"/>
      <c r="C66" s="168"/>
      <c r="D66" s="169" t="s">
        <v>131</v>
      </c>
      <c r="E66" s="170"/>
      <c r="F66" s="170"/>
      <c r="G66" s="170"/>
      <c r="H66" s="170"/>
      <c r="I66" s="171"/>
      <c r="J66" s="172">
        <f>J583</f>
        <v>0</v>
      </c>
      <c r="K66" s="173"/>
    </row>
    <row r="67" spans="2:11" s="9" customFormat="1" ht="19.9" customHeight="1">
      <c r="B67" s="167"/>
      <c r="C67" s="168"/>
      <c r="D67" s="169" t="s">
        <v>132</v>
      </c>
      <c r="E67" s="170"/>
      <c r="F67" s="170"/>
      <c r="G67" s="170"/>
      <c r="H67" s="170"/>
      <c r="I67" s="171"/>
      <c r="J67" s="172">
        <f>J598</f>
        <v>0</v>
      </c>
      <c r="K67" s="173"/>
    </row>
    <row r="68" spans="2:11" s="8" customFormat="1" ht="24.95" customHeight="1">
      <c r="B68" s="160"/>
      <c r="C68" s="161"/>
      <c r="D68" s="162" t="s">
        <v>133</v>
      </c>
      <c r="E68" s="163"/>
      <c r="F68" s="163"/>
      <c r="G68" s="163"/>
      <c r="H68" s="163"/>
      <c r="I68" s="164"/>
      <c r="J68" s="165">
        <f>J601</f>
        <v>0</v>
      </c>
      <c r="K68" s="166"/>
    </row>
    <row r="69" spans="2:11" s="9" customFormat="1" ht="19.9" customHeight="1">
      <c r="B69" s="167"/>
      <c r="C69" s="168"/>
      <c r="D69" s="169" t="s">
        <v>134</v>
      </c>
      <c r="E69" s="170"/>
      <c r="F69" s="170"/>
      <c r="G69" s="170"/>
      <c r="H69" s="170"/>
      <c r="I69" s="171"/>
      <c r="J69" s="172">
        <f>J602</f>
        <v>0</v>
      </c>
      <c r="K69" s="173"/>
    </row>
    <row r="70" spans="2:11" s="9" customFormat="1" ht="19.9" customHeight="1">
      <c r="B70" s="167"/>
      <c r="C70" s="168"/>
      <c r="D70" s="169" t="s">
        <v>135</v>
      </c>
      <c r="E70" s="170"/>
      <c r="F70" s="170"/>
      <c r="G70" s="170"/>
      <c r="H70" s="170"/>
      <c r="I70" s="171"/>
      <c r="J70" s="172">
        <f>J613</f>
        <v>0</v>
      </c>
      <c r="K70" s="173"/>
    </row>
    <row r="71" spans="2:11" s="9" customFormat="1" ht="19.9" customHeight="1">
      <c r="B71" s="167"/>
      <c r="C71" s="168"/>
      <c r="D71" s="169" t="s">
        <v>136</v>
      </c>
      <c r="E71" s="170"/>
      <c r="F71" s="170"/>
      <c r="G71" s="170"/>
      <c r="H71" s="170"/>
      <c r="I71" s="171"/>
      <c r="J71" s="172">
        <f>J622</f>
        <v>0</v>
      </c>
      <c r="K71" s="173"/>
    </row>
    <row r="72" spans="2:11" s="9" customFormat="1" ht="19.9" customHeight="1">
      <c r="B72" s="167"/>
      <c r="C72" s="168"/>
      <c r="D72" s="169" t="s">
        <v>137</v>
      </c>
      <c r="E72" s="170"/>
      <c r="F72" s="170"/>
      <c r="G72" s="170"/>
      <c r="H72" s="170"/>
      <c r="I72" s="171"/>
      <c r="J72" s="172">
        <f>J822</f>
        <v>0</v>
      </c>
      <c r="K72" s="173"/>
    </row>
    <row r="73" spans="2:11" s="9" customFormat="1" ht="19.9" customHeight="1">
      <c r="B73" s="167"/>
      <c r="C73" s="168"/>
      <c r="D73" s="169" t="s">
        <v>138</v>
      </c>
      <c r="E73" s="170"/>
      <c r="F73" s="170"/>
      <c r="G73" s="170"/>
      <c r="H73" s="170"/>
      <c r="I73" s="171"/>
      <c r="J73" s="172">
        <f>J894</f>
        <v>0</v>
      </c>
      <c r="K73" s="173"/>
    </row>
    <row r="74" spans="2:11" s="9" customFormat="1" ht="19.9" customHeight="1">
      <c r="B74" s="167"/>
      <c r="C74" s="168"/>
      <c r="D74" s="169" t="s">
        <v>139</v>
      </c>
      <c r="E74" s="170"/>
      <c r="F74" s="170"/>
      <c r="G74" s="170"/>
      <c r="H74" s="170"/>
      <c r="I74" s="171"/>
      <c r="J74" s="172">
        <f>J919</f>
        <v>0</v>
      </c>
      <c r="K74" s="173"/>
    </row>
    <row r="75" spans="2:11" s="9" customFormat="1" ht="19.9" customHeight="1">
      <c r="B75" s="167"/>
      <c r="C75" s="168"/>
      <c r="D75" s="169" t="s">
        <v>140</v>
      </c>
      <c r="E75" s="170"/>
      <c r="F75" s="170"/>
      <c r="G75" s="170"/>
      <c r="H75" s="170"/>
      <c r="I75" s="171"/>
      <c r="J75" s="172">
        <f>J981</f>
        <v>0</v>
      </c>
      <c r="K75" s="173"/>
    </row>
    <row r="76" spans="2:11" s="9" customFormat="1" ht="19.9" customHeight="1">
      <c r="B76" s="167"/>
      <c r="C76" s="168"/>
      <c r="D76" s="169" t="s">
        <v>141</v>
      </c>
      <c r="E76" s="170"/>
      <c r="F76" s="170"/>
      <c r="G76" s="170"/>
      <c r="H76" s="170"/>
      <c r="I76" s="171"/>
      <c r="J76" s="172">
        <f>J984</f>
        <v>0</v>
      </c>
      <c r="K76" s="173"/>
    </row>
    <row r="77" spans="2:11" s="9" customFormat="1" ht="19.9" customHeight="1">
      <c r="B77" s="167"/>
      <c r="C77" s="168"/>
      <c r="D77" s="169" t="s">
        <v>142</v>
      </c>
      <c r="E77" s="170"/>
      <c r="F77" s="170"/>
      <c r="G77" s="170"/>
      <c r="H77" s="170"/>
      <c r="I77" s="171"/>
      <c r="J77" s="172">
        <f>J1169</f>
        <v>0</v>
      </c>
      <c r="K77" s="173"/>
    </row>
    <row r="78" spans="2:11" s="9" customFormat="1" ht="19.9" customHeight="1">
      <c r="B78" s="167"/>
      <c r="C78" s="168"/>
      <c r="D78" s="169" t="s">
        <v>143</v>
      </c>
      <c r="E78" s="170"/>
      <c r="F78" s="170"/>
      <c r="G78" s="170"/>
      <c r="H78" s="170"/>
      <c r="I78" s="171"/>
      <c r="J78" s="172">
        <f>J1281</f>
        <v>0</v>
      </c>
      <c r="K78" s="173"/>
    </row>
    <row r="79" spans="2:11" s="9" customFormat="1" ht="19.9" customHeight="1">
      <c r="B79" s="167"/>
      <c r="C79" s="168"/>
      <c r="D79" s="169" t="s">
        <v>144</v>
      </c>
      <c r="E79" s="170"/>
      <c r="F79" s="170"/>
      <c r="G79" s="170"/>
      <c r="H79" s="170"/>
      <c r="I79" s="171"/>
      <c r="J79" s="172">
        <f>J1328</f>
        <v>0</v>
      </c>
      <c r="K79" s="173"/>
    </row>
    <row r="80" spans="2:11" s="9" customFormat="1" ht="19.9" customHeight="1">
      <c r="B80" s="167"/>
      <c r="C80" s="168"/>
      <c r="D80" s="169" t="s">
        <v>145</v>
      </c>
      <c r="E80" s="170"/>
      <c r="F80" s="170"/>
      <c r="G80" s="170"/>
      <c r="H80" s="170"/>
      <c r="I80" s="171"/>
      <c r="J80" s="172">
        <f>J1465</f>
        <v>0</v>
      </c>
      <c r="K80" s="173"/>
    </row>
    <row r="81" spans="2:11" s="1" customFormat="1" ht="21.75" customHeight="1">
      <c r="B81" s="43"/>
      <c r="C81" s="44"/>
      <c r="D81" s="44"/>
      <c r="E81" s="44"/>
      <c r="F81" s="44"/>
      <c r="G81" s="44"/>
      <c r="H81" s="44"/>
      <c r="I81" s="129"/>
      <c r="J81" s="44"/>
      <c r="K81" s="47"/>
    </row>
    <row r="82" spans="2:11" s="1" customFormat="1" ht="6.95" customHeight="1">
      <c r="B82" s="58"/>
      <c r="C82" s="59"/>
      <c r="D82" s="59"/>
      <c r="E82" s="59"/>
      <c r="F82" s="59"/>
      <c r="G82" s="59"/>
      <c r="H82" s="59"/>
      <c r="I82" s="150"/>
      <c r="J82" s="59"/>
      <c r="K82" s="60"/>
    </row>
    <row r="86" spans="2:12" s="1" customFormat="1" ht="6.95" customHeight="1">
      <c r="B86" s="61"/>
      <c r="C86" s="62"/>
      <c r="D86" s="62"/>
      <c r="E86" s="62"/>
      <c r="F86" s="62"/>
      <c r="G86" s="62"/>
      <c r="H86" s="62"/>
      <c r="I86" s="153"/>
      <c r="J86" s="62"/>
      <c r="K86" s="62"/>
      <c r="L86" s="63"/>
    </row>
    <row r="87" spans="2:12" s="1" customFormat="1" ht="36.95" customHeight="1">
      <c r="B87" s="43"/>
      <c r="C87" s="64" t="s">
        <v>146</v>
      </c>
      <c r="D87" s="65"/>
      <c r="E87" s="65"/>
      <c r="F87" s="65"/>
      <c r="G87" s="65"/>
      <c r="H87" s="65"/>
      <c r="I87" s="174"/>
      <c r="J87" s="65"/>
      <c r="K87" s="65"/>
      <c r="L87" s="63"/>
    </row>
    <row r="88" spans="2:12" s="1" customFormat="1" ht="6.95" customHeight="1">
      <c r="B88" s="43"/>
      <c r="C88" s="65"/>
      <c r="D88" s="65"/>
      <c r="E88" s="65"/>
      <c r="F88" s="65"/>
      <c r="G88" s="65"/>
      <c r="H88" s="65"/>
      <c r="I88" s="174"/>
      <c r="J88" s="65"/>
      <c r="K88" s="65"/>
      <c r="L88" s="63"/>
    </row>
    <row r="89" spans="2:12" s="1" customFormat="1" ht="14.45" customHeight="1">
      <c r="B89" s="43"/>
      <c r="C89" s="67" t="s">
        <v>18</v>
      </c>
      <c r="D89" s="65"/>
      <c r="E89" s="65"/>
      <c r="F89" s="65"/>
      <c r="G89" s="65"/>
      <c r="H89" s="65"/>
      <c r="I89" s="174"/>
      <c r="J89" s="65"/>
      <c r="K89" s="65"/>
      <c r="L89" s="63"/>
    </row>
    <row r="90" spans="2:12" s="1" customFormat="1" ht="22.5" customHeight="1">
      <c r="B90" s="43"/>
      <c r="C90" s="65"/>
      <c r="D90" s="65"/>
      <c r="E90" s="429" t="str">
        <f>E7</f>
        <v>Teoretické Ústavy  LF v Olomouci úpravy sekcí (A1-4.NP a A1-5.NP)</v>
      </c>
      <c r="F90" s="430"/>
      <c r="G90" s="430"/>
      <c r="H90" s="430"/>
      <c r="I90" s="174"/>
      <c r="J90" s="65"/>
      <c r="K90" s="65"/>
      <c r="L90" s="63"/>
    </row>
    <row r="91" spans="2:12" ht="13.5">
      <c r="B91" s="30"/>
      <c r="C91" s="67" t="s">
        <v>117</v>
      </c>
      <c r="D91" s="175"/>
      <c r="E91" s="175"/>
      <c r="F91" s="175"/>
      <c r="G91" s="175"/>
      <c r="H91" s="175"/>
      <c r="J91" s="175"/>
      <c r="K91" s="175"/>
      <c r="L91" s="176"/>
    </row>
    <row r="92" spans="2:12" s="1" customFormat="1" ht="22.5" customHeight="1">
      <c r="B92" s="43"/>
      <c r="C92" s="65"/>
      <c r="D92" s="65"/>
      <c r="E92" s="429" t="s">
        <v>118</v>
      </c>
      <c r="F92" s="431"/>
      <c r="G92" s="431"/>
      <c r="H92" s="431"/>
      <c r="I92" s="174"/>
      <c r="J92" s="65"/>
      <c r="K92" s="65"/>
      <c r="L92" s="63"/>
    </row>
    <row r="93" spans="2:12" s="1" customFormat="1" ht="14.45" customHeight="1">
      <c r="B93" s="43"/>
      <c r="C93" s="67" t="s">
        <v>119</v>
      </c>
      <c r="D93" s="65"/>
      <c r="E93" s="65"/>
      <c r="F93" s="65"/>
      <c r="G93" s="65"/>
      <c r="H93" s="65"/>
      <c r="I93" s="174"/>
      <c r="J93" s="65"/>
      <c r="K93" s="65"/>
      <c r="L93" s="63"/>
    </row>
    <row r="94" spans="2:12" s="1" customFormat="1" ht="23.25" customHeight="1">
      <c r="B94" s="43"/>
      <c r="C94" s="65"/>
      <c r="D94" s="65"/>
      <c r="E94" s="401" t="str">
        <f>E11</f>
        <v>ST - Stavební část</v>
      </c>
      <c r="F94" s="431"/>
      <c r="G94" s="431"/>
      <c r="H94" s="431"/>
      <c r="I94" s="174"/>
      <c r="J94" s="65"/>
      <c r="K94" s="65"/>
      <c r="L94" s="63"/>
    </row>
    <row r="95" spans="2:12" s="1" customFormat="1" ht="6.95" customHeight="1">
      <c r="B95" s="43"/>
      <c r="C95" s="65"/>
      <c r="D95" s="65"/>
      <c r="E95" s="65"/>
      <c r="F95" s="65"/>
      <c r="G95" s="65"/>
      <c r="H95" s="65"/>
      <c r="I95" s="174"/>
      <c r="J95" s="65"/>
      <c r="K95" s="65"/>
      <c r="L95" s="63"/>
    </row>
    <row r="96" spans="2:12" s="1" customFormat="1" ht="18" customHeight="1">
      <c r="B96" s="43"/>
      <c r="C96" s="67" t="s">
        <v>23</v>
      </c>
      <c r="D96" s="65"/>
      <c r="E96" s="65"/>
      <c r="F96" s="177" t="str">
        <f>F14</f>
        <v>Olomouc</v>
      </c>
      <c r="G96" s="65"/>
      <c r="H96" s="65"/>
      <c r="I96" s="178" t="s">
        <v>25</v>
      </c>
      <c r="J96" s="75" t="str">
        <f>IF(J14="","",J14)</f>
        <v>14.7.2016</v>
      </c>
      <c r="K96" s="65"/>
      <c r="L96" s="63"/>
    </row>
    <row r="97" spans="2:12" s="1" customFormat="1" ht="6.95" customHeight="1">
      <c r="B97" s="43"/>
      <c r="C97" s="65"/>
      <c r="D97" s="65"/>
      <c r="E97" s="65"/>
      <c r="F97" s="65"/>
      <c r="G97" s="65"/>
      <c r="H97" s="65"/>
      <c r="I97" s="174"/>
      <c r="J97" s="65"/>
      <c r="K97" s="65"/>
      <c r="L97" s="63"/>
    </row>
    <row r="98" spans="2:12" s="1" customFormat="1" ht="13.5">
      <c r="B98" s="43"/>
      <c r="C98" s="67" t="s">
        <v>27</v>
      </c>
      <c r="D98" s="65"/>
      <c r="E98" s="65"/>
      <c r="F98" s="177" t="str">
        <f>E17</f>
        <v>Univerzita Palackého v Olomouci</v>
      </c>
      <c r="G98" s="65"/>
      <c r="H98" s="65"/>
      <c r="I98" s="178" t="s">
        <v>34</v>
      </c>
      <c r="J98" s="177" t="str">
        <f>E23</f>
        <v>Stavoprotjekt Olomouc a.s.</v>
      </c>
      <c r="K98" s="65"/>
      <c r="L98" s="63"/>
    </row>
    <row r="99" spans="2:12" s="1" customFormat="1" ht="14.45" customHeight="1">
      <c r="B99" s="43"/>
      <c r="C99" s="67" t="s">
        <v>32</v>
      </c>
      <c r="D99" s="65"/>
      <c r="E99" s="65"/>
      <c r="F99" s="177" t="str">
        <f>IF(E20="","",E20)</f>
        <v/>
      </c>
      <c r="G99" s="65"/>
      <c r="H99" s="65"/>
      <c r="I99" s="174"/>
      <c r="J99" s="65"/>
      <c r="K99" s="65"/>
      <c r="L99" s="63"/>
    </row>
    <row r="100" spans="2:12" s="1" customFormat="1" ht="10.35" customHeight="1">
      <c r="B100" s="43"/>
      <c r="C100" s="65"/>
      <c r="D100" s="65"/>
      <c r="E100" s="65"/>
      <c r="F100" s="65"/>
      <c r="G100" s="65"/>
      <c r="H100" s="65"/>
      <c r="I100" s="174"/>
      <c r="J100" s="65"/>
      <c r="K100" s="65"/>
      <c r="L100" s="63"/>
    </row>
    <row r="101" spans="2:20" s="10" customFormat="1" ht="29.25" customHeight="1">
      <c r="B101" s="179"/>
      <c r="C101" s="180" t="s">
        <v>147</v>
      </c>
      <c r="D101" s="181" t="s">
        <v>57</v>
      </c>
      <c r="E101" s="181" t="s">
        <v>53</v>
      </c>
      <c r="F101" s="181" t="s">
        <v>148</v>
      </c>
      <c r="G101" s="181" t="s">
        <v>149</v>
      </c>
      <c r="H101" s="181" t="s">
        <v>150</v>
      </c>
      <c r="I101" s="182" t="s">
        <v>151</v>
      </c>
      <c r="J101" s="181" t="s">
        <v>123</v>
      </c>
      <c r="K101" s="183" t="s">
        <v>152</v>
      </c>
      <c r="L101" s="184"/>
      <c r="M101" s="83" t="s">
        <v>153</v>
      </c>
      <c r="N101" s="84" t="s">
        <v>42</v>
      </c>
      <c r="O101" s="84" t="s">
        <v>154</v>
      </c>
      <c r="P101" s="84" t="s">
        <v>155</v>
      </c>
      <c r="Q101" s="84" t="s">
        <v>156</v>
      </c>
      <c r="R101" s="84" t="s">
        <v>157</v>
      </c>
      <c r="S101" s="84" t="s">
        <v>158</v>
      </c>
      <c r="T101" s="85" t="s">
        <v>159</v>
      </c>
    </row>
    <row r="102" spans="2:63" s="1" customFormat="1" ht="29.25" customHeight="1">
      <c r="B102" s="43"/>
      <c r="C102" s="89" t="s">
        <v>124</v>
      </c>
      <c r="D102" s="65"/>
      <c r="E102" s="65"/>
      <c r="F102" s="65"/>
      <c r="G102" s="65"/>
      <c r="H102" s="65"/>
      <c r="I102" s="174"/>
      <c r="J102" s="185">
        <f>BK102</f>
        <v>0</v>
      </c>
      <c r="K102" s="65"/>
      <c r="L102" s="63"/>
      <c r="M102" s="86"/>
      <c r="N102" s="87"/>
      <c r="O102" s="87"/>
      <c r="P102" s="186">
        <f>P103+P601</f>
        <v>0</v>
      </c>
      <c r="Q102" s="87"/>
      <c r="R102" s="186">
        <f>R103+R601</f>
        <v>69.48389367</v>
      </c>
      <c r="S102" s="87"/>
      <c r="T102" s="187">
        <f>T103+T601</f>
        <v>98.42820004000002</v>
      </c>
      <c r="AT102" s="26" t="s">
        <v>71</v>
      </c>
      <c r="AU102" s="26" t="s">
        <v>125</v>
      </c>
      <c r="BK102" s="188">
        <f>BK103+BK601</f>
        <v>0</v>
      </c>
    </row>
    <row r="103" spans="2:63" s="11" customFormat="1" ht="37.35" customHeight="1">
      <c r="B103" s="189"/>
      <c r="C103" s="190"/>
      <c r="D103" s="191" t="s">
        <v>71</v>
      </c>
      <c r="E103" s="192" t="s">
        <v>160</v>
      </c>
      <c r="F103" s="192" t="s">
        <v>161</v>
      </c>
      <c r="G103" s="190"/>
      <c r="H103" s="190"/>
      <c r="I103" s="193"/>
      <c r="J103" s="194">
        <f>BK103</f>
        <v>0</v>
      </c>
      <c r="K103" s="190"/>
      <c r="L103" s="195"/>
      <c r="M103" s="196"/>
      <c r="N103" s="197"/>
      <c r="O103" s="197"/>
      <c r="P103" s="198">
        <f>P104+P166+P178+P435+P583+P598</f>
        <v>0</v>
      </c>
      <c r="Q103" s="197"/>
      <c r="R103" s="198">
        <f>R104+R166+R178+R435+R583+R598</f>
        <v>31.86529283</v>
      </c>
      <c r="S103" s="197"/>
      <c r="T103" s="199">
        <f>T104+T166+T178+T435+T583+T598</f>
        <v>83.21262900000002</v>
      </c>
      <c r="AR103" s="200" t="s">
        <v>79</v>
      </c>
      <c r="AT103" s="201" t="s">
        <v>71</v>
      </c>
      <c r="AU103" s="201" t="s">
        <v>72</v>
      </c>
      <c r="AY103" s="200" t="s">
        <v>162</v>
      </c>
      <c r="BK103" s="202">
        <f>BK104+BK166+BK178+BK435+BK583+BK598</f>
        <v>0</v>
      </c>
    </row>
    <row r="104" spans="2:63" s="11" customFormat="1" ht="19.9" customHeight="1">
      <c r="B104" s="189"/>
      <c r="C104" s="190"/>
      <c r="D104" s="203" t="s">
        <v>71</v>
      </c>
      <c r="E104" s="204" t="s">
        <v>163</v>
      </c>
      <c r="F104" s="204" t="s">
        <v>164</v>
      </c>
      <c r="G104" s="190"/>
      <c r="H104" s="190"/>
      <c r="I104" s="193"/>
      <c r="J104" s="205">
        <f>BK104</f>
        <v>0</v>
      </c>
      <c r="K104" s="190"/>
      <c r="L104" s="195"/>
      <c r="M104" s="196"/>
      <c r="N104" s="197"/>
      <c r="O104" s="197"/>
      <c r="P104" s="198">
        <f>SUM(P105:P165)</f>
        <v>0</v>
      </c>
      <c r="Q104" s="197"/>
      <c r="R104" s="198">
        <f>SUM(R105:R165)</f>
        <v>4.2072318200000005</v>
      </c>
      <c r="S104" s="197"/>
      <c r="T104" s="199">
        <f>SUM(T105:T165)</f>
        <v>0</v>
      </c>
      <c r="AR104" s="200" t="s">
        <v>79</v>
      </c>
      <c r="AT104" s="201" t="s">
        <v>71</v>
      </c>
      <c r="AU104" s="201" t="s">
        <v>79</v>
      </c>
      <c r="AY104" s="200" t="s">
        <v>162</v>
      </c>
      <c r="BK104" s="202">
        <f>SUM(BK105:BK165)</f>
        <v>0</v>
      </c>
    </row>
    <row r="105" spans="2:65" s="1" customFormat="1" ht="22.5" customHeight="1">
      <c r="B105" s="43"/>
      <c r="C105" s="206" t="s">
        <v>79</v>
      </c>
      <c r="D105" s="206" t="s">
        <v>165</v>
      </c>
      <c r="E105" s="207" t="s">
        <v>166</v>
      </c>
      <c r="F105" s="208" t="s">
        <v>167</v>
      </c>
      <c r="G105" s="209" t="s">
        <v>168</v>
      </c>
      <c r="H105" s="210">
        <v>0.126</v>
      </c>
      <c r="I105" s="211"/>
      <c r="J105" s="212">
        <f>ROUND(I105*H105,2)</f>
        <v>0</v>
      </c>
      <c r="K105" s="208" t="s">
        <v>169</v>
      </c>
      <c r="L105" s="63"/>
      <c r="M105" s="213" t="s">
        <v>21</v>
      </c>
      <c r="N105" s="214" t="s">
        <v>43</v>
      </c>
      <c r="O105" s="44"/>
      <c r="P105" s="215">
        <f>O105*H105</f>
        <v>0</v>
      </c>
      <c r="Q105" s="215">
        <v>1.09</v>
      </c>
      <c r="R105" s="215">
        <f>Q105*H105</f>
        <v>0.13734000000000002</v>
      </c>
      <c r="S105" s="215">
        <v>0</v>
      </c>
      <c r="T105" s="216">
        <f>S105*H105</f>
        <v>0</v>
      </c>
      <c r="AR105" s="26" t="s">
        <v>170</v>
      </c>
      <c r="AT105" s="26" t="s">
        <v>165</v>
      </c>
      <c r="AU105" s="26" t="s">
        <v>81</v>
      </c>
      <c r="AY105" s="26" t="s">
        <v>162</v>
      </c>
      <c r="BE105" s="217">
        <f>IF(N105="základní",J105,0)</f>
        <v>0</v>
      </c>
      <c r="BF105" s="217">
        <f>IF(N105="snížená",J105,0)</f>
        <v>0</v>
      </c>
      <c r="BG105" s="217">
        <f>IF(N105="zákl. přenesená",J105,0)</f>
        <v>0</v>
      </c>
      <c r="BH105" s="217">
        <f>IF(N105="sníž. přenesená",J105,0)</f>
        <v>0</v>
      </c>
      <c r="BI105" s="217">
        <f>IF(N105="nulová",J105,0)</f>
        <v>0</v>
      </c>
      <c r="BJ105" s="26" t="s">
        <v>79</v>
      </c>
      <c r="BK105" s="217">
        <f>ROUND(I105*H105,2)</f>
        <v>0</v>
      </c>
      <c r="BL105" s="26" t="s">
        <v>170</v>
      </c>
      <c r="BM105" s="26" t="s">
        <v>171</v>
      </c>
    </row>
    <row r="106" spans="2:47" s="1" customFormat="1" ht="40.5">
      <c r="B106" s="43"/>
      <c r="C106" s="65"/>
      <c r="D106" s="218" t="s">
        <v>172</v>
      </c>
      <c r="E106" s="65"/>
      <c r="F106" s="219" t="s">
        <v>173</v>
      </c>
      <c r="G106" s="65"/>
      <c r="H106" s="65"/>
      <c r="I106" s="174"/>
      <c r="J106" s="65"/>
      <c r="K106" s="65"/>
      <c r="L106" s="63"/>
      <c r="M106" s="220"/>
      <c r="N106" s="44"/>
      <c r="O106" s="44"/>
      <c r="P106" s="44"/>
      <c r="Q106" s="44"/>
      <c r="R106" s="44"/>
      <c r="S106" s="44"/>
      <c r="T106" s="80"/>
      <c r="AT106" s="26" t="s">
        <v>172</v>
      </c>
      <c r="AU106" s="26" t="s">
        <v>81</v>
      </c>
    </row>
    <row r="107" spans="2:51" s="12" customFormat="1" ht="13.5">
      <c r="B107" s="221"/>
      <c r="C107" s="222"/>
      <c r="D107" s="218" t="s">
        <v>174</v>
      </c>
      <c r="E107" s="223" t="s">
        <v>21</v>
      </c>
      <c r="F107" s="224" t="s">
        <v>175</v>
      </c>
      <c r="G107" s="222"/>
      <c r="H107" s="225" t="s">
        <v>21</v>
      </c>
      <c r="I107" s="226"/>
      <c r="J107" s="222"/>
      <c r="K107" s="222"/>
      <c r="L107" s="227"/>
      <c r="M107" s="228"/>
      <c r="N107" s="229"/>
      <c r="O107" s="229"/>
      <c r="P107" s="229"/>
      <c r="Q107" s="229"/>
      <c r="R107" s="229"/>
      <c r="S107" s="229"/>
      <c r="T107" s="230"/>
      <c r="AT107" s="231" t="s">
        <v>174</v>
      </c>
      <c r="AU107" s="231" t="s">
        <v>81</v>
      </c>
      <c r="AV107" s="12" t="s">
        <v>79</v>
      </c>
      <c r="AW107" s="12" t="s">
        <v>36</v>
      </c>
      <c r="AX107" s="12" t="s">
        <v>72</v>
      </c>
      <c r="AY107" s="231" t="s">
        <v>162</v>
      </c>
    </row>
    <row r="108" spans="2:51" s="13" customFormat="1" ht="13.5">
      <c r="B108" s="232"/>
      <c r="C108" s="233"/>
      <c r="D108" s="218" t="s">
        <v>174</v>
      </c>
      <c r="E108" s="234" t="s">
        <v>21</v>
      </c>
      <c r="F108" s="235" t="s">
        <v>176</v>
      </c>
      <c r="G108" s="233"/>
      <c r="H108" s="236">
        <v>0.017</v>
      </c>
      <c r="I108" s="237"/>
      <c r="J108" s="233"/>
      <c r="K108" s="233"/>
      <c r="L108" s="238"/>
      <c r="M108" s="239"/>
      <c r="N108" s="240"/>
      <c r="O108" s="240"/>
      <c r="P108" s="240"/>
      <c r="Q108" s="240"/>
      <c r="R108" s="240"/>
      <c r="S108" s="240"/>
      <c r="T108" s="241"/>
      <c r="AT108" s="242" t="s">
        <v>174</v>
      </c>
      <c r="AU108" s="242" t="s">
        <v>81</v>
      </c>
      <c r="AV108" s="13" t="s">
        <v>81</v>
      </c>
      <c r="AW108" s="13" t="s">
        <v>36</v>
      </c>
      <c r="AX108" s="13" t="s">
        <v>72</v>
      </c>
      <c r="AY108" s="242" t="s">
        <v>162</v>
      </c>
    </row>
    <row r="109" spans="2:51" s="12" customFormat="1" ht="13.5">
      <c r="B109" s="221"/>
      <c r="C109" s="222"/>
      <c r="D109" s="218" t="s">
        <v>174</v>
      </c>
      <c r="E109" s="223" t="s">
        <v>21</v>
      </c>
      <c r="F109" s="224" t="s">
        <v>177</v>
      </c>
      <c r="G109" s="222"/>
      <c r="H109" s="225" t="s">
        <v>21</v>
      </c>
      <c r="I109" s="226"/>
      <c r="J109" s="222"/>
      <c r="K109" s="222"/>
      <c r="L109" s="227"/>
      <c r="M109" s="228"/>
      <c r="N109" s="229"/>
      <c r="O109" s="229"/>
      <c r="P109" s="229"/>
      <c r="Q109" s="229"/>
      <c r="R109" s="229"/>
      <c r="S109" s="229"/>
      <c r="T109" s="230"/>
      <c r="AT109" s="231" t="s">
        <v>174</v>
      </c>
      <c r="AU109" s="231" t="s">
        <v>81</v>
      </c>
      <c r="AV109" s="12" t="s">
        <v>79</v>
      </c>
      <c r="AW109" s="12" t="s">
        <v>36</v>
      </c>
      <c r="AX109" s="12" t="s">
        <v>72</v>
      </c>
      <c r="AY109" s="231" t="s">
        <v>162</v>
      </c>
    </row>
    <row r="110" spans="2:51" s="13" customFormat="1" ht="13.5">
      <c r="B110" s="232"/>
      <c r="C110" s="233"/>
      <c r="D110" s="218" t="s">
        <v>174</v>
      </c>
      <c r="E110" s="234" t="s">
        <v>21</v>
      </c>
      <c r="F110" s="235" t="s">
        <v>176</v>
      </c>
      <c r="G110" s="233"/>
      <c r="H110" s="236">
        <v>0.017</v>
      </c>
      <c r="I110" s="237"/>
      <c r="J110" s="233"/>
      <c r="K110" s="233"/>
      <c r="L110" s="238"/>
      <c r="M110" s="239"/>
      <c r="N110" s="240"/>
      <c r="O110" s="240"/>
      <c r="P110" s="240"/>
      <c r="Q110" s="240"/>
      <c r="R110" s="240"/>
      <c r="S110" s="240"/>
      <c r="T110" s="241"/>
      <c r="AT110" s="242" t="s">
        <v>174</v>
      </c>
      <c r="AU110" s="242" t="s">
        <v>81</v>
      </c>
      <c r="AV110" s="13" t="s">
        <v>81</v>
      </c>
      <c r="AW110" s="13" t="s">
        <v>36</v>
      </c>
      <c r="AX110" s="13" t="s">
        <v>72</v>
      </c>
      <c r="AY110" s="242" t="s">
        <v>162</v>
      </c>
    </row>
    <row r="111" spans="2:51" s="12" customFormat="1" ht="13.5">
      <c r="B111" s="221"/>
      <c r="C111" s="222"/>
      <c r="D111" s="218" t="s">
        <v>174</v>
      </c>
      <c r="E111" s="223" t="s">
        <v>21</v>
      </c>
      <c r="F111" s="224" t="s">
        <v>178</v>
      </c>
      <c r="G111" s="222"/>
      <c r="H111" s="225" t="s">
        <v>21</v>
      </c>
      <c r="I111" s="226"/>
      <c r="J111" s="222"/>
      <c r="K111" s="222"/>
      <c r="L111" s="227"/>
      <c r="M111" s="228"/>
      <c r="N111" s="229"/>
      <c r="O111" s="229"/>
      <c r="P111" s="229"/>
      <c r="Q111" s="229"/>
      <c r="R111" s="229"/>
      <c r="S111" s="229"/>
      <c r="T111" s="230"/>
      <c r="AT111" s="231" t="s">
        <v>174</v>
      </c>
      <c r="AU111" s="231" t="s">
        <v>81</v>
      </c>
      <c r="AV111" s="12" t="s">
        <v>79</v>
      </c>
      <c r="AW111" s="12" t="s">
        <v>36</v>
      </c>
      <c r="AX111" s="12" t="s">
        <v>72</v>
      </c>
      <c r="AY111" s="231" t="s">
        <v>162</v>
      </c>
    </row>
    <row r="112" spans="2:51" s="13" customFormat="1" ht="13.5">
      <c r="B112" s="232"/>
      <c r="C112" s="233"/>
      <c r="D112" s="218" t="s">
        <v>174</v>
      </c>
      <c r="E112" s="234" t="s">
        <v>21</v>
      </c>
      <c r="F112" s="235" t="s">
        <v>176</v>
      </c>
      <c r="G112" s="233"/>
      <c r="H112" s="236">
        <v>0.017</v>
      </c>
      <c r="I112" s="237"/>
      <c r="J112" s="233"/>
      <c r="K112" s="233"/>
      <c r="L112" s="238"/>
      <c r="M112" s="239"/>
      <c r="N112" s="240"/>
      <c r="O112" s="240"/>
      <c r="P112" s="240"/>
      <c r="Q112" s="240"/>
      <c r="R112" s="240"/>
      <c r="S112" s="240"/>
      <c r="T112" s="241"/>
      <c r="AT112" s="242" t="s">
        <v>174</v>
      </c>
      <c r="AU112" s="242" t="s">
        <v>81</v>
      </c>
      <c r="AV112" s="13" t="s">
        <v>81</v>
      </c>
      <c r="AW112" s="13" t="s">
        <v>36</v>
      </c>
      <c r="AX112" s="13" t="s">
        <v>72</v>
      </c>
      <c r="AY112" s="242" t="s">
        <v>162</v>
      </c>
    </row>
    <row r="113" spans="2:51" s="12" customFormat="1" ht="13.5">
      <c r="B113" s="221"/>
      <c r="C113" s="222"/>
      <c r="D113" s="218" t="s">
        <v>174</v>
      </c>
      <c r="E113" s="223" t="s">
        <v>21</v>
      </c>
      <c r="F113" s="224" t="s">
        <v>179</v>
      </c>
      <c r="G113" s="222"/>
      <c r="H113" s="225" t="s">
        <v>21</v>
      </c>
      <c r="I113" s="226"/>
      <c r="J113" s="222"/>
      <c r="K113" s="222"/>
      <c r="L113" s="227"/>
      <c r="M113" s="228"/>
      <c r="N113" s="229"/>
      <c r="O113" s="229"/>
      <c r="P113" s="229"/>
      <c r="Q113" s="229"/>
      <c r="R113" s="229"/>
      <c r="S113" s="229"/>
      <c r="T113" s="230"/>
      <c r="AT113" s="231" t="s">
        <v>174</v>
      </c>
      <c r="AU113" s="231" t="s">
        <v>81</v>
      </c>
      <c r="AV113" s="12" t="s">
        <v>79</v>
      </c>
      <c r="AW113" s="12" t="s">
        <v>36</v>
      </c>
      <c r="AX113" s="12" t="s">
        <v>72</v>
      </c>
      <c r="AY113" s="231" t="s">
        <v>162</v>
      </c>
    </row>
    <row r="114" spans="2:51" s="13" customFormat="1" ht="13.5">
      <c r="B114" s="232"/>
      <c r="C114" s="233"/>
      <c r="D114" s="218" t="s">
        <v>174</v>
      </c>
      <c r="E114" s="234" t="s">
        <v>21</v>
      </c>
      <c r="F114" s="235" t="s">
        <v>176</v>
      </c>
      <c r="G114" s="233"/>
      <c r="H114" s="236">
        <v>0.017</v>
      </c>
      <c r="I114" s="237"/>
      <c r="J114" s="233"/>
      <c r="K114" s="233"/>
      <c r="L114" s="238"/>
      <c r="M114" s="239"/>
      <c r="N114" s="240"/>
      <c r="O114" s="240"/>
      <c r="P114" s="240"/>
      <c r="Q114" s="240"/>
      <c r="R114" s="240"/>
      <c r="S114" s="240"/>
      <c r="T114" s="241"/>
      <c r="AT114" s="242" t="s">
        <v>174</v>
      </c>
      <c r="AU114" s="242" t="s">
        <v>81</v>
      </c>
      <c r="AV114" s="13" t="s">
        <v>81</v>
      </c>
      <c r="AW114" s="13" t="s">
        <v>36</v>
      </c>
      <c r="AX114" s="13" t="s">
        <v>72</v>
      </c>
      <c r="AY114" s="242" t="s">
        <v>162</v>
      </c>
    </row>
    <row r="115" spans="2:51" s="12" customFormat="1" ht="13.5">
      <c r="B115" s="221"/>
      <c r="C115" s="222"/>
      <c r="D115" s="218" t="s">
        <v>174</v>
      </c>
      <c r="E115" s="223" t="s">
        <v>21</v>
      </c>
      <c r="F115" s="224" t="s">
        <v>180</v>
      </c>
      <c r="G115" s="222"/>
      <c r="H115" s="225" t="s">
        <v>21</v>
      </c>
      <c r="I115" s="226"/>
      <c r="J115" s="222"/>
      <c r="K115" s="222"/>
      <c r="L115" s="227"/>
      <c r="M115" s="228"/>
      <c r="N115" s="229"/>
      <c r="O115" s="229"/>
      <c r="P115" s="229"/>
      <c r="Q115" s="229"/>
      <c r="R115" s="229"/>
      <c r="S115" s="229"/>
      <c r="T115" s="230"/>
      <c r="AT115" s="231" t="s">
        <v>174</v>
      </c>
      <c r="AU115" s="231" t="s">
        <v>81</v>
      </c>
      <c r="AV115" s="12" t="s">
        <v>79</v>
      </c>
      <c r="AW115" s="12" t="s">
        <v>36</v>
      </c>
      <c r="AX115" s="12" t="s">
        <v>72</v>
      </c>
      <c r="AY115" s="231" t="s">
        <v>162</v>
      </c>
    </row>
    <row r="116" spans="2:51" s="13" customFormat="1" ht="13.5">
      <c r="B116" s="232"/>
      <c r="C116" s="233"/>
      <c r="D116" s="218" t="s">
        <v>174</v>
      </c>
      <c r="E116" s="234" t="s">
        <v>21</v>
      </c>
      <c r="F116" s="235" t="s">
        <v>176</v>
      </c>
      <c r="G116" s="233"/>
      <c r="H116" s="236">
        <v>0.017</v>
      </c>
      <c r="I116" s="237"/>
      <c r="J116" s="233"/>
      <c r="K116" s="233"/>
      <c r="L116" s="238"/>
      <c r="M116" s="239"/>
      <c r="N116" s="240"/>
      <c r="O116" s="240"/>
      <c r="P116" s="240"/>
      <c r="Q116" s="240"/>
      <c r="R116" s="240"/>
      <c r="S116" s="240"/>
      <c r="T116" s="241"/>
      <c r="AT116" s="242" t="s">
        <v>174</v>
      </c>
      <c r="AU116" s="242" t="s">
        <v>81</v>
      </c>
      <c r="AV116" s="13" t="s">
        <v>81</v>
      </c>
      <c r="AW116" s="13" t="s">
        <v>36</v>
      </c>
      <c r="AX116" s="13" t="s">
        <v>72</v>
      </c>
      <c r="AY116" s="242" t="s">
        <v>162</v>
      </c>
    </row>
    <row r="117" spans="2:51" s="12" customFormat="1" ht="13.5">
      <c r="B117" s="221"/>
      <c r="C117" s="222"/>
      <c r="D117" s="218" t="s">
        <v>174</v>
      </c>
      <c r="E117" s="223" t="s">
        <v>21</v>
      </c>
      <c r="F117" s="224" t="s">
        <v>181</v>
      </c>
      <c r="G117" s="222"/>
      <c r="H117" s="225" t="s">
        <v>21</v>
      </c>
      <c r="I117" s="226"/>
      <c r="J117" s="222"/>
      <c r="K117" s="222"/>
      <c r="L117" s="227"/>
      <c r="M117" s="228"/>
      <c r="N117" s="229"/>
      <c r="O117" s="229"/>
      <c r="P117" s="229"/>
      <c r="Q117" s="229"/>
      <c r="R117" s="229"/>
      <c r="S117" s="229"/>
      <c r="T117" s="230"/>
      <c r="AT117" s="231" t="s">
        <v>174</v>
      </c>
      <c r="AU117" s="231" t="s">
        <v>81</v>
      </c>
      <c r="AV117" s="12" t="s">
        <v>79</v>
      </c>
      <c r="AW117" s="12" t="s">
        <v>36</v>
      </c>
      <c r="AX117" s="12" t="s">
        <v>72</v>
      </c>
      <c r="AY117" s="231" t="s">
        <v>162</v>
      </c>
    </row>
    <row r="118" spans="2:51" s="13" customFormat="1" ht="13.5">
      <c r="B118" s="232"/>
      <c r="C118" s="233"/>
      <c r="D118" s="218" t="s">
        <v>174</v>
      </c>
      <c r="E118" s="234" t="s">
        <v>21</v>
      </c>
      <c r="F118" s="235" t="s">
        <v>182</v>
      </c>
      <c r="G118" s="233"/>
      <c r="H118" s="236">
        <v>0.024</v>
      </c>
      <c r="I118" s="237"/>
      <c r="J118" s="233"/>
      <c r="K118" s="233"/>
      <c r="L118" s="238"/>
      <c r="M118" s="239"/>
      <c r="N118" s="240"/>
      <c r="O118" s="240"/>
      <c r="P118" s="240"/>
      <c r="Q118" s="240"/>
      <c r="R118" s="240"/>
      <c r="S118" s="240"/>
      <c r="T118" s="241"/>
      <c r="AT118" s="242" t="s">
        <v>174</v>
      </c>
      <c r="AU118" s="242" t="s">
        <v>81</v>
      </c>
      <c r="AV118" s="13" t="s">
        <v>81</v>
      </c>
      <c r="AW118" s="13" t="s">
        <v>36</v>
      </c>
      <c r="AX118" s="13" t="s">
        <v>72</v>
      </c>
      <c r="AY118" s="242" t="s">
        <v>162</v>
      </c>
    </row>
    <row r="119" spans="2:51" s="12" customFormat="1" ht="13.5">
      <c r="B119" s="221"/>
      <c r="C119" s="222"/>
      <c r="D119" s="218" t="s">
        <v>174</v>
      </c>
      <c r="E119" s="223" t="s">
        <v>21</v>
      </c>
      <c r="F119" s="224" t="s">
        <v>183</v>
      </c>
      <c r="G119" s="222"/>
      <c r="H119" s="225" t="s">
        <v>21</v>
      </c>
      <c r="I119" s="226"/>
      <c r="J119" s="222"/>
      <c r="K119" s="222"/>
      <c r="L119" s="227"/>
      <c r="M119" s="228"/>
      <c r="N119" s="229"/>
      <c r="O119" s="229"/>
      <c r="P119" s="229"/>
      <c r="Q119" s="229"/>
      <c r="R119" s="229"/>
      <c r="S119" s="229"/>
      <c r="T119" s="230"/>
      <c r="AT119" s="231" t="s">
        <v>174</v>
      </c>
      <c r="AU119" s="231" t="s">
        <v>81</v>
      </c>
      <c r="AV119" s="12" t="s">
        <v>79</v>
      </c>
      <c r="AW119" s="12" t="s">
        <v>36</v>
      </c>
      <c r="AX119" s="12" t="s">
        <v>72</v>
      </c>
      <c r="AY119" s="231" t="s">
        <v>162</v>
      </c>
    </row>
    <row r="120" spans="2:51" s="13" customFormat="1" ht="13.5">
      <c r="B120" s="232"/>
      <c r="C120" s="233"/>
      <c r="D120" s="218" t="s">
        <v>174</v>
      </c>
      <c r="E120" s="234" t="s">
        <v>21</v>
      </c>
      <c r="F120" s="235" t="s">
        <v>176</v>
      </c>
      <c r="G120" s="233"/>
      <c r="H120" s="236">
        <v>0.017</v>
      </c>
      <c r="I120" s="237"/>
      <c r="J120" s="233"/>
      <c r="K120" s="233"/>
      <c r="L120" s="238"/>
      <c r="M120" s="239"/>
      <c r="N120" s="240"/>
      <c r="O120" s="240"/>
      <c r="P120" s="240"/>
      <c r="Q120" s="240"/>
      <c r="R120" s="240"/>
      <c r="S120" s="240"/>
      <c r="T120" s="241"/>
      <c r="AT120" s="242" t="s">
        <v>174</v>
      </c>
      <c r="AU120" s="242" t="s">
        <v>81</v>
      </c>
      <c r="AV120" s="13" t="s">
        <v>81</v>
      </c>
      <c r="AW120" s="13" t="s">
        <v>36</v>
      </c>
      <c r="AX120" s="13" t="s">
        <v>72</v>
      </c>
      <c r="AY120" s="242" t="s">
        <v>162</v>
      </c>
    </row>
    <row r="121" spans="2:51" s="14" customFormat="1" ht="13.5">
      <c r="B121" s="243"/>
      <c r="C121" s="244"/>
      <c r="D121" s="245" t="s">
        <v>174</v>
      </c>
      <c r="E121" s="246" t="s">
        <v>21</v>
      </c>
      <c r="F121" s="247" t="s">
        <v>184</v>
      </c>
      <c r="G121" s="244"/>
      <c r="H121" s="248">
        <v>0.126</v>
      </c>
      <c r="I121" s="249"/>
      <c r="J121" s="244"/>
      <c r="K121" s="244"/>
      <c r="L121" s="250"/>
      <c r="M121" s="251"/>
      <c r="N121" s="252"/>
      <c r="O121" s="252"/>
      <c r="P121" s="252"/>
      <c r="Q121" s="252"/>
      <c r="R121" s="252"/>
      <c r="S121" s="252"/>
      <c r="T121" s="253"/>
      <c r="AT121" s="254" t="s">
        <v>174</v>
      </c>
      <c r="AU121" s="254" t="s">
        <v>81</v>
      </c>
      <c r="AV121" s="14" t="s">
        <v>170</v>
      </c>
      <c r="AW121" s="14" t="s">
        <v>36</v>
      </c>
      <c r="AX121" s="14" t="s">
        <v>79</v>
      </c>
      <c r="AY121" s="254" t="s">
        <v>162</v>
      </c>
    </row>
    <row r="122" spans="2:65" s="1" customFormat="1" ht="22.5" customHeight="1">
      <c r="B122" s="43"/>
      <c r="C122" s="206" t="s">
        <v>81</v>
      </c>
      <c r="D122" s="206" t="s">
        <v>165</v>
      </c>
      <c r="E122" s="207" t="s">
        <v>185</v>
      </c>
      <c r="F122" s="208" t="s">
        <v>186</v>
      </c>
      <c r="G122" s="209" t="s">
        <v>187</v>
      </c>
      <c r="H122" s="210">
        <v>2.16</v>
      </c>
      <c r="I122" s="211"/>
      <c r="J122" s="212">
        <f>ROUND(I122*H122,2)</f>
        <v>0</v>
      </c>
      <c r="K122" s="208" t="s">
        <v>169</v>
      </c>
      <c r="L122" s="63"/>
      <c r="M122" s="213" t="s">
        <v>21</v>
      </c>
      <c r="N122" s="214" t="s">
        <v>43</v>
      </c>
      <c r="O122" s="44"/>
      <c r="P122" s="215">
        <f>O122*H122</f>
        <v>0</v>
      </c>
      <c r="Q122" s="215">
        <v>0.25365</v>
      </c>
      <c r="R122" s="215">
        <f>Q122*H122</f>
        <v>0.547884</v>
      </c>
      <c r="S122" s="215">
        <v>0</v>
      </c>
      <c r="T122" s="216">
        <f>S122*H122</f>
        <v>0</v>
      </c>
      <c r="AR122" s="26" t="s">
        <v>170</v>
      </c>
      <c r="AT122" s="26" t="s">
        <v>165</v>
      </c>
      <c r="AU122" s="26" t="s">
        <v>81</v>
      </c>
      <c r="AY122" s="26" t="s">
        <v>162</v>
      </c>
      <c r="BE122" s="217">
        <f>IF(N122="základní",J122,0)</f>
        <v>0</v>
      </c>
      <c r="BF122" s="217">
        <f>IF(N122="snížená",J122,0)</f>
        <v>0</v>
      </c>
      <c r="BG122" s="217">
        <f>IF(N122="zákl. přenesená",J122,0)</f>
        <v>0</v>
      </c>
      <c r="BH122" s="217">
        <f>IF(N122="sníž. přenesená",J122,0)</f>
        <v>0</v>
      </c>
      <c r="BI122" s="217">
        <f>IF(N122="nulová",J122,0)</f>
        <v>0</v>
      </c>
      <c r="BJ122" s="26" t="s">
        <v>79</v>
      </c>
      <c r="BK122" s="217">
        <f>ROUND(I122*H122,2)</f>
        <v>0</v>
      </c>
      <c r="BL122" s="26" t="s">
        <v>170</v>
      </c>
      <c r="BM122" s="26" t="s">
        <v>188</v>
      </c>
    </row>
    <row r="123" spans="2:51" s="12" customFormat="1" ht="13.5">
      <c r="B123" s="221"/>
      <c r="C123" s="222"/>
      <c r="D123" s="218" t="s">
        <v>174</v>
      </c>
      <c r="E123" s="223" t="s">
        <v>21</v>
      </c>
      <c r="F123" s="224" t="s">
        <v>189</v>
      </c>
      <c r="G123" s="222"/>
      <c r="H123" s="225" t="s">
        <v>21</v>
      </c>
      <c r="I123" s="226"/>
      <c r="J123" s="222"/>
      <c r="K123" s="222"/>
      <c r="L123" s="227"/>
      <c r="M123" s="228"/>
      <c r="N123" s="229"/>
      <c r="O123" s="229"/>
      <c r="P123" s="229"/>
      <c r="Q123" s="229"/>
      <c r="R123" s="229"/>
      <c r="S123" s="229"/>
      <c r="T123" s="230"/>
      <c r="AT123" s="231" t="s">
        <v>174</v>
      </c>
      <c r="AU123" s="231" t="s">
        <v>81</v>
      </c>
      <c r="AV123" s="12" t="s">
        <v>79</v>
      </c>
      <c r="AW123" s="12" t="s">
        <v>36</v>
      </c>
      <c r="AX123" s="12" t="s">
        <v>72</v>
      </c>
      <c r="AY123" s="231" t="s">
        <v>162</v>
      </c>
    </row>
    <row r="124" spans="2:51" s="13" customFormat="1" ht="13.5">
      <c r="B124" s="232"/>
      <c r="C124" s="233"/>
      <c r="D124" s="218" t="s">
        <v>174</v>
      </c>
      <c r="E124" s="234" t="s">
        <v>21</v>
      </c>
      <c r="F124" s="235" t="s">
        <v>79</v>
      </c>
      <c r="G124" s="233"/>
      <c r="H124" s="236">
        <v>1</v>
      </c>
      <c r="I124" s="237"/>
      <c r="J124" s="233"/>
      <c r="K124" s="233"/>
      <c r="L124" s="238"/>
      <c r="M124" s="239"/>
      <c r="N124" s="240"/>
      <c r="O124" s="240"/>
      <c r="P124" s="240"/>
      <c r="Q124" s="240"/>
      <c r="R124" s="240"/>
      <c r="S124" s="240"/>
      <c r="T124" s="241"/>
      <c r="AT124" s="242" t="s">
        <v>174</v>
      </c>
      <c r="AU124" s="242" t="s">
        <v>81</v>
      </c>
      <c r="AV124" s="13" t="s">
        <v>81</v>
      </c>
      <c r="AW124" s="13" t="s">
        <v>36</v>
      </c>
      <c r="AX124" s="13" t="s">
        <v>72</v>
      </c>
      <c r="AY124" s="242" t="s">
        <v>162</v>
      </c>
    </row>
    <row r="125" spans="2:51" s="12" customFormat="1" ht="13.5">
      <c r="B125" s="221"/>
      <c r="C125" s="222"/>
      <c r="D125" s="218" t="s">
        <v>174</v>
      </c>
      <c r="E125" s="223" t="s">
        <v>21</v>
      </c>
      <c r="F125" s="224" t="s">
        <v>190</v>
      </c>
      <c r="G125" s="222"/>
      <c r="H125" s="225" t="s">
        <v>21</v>
      </c>
      <c r="I125" s="226"/>
      <c r="J125" s="222"/>
      <c r="K125" s="222"/>
      <c r="L125" s="227"/>
      <c r="M125" s="228"/>
      <c r="N125" s="229"/>
      <c r="O125" s="229"/>
      <c r="P125" s="229"/>
      <c r="Q125" s="229"/>
      <c r="R125" s="229"/>
      <c r="S125" s="229"/>
      <c r="T125" s="230"/>
      <c r="AT125" s="231" t="s">
        <v>174</v>
      </c>
      <c r="AU125" s="231" t="s">
        <v>81</v>
      </c>
      <c r="AV125" s="12" t="s">
        <v>79</v>
      </c>
      <c r="AW125" s="12" t="s">
        <v>36</v>
      </c>
      <c r="AX125" s="12" t="s">
        <v>72</v>
      </c>
      <c r="AY125" s="231" t="s">
        <v>162</v>
      </c>
    </row>
    <row r="126" spans="2:51" s="13" customFormat="1" ht="13.5">
      <c r="B126" s="232"/>
      <c r="C126" s="233"/>
      <c r="D126" s="218" t="s">
        <v>174</v>
      </c>
      <c r="E126" s="234" t="s">
        <v>21</v>
      </c>
      <c r="F126" s="235" t="s">
        <v>191</v>
      </c>
      <c r="G126" s="233"/>
      <c r="H126" s="236">
        <v>0.36</v>
      </c>
      <c r="I126" s="237"/>
      <c r="J126" s="233"/>
      <c r="K126" s="233"/>
      <c r="L126" s="238"/>
      <c r="M126" s="239"/>
      <c r="N126" s="240"/>
      <c r="O126" s="240"/>
      <c r="P126" s="240"/>
      <c r="Q126" s="240"/>
      <c r="R126" s="240"/>
      <c r="S126" s="240"/>
      <c r="T126" s="241"/>
      <c r="AT126" s="242" t="s">
        <v>174</v>
      </c>
      <c r="AU126" s="242" t="s">
        <v>81</v>
      </c>
      <c r="AV126" s="13" t="s">
        <v>81</v>
      </c>
      <c r="AW126" s="13" t="s">
        <v>36</v>
      </c>
      <c r="AX126" s="13" t="s">
        <v>72</v>
      </c>
      <c r="AY126" s="242" t="s">
        <v>162</v>
      </c>
    </row>
    <row r="127" spans="2:51" s="12" customFormat="1" ht="13.5">
      <c r="B127" s="221"/>
      <c r="C127" s="222"/>
      <c r="D127" s="218" t="s">
        <v>174</v>
      </c>
      <c r="E127" s="223" t="s">
        <v>21</v>
      </c>
      <c r="F127" s="224" t="s">
        <v>181</v>
      </c>
      <c r="G127" s="222"/>
      <c r="H127" s="225" t="s">
        <v>21</v>
      </c>
      <c r="I127" s="226"/>
      <c r="J127" s="222"/>
      <c r="K127" s="222"/>
      <c r="L127" s="227"/>
      <c r="M127" s="228"/>
      <c r="N127" s="229"/>
      <c r="O127" s="229"/>
      <c r="P127" s="229"/>
      <c r="Q127" s="229"/>
      <c r="R127" s="229"/>
      <c r="S127" s="229"/>
      <c r="T127" s="230"/>
      <c r="AT127" s="231" t="s">
        <v>174</v>
      </c>
      <c r="AU127" s="231" t="s">
        <v>81</v>
      </c>
      <c r="AV127" s="12" t="s">
        <v>79</v>
      </c>
      <c r="AW127" s="12" t="s">
        <v>36</v>
      </c>
      <c r="AX127" s="12" t="s">
        <v>72</v>
      </c>
      <c r="AY127" s="231" t="s">
        <v>162</v>
      </c>
    </row>
    <row r="128" spans="2:51" s="13" customFormat="1" ht="13.5">
      <c r="B128" s="232"/>
      <c r="C128" s="233"/>
      <c r="D128" s="218" t="s">
        <v>174</v>
      </c>
      <c r="E128" s="234" t="s">
        <v>21</v>
      </c>
      <c r="F128" s="235" t="s">
        <v>192</v>
      </c>
      <c r="G128" s="233"/>
      <c r="H128" s="236">
        <v>0.8</v>
      </c>
      <c r="I128" s="237"/>
      <c r="J128" s="233"/>
      <c r="K128" s="233"/>
      <c r="L128" s="238"/>
      <c r="M128" s="239"/>
      <c r="N128" s="240"/>
      <c r="O128" s="240"/>
      <c r="P128" s="240"/>
      <c r="Q128" s="240"/>
      <c r="R128" s="240"/>
      <c r="S128" s="240"/>
      <c r="T128" s="241"/>
      <c r="AT128" s="242" t="s">
        <v>174</v>
      </c>
      <c r="AU128" s="242" t="s">
        <v>81</v>
      </c>
      <c r="AV128" s="13" t="s">
        <v>81</v>
      </c>
      <c r="AW128" s="13" t="s">
        <v>36</v>
      </c>
      <c r="AX128" s="13" t="s">
        <v>72</v>
      </c>
      <c r="AY128" s="242" t="s">
        <v>162</v>
      </c>
    </row>
    <row r="129" spans="2:51" s="14" customFormat="1" ht="13.5">
      <c r="B129" s="243"/>
      <c r="C129" s="244"/>
      <c r="D129" s="245" t="s">
        <v>174</v>
      </c>
      <c r="E129" s="246" t="s">
        <v>21</v>
      </c>
      <c r="F129" s="247" t="s">
        <v>184</v>
      </c>
      <c r="G129" s="244"/>
      <c r="H129" s="248">
        <v>2.16</v>
      </c>
      <c r="I129" s="249"/>
      <c r="J129" s="244"/>
      <c r="K129" s="244"/>
      <c r="L129" s="250"/>
      <c r="M129" s="251"/>
      <c r="N129" s="252"/>
      <c r="O129" s="252"/>
      <c r="P129" s="252"/>
      <c r="Q129" s="252"/>
      <c r="R129" s="252"/>
      <c r="S129" s="252"/>
      <c r="T129" s="253"/>
      <c r="AT129" s="254" t="s">
        <v>174</v>
      </c>
      <c r="AU129" s="254" t="s">
        <v>81</v>
      </c>
      <c r="AV129" s="14" t="s">
        <v>170</v>
      </c>
      <c r="AW129" s="14" t="s">
        <v>36</v>
      </c>
      <c r="AX129" s="14" t="s">
        <v>79</v>
      </c>
      <c r="AY129" s="254" t="s">
        <v>162</v>
      </c>
    </row>
    <row r="130" spans="2:65" s="1" customFormat="1" ht="22.5" customHeight="1">
      <c r="B130" s="43"/>
      <c r="C130" s="206" t="s">
        <v>163</v>
      </c>
      <c r="D130" s="206" t="s">
        <v>165</v>
      </c>
      <c r="E130" s="207" t="s">
        <v>193</v>
      </c>
      <c r="F130" s="208" t="s">
        <v>194</v>
      </c>
      <c r="G130" s="209" t="s">
        <v>187</v>
      </c>
      <c r="H130" s="210">
        <v>0.8</v>
      </c>
      <c r="I130" s="211"/>
      <c r="J130" s="212">
        <f>ROUND(I130*H130,2)</f>
        <v>0</v>
      </c>
      <c r="K130" s="208" t="s">
        <v>169</v>
      </c>
      <c r="L130" s="63"/>
      <c r="M130" s="213" t="s">
        <v>21</v>
      </c>
      <c r="N130" s="214" t="s">
        <v>43</v>
      </c>
      <c r="O130" s="44"/>
      <c r="P130" s="215">
        <f>O130*H130</f>
        <v>0</v>
      </c>
      <c r="Q130" s="215">
        <v>0.10212</v>
      </c>
      <c r="R130" s="215">
        <f>Q130*H130</f>
        <v>0.081696</v>
      </c>
      <c r="S130" s="215">
        <v>0</v>
      </c>
      <c r="T130" s="216">
        <f>S130*H130</f>
        <v>0</v>
      </c>
      <c r="AR130" s="26" t="s">
        <v>170</v>
      </c>
      <c r="AT130" s="26" t="s">
        <v>165</v>
      </c>
      <c r="AU130" s="26" t="s">
        <v>81</v>
      </c>
      <c r="AY130" s="26" t="s">
        <v>162</v>
      </c>
      <c r="BE130" s="217">
        <f>IF(N130="základní",J130,0)</f>
        <v>0</v>
      </c>
      <c r="BF130" s="217">
        <f>IF(N130="snížená",J130,0)</f>
        <v>0</v>
      </c>
      <c r="BG130" s="217">
        <f>IF(N130="zákl. přenesená",J130,0)</f>
        <v>0</v>
      </c>
      <c r="BH130" s="217">
        <f>IF(N130="sníž. přenesená",J130,0)</f>
        <v>0</v>
      </c>
      <c r="BI130" s="217">
        <f>IF(N130="nulová",J130,0)</f>
        <v>0</v>
      </c>
      <c r="BJ130" s="26" t="s">
        <v>79</v>
      </c>
      <c r="BK130" s="217">
        <f>ROUND(I130*H130,2)</f>
        <v>0</v>
      </c>
      <c r="BL130" s="26" t="s">
        <v>170</v>
      </c>
      <c r="BM130" s="26" t="s">
        <v>195</v>
      </c>
    </row>
    <row r="131" spans="2:51" s="12" customFormat="1" ht="13.5">
      <c r="B131" s="221"/>
      <c r="C131" s="222"/>
      <c r="D131" s="218" t="s">
        <v>174</v>
      </c>
      <c r="E131" s="223" t="s">
        <v>21</v>
      </c>
      <c r="F131" s="224" t="s">
        <v>196</v>
      </c>
      <c r="G131" s="222"/>
      <c r="H131" s="225" t="s">
        <v>21</v>
      </c>
      <c r="I131" s="226"/>
      <c r="J131" s="222"/>
      <c r="K131" s="222"/>
      <c r="L131" s="227"/>
      <c r="M131" s="228"/>
      <c r="N131" s="229"/>
      <c r="O131" s="229"/>
      <c r="P131" s="229"/>
      <c r="Q131" s="229"/>
      <c r="R131" s="229"/>
      <c r="S131" s="229"/>
      <c r="T131" s="230"/>
      <c r="AT131" s="231" t="s">
        <v>174</v>
      </c>
      <c r="AU131" s="231" t="s">
        <v>81</v>
      </c>
      <c r="AV131" s="12" t="s">
        <v>79</v>
      </c>
      <c r="AW131" s="12" t="s">
        <v>36</v>
      </c>
      <c r="AX131" s="12" t="s">
        <v>72</v>
      </c>
      <c r="AY131" s="231" t="s">
        <v>162</v>
      </c>
    </row>
    <row r="132" spans="2:51" s="13" customFormat="1" ht="13.5">
      <c r="B132" s="232"/>
      <c r="C132" s="233"/>
      <c r="D132" s="245" t="s">
        <v>174</v>
      </c>
      <c r="E132" s="255" t="s">
        <v>21</v>
      </c>
      <c r="F132" s="256" t="s">
        <v>197</v>
      </c>
      <c r="G132" s="233"/>
      <c r="H132" s="257">
        <v>0.8</v>
      </c>
      <c r="I132" s="237"/>
      <c r="J132" s="233"/>
      <c r="K132" s="233"/>
      <c r="L132" s="238"/>
      <c r="M132" s="239"/>
      <c r="N132" s="240"/>
      <c r="O132" s="240"/>
      <c r="P132" s="240"/>
      <c r="Q132" s="240"/>
      <c r="R132" s="240"/>
      <c r="S132" s="240"/>
      <c r="T132" s="241"/>
      <c r="AT132" s="242" t="s">
        <v>174</v>
      </c>
      <c r="AU132" s="242" t="s">
        <v>81</v>
      </c>
      <c r="AV132" s="13" t="s">
        <v>81</v>
      </c>
      <c r="AW132" s="13" t="s">
        <v>36</v>
      </c>
      <c r="AX132" s="13" t="s">
        <v>79</v>
      </c>
      <c r="AY132" s="242" t="s">
        <v>162</v>
      </c>
    </row>
    <row r="133" spans="2:65" s="1" customFormat="1" ht="31.5" customHeight="1">
      <c r="B133" s="43"/>
      <c r="C133" s="206" t="s">
        <v>170</v>
      </c>
      <c r="D133" s="206" t="s">
        <v>165</v>
      </c>
      <c r="E133" s="207" t="s">
        <v>198</v>
      </c>
      <c r="F133" s="208" t="s">
        <v>199</v>
      </c>
      <c r="G133" s="209" t="s">
        <v>187</v>
      </c>
      <c r="H133" s="210">
        <v>16.944</v>
      </c>
      <c r="I133" s="211"/>
      <c r="J133" s="212">
        <f>ROUND(I133*H133,2)</f>
        <v>0</v>
      </c>
      <c r="K133" s="208" t="s">
        <v>169</v>
      </c>
      <c r="L133" s="63"/>
      <c r="M133" s="213" t="s">
        <v>21</v>
      </c>
      <c r="N133" s="214" t="s">
        <v>43</v>
      </c>
      <c r="O133" s="44"/>
      <c r="P133" s="215">
        <f>O133*H133</f>
        <v>0</v>
      </c>
      <c r="Q133" s="215">
        <v>0.10359</v>
      </c>
      <c r="R133" s="215">
        <f>Q133*H133</f>
        <v>1.75522896</v>
      </c>
      <c r="S133" s="215">
        <v>0</v>
      </c>
      <c r="T133" s="216">
        <f>S133*H133</f>
        <v>0</v>
      </c>
      <c r="AR133" s="26" t="s">
        <v>170</v>
      </c>
      <c r="AT133" s="26" t="s">
        <v>165</v>
      </c>
      <c r="AU133" s="26" t="s">
        <v>81</v>
      </c>
      <c r="AY133" s="26" t="s">
        <v>162</v>
      </c>
      <c r="BE133" s="217">
        <f>IF(N133="základní",J133,0)</f>
        <v>0</v>
      </c>
      <c r="BF133" s="217">
        <f>IF(N133="snížená",J133,0)</f>
        <v>0</v>
      </c>
      <c r="BG133" s="217">
        <f>IF(N133="zákl. přenesená",J133,0)</f>
        <v>0</v>
      </c>
      <c r="BH133" s="217">
        <f>IF(N133="sníž. přenesená",J133,0)</f>
        <v>0</v>
      </c>
      <c r="BI133" s="217">
        <f>IF(N133="nulová",J133,0)</f>
        <v>0</v>
      </c>
      <c r="BJ133" s="26" t="s">
        <v>79</v>
      </c>
      <c r="BK133" s="217">
        <f>ROUND(I133*H133,2)</f>
        <v>0</v>
      </c>
      <c r="BL133" s="26" t="s">
        <v>170</v>
      </c>
      <c r="BM133" s="26" t="s">
        <v>200</v>
      </c>
    </row>
    <row r="134" spans="2:51" s="12" customFormat="1" ht="13.5">
      <c r="B134" s="221"/>
      <c r="C134" s="222"/>
      <c r="D134" s="218" t="s">
        <v>174</v>
      </c>
      <c r="E134" s="223" t="s">
        <v>21</v>
      </c>
      <c r="F134" s="224" t="s">
        <v>201</v>
      </c>
      <c r="G134" s="222"/>
      <c r="H134" s="225" t="s">
        <v>21</v>
      </c>
      <c r="I134" s="226"/>
      <c r="J134" s="222"/>
      <c r="K134" s="222"/>
      <c r="L134" s="227"/>
      <c r="M134" s="228"/>
      <c r="N134" s="229"/>
      <c r="O134" s="229"/>
      <c r="P134" s="229"/>
      <c r="Q134" s="229"/>
      <c r="R134" s="229"/>
      <c r="S134" s="229"/>
      <c r="T134" s="230"/>
      <c r="AT134" s="231" t="s">
        <v>174</v>
      </c>
      <c r="AU134" s="231" t="s">
        <v>81</v>
      </c>
      <c r="AV134" s="12" t="s">
        <v>79</v>
      </c>
      <c r="AW134" s="12" t="s">
        <v>36</v>
      </c>
      <c r="AX134" s="12" t="s">
        <v>72</v>
      </c>
      <c r="AY134" s="231" t="s">
        <v>162</v>
      </c>
    </row>
    <row r="135" spans="2:51" s="13" customFormat="1" ht="13.5">
      <c r="B135" s="232"/>
      <c r="C135" s="233"/>
      <c r="D135" s="245" t="s">
        <v>174</v>
      </c>
      <c r="E135" s="255" t="s">
        <v>21</v>
      </c>
      <c r="F135" s="256" t="s">
        <v>202</v>
      </c>
      <c r="G135" s="233"/>
      <c r="H135" s="257">
        <v>16.944</v>
      </c>
      <c r="I135" s="237"/>
      <c r="J135" s="233"/>
      <c r="K135" s="233"/>
      <c r="L135" s="238"/>
      <c r="M135" s="239"/>
      <c r="N135" s="240"/>
      <c r="O135" s="240"/>
      <c r="P135" s="240"/>
      <c r="Q135" s="240"/>
      <c r="R135" s="240"/>
      <c r="S135" s="240"/>
      <c r="T135" s="241"/>
      <c r="AT135" s="242" t="s">
        <v>174</v>
      </c>
      <c r="AU135" s="242" t="s">
        <v>81</v>
      </c>
      <c r="AV135" s="13" t="s">
        <v>81</v>
      </c>
      <c r="AW135" s="13" t="s">
        <v>36</v>
      </c>
      <c r="AX135" s="13" t="s">
        <v>79</v>
      </c>
      <c r="AY135" s="242" t="s">
        <v>162</v>
      </c>
    </row>
    <row r="136" spans="2:65" s="1" customFormat="1" ht="22.5" customHeight="1">
      <c r="B136" s="43"/>
      <c r="C136" s="206" t="s">
        <v>203</v>
      </c>
      <c r="D136" s="206" t="s">
        <v>165</v>
      </c>
      <c r="E136" s="207" t="s">
        <v>204</v>
      </c>
      <c r="F136" s="208" t="s">
        <v>205</v>
      </c>
      <c r="G136" s="209" t="s">
        <v>206</v>
      </c>
      <c r="H136" s="210">
        <v>13.16</v>
      </c>
      <c r="I136" s="211"/>
      <c r="J136" s="212">
        <f>ROUND(I136*H136,2)</f>
        <v>0</v>
      </c>
      <c r="K136" s="208" t="s">
        <v>169</v>
      </c>
      <c r="L136" s="63"/>
      <c r="M136" s="213" t="s">
        <v>21</v>
      </c>
      <c r="N136" s="214" t="s">
        <v>43</v>
      </c>
      <c r="O136" s="44"/>
      <c r="P136" s="215">
        <f>O136*H136</f>
        <v>0</v>
      </c>
      <c r="Q136" s="215">
        <v>0.0002</v>
      </c>
      <c r="R136" s="215">
        <f>Q136*H136</f>
        <v>0.0026320000000000002</v>
      </c>
      <c r="S136" s="215">
        <v>0</v>
      </c>
      <c r="T136" s="216">
        <f>S136*H136</f>
        <v>0</v>
      </c>
      <c r="AR136" s="26" t="s">
        <v>170</v>
      </c>
      <c r="AT136" s="26" t="s">
        <v>165</v>
      </c>
      <c r="AU136" s="26" t="s">
        <v>81</v>
      </c>
      <c r="AY136" s="26" t="s">
        <v>162</v>
      </c>
      <c r="BE136" s="217">
        <f>IF(N136="základní",J136,0)</f>
        <v>0</v>
      </c>
      <c r="BF136" s="217">
        <f>IF(N136="snížená",J136,0)</f>
        <v>0</v>
      </c>
      <c r="BG136" s="217">
        <f>IF(N136="zákl. přenesená",J136,0)</f>
        <v>0</v>
      </c>
      <c r="BH136" s="217">
        <f>IF(N136="sníž. přenesená",J136,0)</f>
        <v>0</v>
      </c>
      <c r="BI136" s="217">
        <f>IF(N136="nulová",J136,0)</f>
        <v>0</v>
      </c>
      <c r="BJ136" s="26" t="s">
        <v>79</v>
      </c>
      <c r="BK136" s="217">
        <f>ROUND(I136*H136,2)</f>
        <v>0</v>
      </c>
      <c r="BL136" s="26" t="s">
        <v>170</v>
      </c>
      <c r="BM136" s="26" t="s">
        <v>207</v>
      </c>
    </row>
    <row r="137" spans="2:47" s="1" customFormat="1" ht="54">
      <c r="B137" s="43"/>
      <c r="C137" s="65"/>
      <c r="D137" s="218" t="s">
        <v>172</v>
      </c>
      <c r="E137" s="65"/>
      <c r="F137" s="219" t="s">
        <v>208</v>
      </c>
      <c r="G137" s="65"/>
      <c r="H137" s="65"/>
      <c r="I137" s="174"/>
      <c r="J137" s="65"/>
      <c r="K137" s="65"/>
      <c r="L137" s="63"/>
      <c r="M137" s="220"/>
      <c r="N137" s="44"/>
      <c r="O137" s="44"/>
      <c r="P137" s="44"/>
      <c r="Q137" s="44"/>
      <c r="R137" s="44"/>
      <c r="S137" s="44"/>
      <c r="T137" s="80"/>
      <c r="AT137" s="26" t="s">
        <v>172</v>
      </c>
      <c r="AU137" s="26" t="s">
        <v>81</v>
      </c>
    </row>
    <row r="138" spans="2:51" s="12" customFormat="1" ht="13.5">
      <c r="B138" s="221"/>
      <c r="C138" s="222"/>
      <c r="D138" s="218" t="s">
        <v>174</v>
      </c>
      <c r="E138" s="223" t="s">
        <v>21</v>
      </c>
      <c r="F138" s="224" t="s">
        <v>190</v>
      </c>
      <c r="G138" s="222"/>
      <c r="H138" s="225" t="s">
        <v>21</v>
      </c>
      <c r="I138" s="226"/>
      <c r="J138" s="222"/>
      <c r="K138" s="222"/>
      <c r="L138" s="227"/>
      <c r="M138" s="228"/>
      <c r="N138" s="229"/>
      <c r="O138" s="229"/>
      <c r="P138" s="229"/>
      <c r="Q138" s="229"/>
      <c r="R138" s="229"/>
      <c r="S138" s="229"/>
      <c r="T138" s="230"/>
      <c r="AT138" s="231" t="s">
        <v>174</v>
      </c>
      <c r="AU138" s="231" t="s">
        <v>81</v>
      </c>
      <c r="AV138" s="12" t="s">
        <v>79</v>
      </c>
      <c r="AW138" s="12" t="s">
        <v>36</v>
      </c>
      <c r="AX138" s="12" t="s">
        <v>72</v>
      </c>
      <c r="AY138" s="231" t="s">
        <v>162</v>
      </c>
    </row>
    <row r="139" spans="2:51" s="13" customFormat="1" ht="13.5">
      <c r="B139" s="232"/>
      <c r="C139" s="233"/>
      <c r="D139" s="218" t="s">
        <v>174</v>
      </c>
      <c r="E139" s="234" t="s">
        <v>21</v>
      </c>
      <c r="F139" s="235" t="s">
        <v>209</v>
      </c>
      <c r="G139" s="233"/>
      <c r="H139" s="236">
        <v>6.58</v>
      </c>
      <c r="I139" s="237"/>
      <c r="J139" s="233"/>
      <c r="K139" s="233"/>
      <c r="L139" s="238"/>
      <c r="M139" s="239"/>
      <c r="N139" s="240"/>
      <c r="O139" s="240"/>
      <c r="P139" s="240"/>
      <c r="Q139" s="240"/>
      <c r="R139" s="240"/>
      <c r="S139" s="240"/>
      <c r="T139" s="241"/>
      <c r="AT139" s="242" t="s">
        <v>174</v>
      </c>
      <c r="AU139" s="242" t="s">
        <v>81</v>
      </c>
      <c r="AV139" s="13" t="s">
        <v>81</v>
      </c>
      <c r="AW139" s="13" t="s">
        <v>36</v>
      </c>
      <c r="AX139" s="13" t="s">
        <v>72</v>
      </c>
      <c r="AY139" s="242" t="s">
        <v>162</v>
      </c>
    </row>
    <row r="140" spans="2:51" s="12" customFormat="1" ht="13.5">
      <c r="B140" s="221"/>
      <c r="C140" s="222"/>
      <c r="D140" s="218" t="s">
        <v>174</v>
      </c>
      <c r="E140" s="223" t="s">
        <v>21</v>
      </c>
      <c r="F140" s="224" t="s">
        <v>201</v>
      </c>
      <c r="G140" s="222"/>
      <c r="H140" s="225" t="s">
        <v>21</v>
      </c>
      <c r="I140" s="226"/>
      <c r="J140" s="222"/>
      <c r="K140" s="222"/>
      <c r="L140" s="227"/>
      <c r="M140" s="228"/>
      <c r="N140" s="229"/>
      <c r="O140" s="229"/>
      <c r="P140" s="229"/>
      <c r="Q140" s="229"/>
      <c r="R140" s="229"/>
      <c r="S140" s="229"/>
      <c r="T140" s="230"/>
      <c r="AT140" s="231" t="s">
        <v>174</v>
      </c>
      <c r="AU140" s="231" t="s">
        <v>81</v>
      </c>
      <c r="AV140" s="12" t="s">
        <v>79</v>
      </c>
      <c r="AW140" s="12" t="s">
        <v>36</v>
      </c>
      <c r="AX140" s="12" t="s">
        <v>72</v>
      </c>
      <c r="AY140" s="231" t="s">
        <v>162</v>
      </c>
    </row>
    <row r="141" spans="2:51" s="13" customFormat="1" ht="13.5">
      <c r="B141" s="232"/>
      <c r="C141" s="233"/>
      <c r="D141" s="218" t="s">
        <v>174</v>
      </c>
      <c r="E141" s="234" t="s">
        <v>21</v>
      </c>
      <c r="F141" s="235" t="s">
        <v>210</v>
      </c>
      <c r="G141" s="233"/>
      <c r="H141" s="236">
        <v>6.58</v>
      </c>
      <c r="I141" s="237"/>
      <c r="J141" s="233"/>
      <c r="K141" s="233"/>
      <c r="L141" s="238"/>
      <c r="M141" s="239"/>
      <c r="N141" s="240"/>
      <c r="O141" s="240"/>
      <c r="P141" s="240"/>
      <c r="Q141" s="240"/>
      <c r="R141" s="240"/>
      <c r="S141" s="240"/>
      <c r="T141" s="241"/>
      <c r="AT141" s="242" t="s">
        <v>174</v>
      </c>
      <c r="AU141" s="242" t="s">
        <v>81</v>
      </c>
      <c r="AV141" s="13" t="s">
        <v>81</v>
      </c>
      <c r="AW141" s="13" t="s">
        <v>36</v>
      </c>
      <c r="AX141" s="13" t="s">
        <v>72</v>
      </c>
      <c r="AY141" s="242" t="s">
        <v>162</v>
      </c>
    </row>
    <row r="142" spans="2:51" s="14" customFormat="1" ht="13.5">
      <c r="B142" s="243"/>
      <c r="C142" s="244"/>
      <c r="D142" s="245" t="s">
        <v>174</v>
      </c>
      <c r="E142" s="246" t="s">
        <v>21</v>
      </c>
      <c r="F142" s="247" t="s">
        <v>184</v>
      </c>
      <c r="G142" s="244"/>
      <c r="H142" s="248">
        <v>13.16</v>
      </c>
      <c r="I142" s="249"/>
      <c r="J142" s="244"/>
      <c r="K142" s="244"/>
      <c r="L142" s="250"/>
      <c r="M142" s="251"/>
      <c r="N142" s="252"/>
      <c r="O142" s="252"/>
      <c r="P142" s="252"/>
      <c r="Q142" s="252"/>
      <c r="R142" s="252"/>
      <c r="S142" s="252"/>
      <c r="T142" s="253"/>
      <c r="AT142" s="254" t="s">
        <v>174</v>
      </c>
      <c r="AU142" s="254" t="s">
        <v>81</v>
      </c>
      <c r="AV142" s="14" t="s">
        <v>170</v>
      </c>
      <c r="AW142" s="14" t="s">
        <v>36</v>
      </c>
      <c r="AX142" s="14" t="s">
        <v>79</v>
      </c>
      <c r="AY142" s="254" t="s">
        <v>162</v>
      </c>
    </row>
    <row r="143" spans="2:65" s="1" customFormat="1" ht="22.5" customHeight="1">
      <c r="B143" s="43"/>
      <c r="C143" s="206" t="s">
        <v>211</v>
      </c>
      <c r="D143" s="206" t="s">
        <v>165</v>
      </c>
      <c r="E143" s="207" t="s">
        <v>212</v>
      </c>
      <c r="F143" s="208" t="s">
        <v>213</v>
      </c>
      <c r="G143" s="209" t="s">
        <v>187</v>
      </c>
      <c r="H143" s="210">
        <v>1.416</v>
      </c>
      <c r="I143" s="211"/>
      <c r="J143" s="212">
        <f>ROUND(I143*H143,2)</f>
        <v>0</v>
      </c>
      <c r="K143" s="208" t="s">
        <v>169</v>
      </c>
      <c r="L143" s="63"/>
      <c r="M143" s="213" t="s">
        <v>21</v>
      </c>
      <c r="N143" s="214" t="s">
        <v>43</v>
      </c>
      <c r="O143" s="44"/>
      <c r="P143" s="215">
        <f>O143*H143</f>
        <v>0</v>
      </c>
      <c r="Q143" s="215">
        <v>0.17818</v>
      </c>
      <c r="R143" s="215">
        <f>Q143*H143</f>
        <v>0.25230288</v>
      </c>
      <c r="S143" s="215">
        <v>0</v>
      </c>
      <c r="T143" s="216">
        <f>S143*H143</f>
        <v>0</v>
      </c>
      <c r="AR143" s="26" t="s">
        <v>170</v>
      </c>
      <c r="AT143" s="26" t="s">
        <v>165</v>
      </c>
      <c r="AU143" s="26" t="s">
        <v>81</v>
      </c>
      <c r="AY143" s="26" t="s">
        <v>162</v>
      </c>
      <c r="BE143" s="217">
        <f>IF(N143="základní",J143,0)</f>
        <v>0</v>
      </c>
      <c r="BF143" s="217">
        <f>IF(N143="snížená",J143,0)</f>
        <v>0</v>
      </c>
      <c r="BG143" s="217">
        <f>IF(N143="zákl. přenesená",J143,0)</f>
        <v>0</v>
      </c>
      <c r="BH143" s="217">
        <f>IF(N143="sníž. přenesená",J143,0)</f>
        <v>0</v>
      </c>
      <c r="BI143" s="217">
        <f>IF(N143="nulová",J143,0)</f>
        <v>0</v>
      </c>
      <c r="BJ143" s="26" t="s">
        <v>79</v>
      </c>
      <c r="BK143" s="217">
        <f>ROUND(I143*H143,2)</f>
        <v>0</v>
      </c>
      <c r="BL143" s="26" t="s">
        <v>170</v>
      </c>
      <c r="BM143" s="26" t="s">
        <v>214</v>
      </c>
    </row>
    <row r="144" spans="2:51" s="12" customFormat="1" ht="13.5">
      <c r="B144" s="221"/>
      <c r="C144" s="222"/>
      <c r="D144" s="218" t="s">
        <v>174</v>
      </c>
      <c r="E144" s="223" t="s">
        <v>21</v>
      </c>
      <c r="F144" s="224" t="s">
        <v>175</v>
      </c>
      <c r="G144" s="222"/>
      <c r="H144" s="225" t="s">
        <v>21</v>
      </c>
      <c r="I144" s="226"/>
      <c r="J144" s="222"/>
      <c r="K144" s="222"/>
      <c r="L144" s="227"/>
      <c r="M144" s="228"/>
      <c r="N144" s="229"/>
      <c r="O144" s="229"/>
      <c r="P144" s="229"/>
      <c r="Q144" s="229"/>
      <c r="R144" s="229"/>
      <c r="S144" s="229"/>
      <c r="T144" s="230"/>
      <c r="AT144" s="231" t="s">
        <v>174</v>
      </c>
      <c r="AU144" s="231" t="s">
        <v>81</v>
      </c>
      <c r="AV144" s="12" t="s">
        <v>79</v>
      </c>
      <c r="AW144" s="12" t="s">
        <v>36</v>
      </c>
      <c r="AX144" s="12" t="s">
        <v>72</v>
      </c>
      <c r="AY144" s="231" t="s">
        <v>162</v>
      </c>
    </row>
    <row r="145" spans="2:51" s="13" customFormat="1" ht="13.5">
      <c r="B145" s="232"/>
      <c r="C145" s="233"/>
      <c r="D145" s="218" t="s">
        <v>174</v>
      </c>
      <c r="E145" s="234" t="s">
        <v>21</v>
      </c>
      <c r="F145" s="235" t="s">
        <v>215</v>
      </c>
      <c r="G145" s="233"/>
      <c r="H145" s="236">
        <v>0.192</v>
      </c>
      <c r="I145" s="237"/>
      <c r="J145" s="233"/>
      <c r="K145" s="233"/>
      <c r="L145" s="238"/>
      <c r="M145" s="239"/>
      <c r="N145" s="240"/>
      <c r="O145" s="240"/>
      <c r="P145" s="240"/>
      <c r="Q145" s="240"/>
      <c r="R145" s="240"/>
      <c r="S145" s="240"/>
      <c r="T145" s="241"/>
      <c r="AT145" s="242" t="s">
        <v>174</v>
      </c>
      <c r="AU145" s="242" t="s">
        <v>81</v>
      </c>
      <c r="AV145" s="13" t="s">
        <v>81</v>
      </c>
      <c r="AW145" s="13" t="s">
        <v>36</v>
      </c>
      <c r="AX145" s="13" t="s">
        <v>72</v>
      </c>
      <c r="AY145" s="242" t="s">
        <v>162</v>
      </c>
    </row>
    <row r="146" spans="2:51" s="12" customFormat="1" ht="13.5">
      <c r="B146" s="221"/>
      <c r="C146" s="222"/>
      <c r="D146" s="218" t="s">
        <v>174</v>
      </c>
      <c r="E146" s="223" t="s">
        <v>21</v>
      </c>
      <c r="F146" s="224" t="s">
        <v>177</v>
      </c>
      <c r="G146" s="222"/>
      <c r="H146" s="225" t="s">
        <v>21</v>
      </c>
      <c r="I146" s="226"/>
      <c r="J146" s="222"/>
      <c r="K146" s="222"/>
      <c r="L146" s="227"/>
      <c r="M146" s="228"/>
      <c r="N146" s="229"/>
      <c r="O146" s="229"/>
      <c r="P146" s="229"/>
      <c r="Q146" s="229"/>
      <c r="R146" s="229"/>
      <c r="S146" s="229"/>
      <c r="T146" s="230"/>
      <c r="AT146" s="231" t="s">
        <v>174</v>
      </c>
      <c r="AU146" s="231" t="s">
        <v>81</v>
      </c>
      <c r="AV146" s="12" t="s">
        <v>79</v>
      </c>
      <c r="AW146" s="12" t="s">
        <v>36</v>
      </c>
      <c r="AX146" s="12" t="s">
        <v>72</v>
      </c>
      <c r="AY146" s="231" t="s">
        <v>162</v>
      </c>
    </row>
    <row r="147" spans="2:51" s="13" customFormat="1" ht="13.5">
      <c r="B147" s="232"/>
      <c r="C147" s="233"/>
      <c r="D147" s="218" t="s">
        <v>174</v>
      </c>
      <c r="E147" s="234" t="s">
        <v>21</v>
      </c>
      <c r="F147" s="235" t="s">
        <v>215</v>
      </c>
      <c r="G147" s="233"/>
      <c r="H147" s="236">
        <v>0.192</v>
      </c>
      <c r="I147" s="237"/>
      <c r="J147" s="233"/>
      <c r="K147" s="233"/>
      <c r="L147" s="238"/>
      <c r="M147" s="239"/>
      <c r="N147" s="240"/>
      <c r="O147" s="240"/>
      <c r="P147" s="240"/>
      <c r="Q147" s="240"/>
      <c r="R147" s="240"/>
      <c r="S147" s="240"/>
      <c r="T147" s="241"/>
      <c r="AT147" s="242" t="s">
        <v>174</v>
      </c>
      <c r="AU147" s="242" t="s">
        <v>81</v>
      </c>
      <c r="AV147" s="13" t="s">
        <v>81</v>
      </c>
      <c r="AW147" s="13" t="s">
        <v>36</v>
      </c>
      <c r="AX147" s="13" t="s">
        <v>72</v>
      </c>
      <c r="AY147" s="242" t="s">
        <v>162</v>
      </c>
    </row>
    <row r="148" spans="2:51" s="12" customFormat="1" ht="13.5">
      <c r="B148" s="221"/>
      <c r="C148" s="222"/>
      <c r="D148" s="218" t="s">
        <v>174</v>
      </c>
      <c r="E148" s="223" t="s">
        <v>21</v>
      </c>
      <c r="F148" s="224" t="s">
        <v>178</v>
      </c>
      <c r="G148" s="222"/>
      <c r="H148" s="225" t="s">
        <v>21</v>
      </c>
      <c r="I148" s="226"/>
      <c r="J148" s="222"/>
      <c r="K148" s="222"/>
      <c r="L148" s="227"/>
      <c r="M148" s="228"/>
      <c r="N148" s="229"/>
      <c r="O148" s="229"/>
      <c r="P148" s="229"/>
      <c r="Q148" s="229"/>
      <c r="R148" s="229"/>
      <c r="S148" s="229"/>
      <c r="T148" s="230"/>
      <c r="AT148" s="231" t="s">
        <v>174</v>
      </c>
      <c r="AU148" s="231" t="s">
        <v>81</v>
      </c>
      <c r="AV148" s="12" t="s">
        <v>79</v>
      </c>
      <c r="AW148" s="12" t="s">
        <v>36</v>
      </c>
      <c r="AX148" s="12" t="s">
        <v>72</v>
      </c>
      <c r="AY148" s="231" t="s">
        <v>162</v>
      </c>
    </row>
    <row r="149" spans="2:51" s="13" customFormat="1" ht="13.5">
      <c r="B149" s="232"/>
      <c r="C149" s="233"/>
      <c r="D149" s="218" t="s">
        <v>174</v>
      </c>
      <c r="E149" s="234" t="s">
        <v>21</v>
      </c>
      <c r="F149" s="235" t="s">
        <v>215</v>
      </c>
      <c r="G149" s="233"/>
      <c r="H149" s="236">
        <v>0.192</v>
      </c>
      <c r="I149" s="237"/>
      <c r="J149" s="233"/>
      <c r="K149" s="233"/>
      <c r="L149" s="238"/>
      <c r="M149" s="239"/>
      <c r="N149" s="240"/>
      <c r="O149" s="240"/>
      <c r="P149" s="240"/>
      <c r="Q149" s="240"/>
      <c r="R149" s="240"/>
      <c r="S149" s="240"/>
      <c r="T149" s="241"/>
      <c r="AT149" s="242" t="s">
        <v>174</v>
      </c>
      <c r="AU149" s="242" t="s">
        <v>81</v>
      </c>
      <c r="AV149" s="13" t="s">
        <v>81</v>
      </c>
      <c r="AW149" s="13" t="s">
        <v>36</v>
      </c>
      <c r="AX149" s="13" t="s">
        <v>72</v>
      </c>
      <c r="AY149" s="242" t="s">
        <v>162</v>
      </c>
    </row>
    <row r="150" spans="2:51" s="12" customFormat="1" ht="13.5">
      <c r="B150" s="221"/>
      <c r="C150" s="222"/>
      <c r="D150" s="218" t="s">
        <v>174</v>
      </c>
      <c r="E150" s="223" t="s">
        <v>21</v>
      </c>
      <c r="F150" s="224" t="s">
        <v>179</v>
      </c>
      <c r="G150" s="222"/>
      <c r="H150" s="225" t="s">
        <v>21</v>
      </c>
      <c r="I150" s="226"/>
      <c r="J150" s="222"/>
      <c r="K150" s="222"/>
      <c r="L150" s="227"/>
      <c r="M150" s="228"/>
      <c r="N150" s="229"/>
      <c r="O150" s="229"/>
      <c r="P150" s="229"/>
      <c r="Q150" s="229"/>
      <c r="R150" s="229"/>
      <c r="S150" s="229"/>
      <c r="T150" s="230"/>
      <c r="AT150" s="231" t="s">
        <v>174</v>
      </c>
      <c r="AU150" s="231" t="s">
        <v>81</v>
      </c>
      <c r="AV150" s="12" t="s">
        <v>79</v>
      </c>
      <c r="AW150" s="12" t="s">
        <v>36</v>
      </c>
      <c r="AX150" s="12" t="s">
        <v>72</v>
      </c>
      <c r="AY150" s="231" t="s">
        <v>162</v>
      </c>
    </row>
    <row r="151" spans="2:51" s="13" customFormat="1" ht="13.5">
      <c r="B151" s="232"/>
      <c r="C151" s="233"/>
      <c r="D151" s="218" t="s">
        <v>174</v>
      </c>
      <c r="E151" s="234" t="s">
        <v>21</v>
      </c>
      <c r="F151" s="235" t="s">
        <v>215</v>
      </c>
      <c r="G151" s="233"/>
      <c r="H151" s="236">
        <v>0.192</v>
      </c>
      <c r="I151" s="237"/>
      <c r="J151" s="233"/>
      <c r="K151" s="233"/>
      <c r="L151" s="238"/>
      <c r="M151" s="239"/>
      <c r="N151" s="240"/>
      <c r="O151" s="240"/>
      <c r="P151" s="240"/>
      <c r="Q151" s="240"/>
      <c r="R151" s="240"/>
      <c r="S151" s="240"/>
      <c r="T151" s="241"/>
      <c r="AT151" s="242" t="s">
        <v>174</v>
      </c>
      <c r="AU151" s="242" t="s">
        <v>81</v>
      </c>
      <c r="AV151" s="13" t="s">
        <v>81</v>
      </c>
      <c r="AW151" s="13" t="s">
        <v>36</v>
      </c>
      <c r="AX151" s="13" t="s">
        <v>72</v>
      </c>
      <c r="AY151" s="242" t="s">
        <v>162</v>
      </c>
    </row>
    <row r="152" spans="2:51" s="12" customFormat="1" ht="13.5">
      <c r="B152" s="221"/>
      <c r="C152" s="222"/>
      <c r="D152" s="218" t="s">
        <v>174</v>
      </c>
      <c r="E152" s="223" t="s">
        <v>21</v>
      </c>
      <c r="F152" s="224" t="s">
        <v>180</v>
      </c>
      <c r="G152" s="222"/>
      <c r="H152" s="225" t="s">
        <v>21</v>
      </c>
      <c r="I152" s="226"/>
      <c r="J152" s="222"/>
      <c r="K152" s="222"/>
      <c r="L152" s="227"/>
      <c r="M152" s="228"/>
      <c r="N152" s="229"/>
      <c r="O152" s="229"/>
      <c r="P152" s="229"/>
      <c r="Q152" s="229"/>
      <c r="R152" s="229"/>
      <c r="S152" s="229"/>
      <c r="T152" s="230"/>
      <c r="AT152" s="231" t="s">
        <v>174</v>
      </c>
      <c r="AU152" s="231" t="s">
        <v>81</v>
      </c>
      <c r="AV152" s="12" t="s">
        <v>79</v>
      </c>
      <c r="AW152" s="12" t="s">
        <v>36</v>
      </c>
      <c r="AX152" s="12" t="s">
        <v>72</v>
      </c>
      <c r="AY152" s="231" t="s">
        <v>162</v>
      </c>
    </row>
    <row r="153" spans="2:51" s="13" customFormat="1" ht="13.5">
      <c r="B153" s="232"/>
      <c r="C153" s="233"/>
      <c r="D153" s="218" t="s">
        <v>174</v>
      </c>
      <c r="E153" s="234" t="s">
        <v>21</v>
      </c>
      <c r="F153" s="235" t="s">
        <v>215</v>
      </c>
      <c r="G153" s="233"/>
      <c r="H153" s="236">
        <v>0.192</v>
      </c>
      <c r="I153" s="237"/>
      <c r="J153" s="233"/>
      <c r="K153" s="233"/>
      <c r="L153" s="238"/>
      <c r="M153" s="239"/>
      <c r="N153" s="240"/>
      <c r="O153" s="240"/>
      <c r="P153" s="240"/>
      <c r="Q153" s="240"/>
      <c r="R153" s="240"/>
      <c r="S153" s="240"/>
      <c r="T153" s="241"/>
      <c r="AT153" s="242" t="s">
        <v>174</v>
      </c>
      <c r="AU153" s="242" t="s">
        <v>81</v>
      </c>
      <c r="AV153" s="13" t="s">
        <v>81</v>
      </c>
      <c r="AW153" s="13" t="s">
        <v>36</v>
      </c>
      <c r="AX153" s="13" t="s">
        <v>72</v>
      </c>
      <c r="AY153" s="242" t="s">
        <v>162</v>
      </c>
    </row>
    <row r="154" spans="2:51" s="12" customFormat="1" ht="13.5">
      <c r="B154" s="221"/>
      <c r="C154" s="222"/>
      <c r="D154" s="218" t="s">
        <v>174</v>
      </c>
      <c r="E154" s="223" t="s">
        <v>21</v>
      </c>
      <c r="F154" s="224" t="s">
        <v>181</v>
      </c>
      <c r="G154" s="222"/>
      <c r="H154" s="225" t="s">
        <v>21</v>
      </c>
      <c r="I154" s="226"/>
      <c r="J154" s="222"/>
      <c r="K154" s="222"/>
      <c r="L154" s="227"/>
      <c r="M154" s="228"/>
      <c r="N154" s="229"/>
      <c r="O154" s="229"/>
      <c r="P154" s="229"/>
      <c r="Q154" s="229"/>
      <c r="R154" s="229"/>
      <c r="S154" s="229"/>
      <c r="T154" s="230"/>
      <c r="AT154" s="231" t="s">
        <v>174</v>
      </c>
      <c r="AU154" s="231" t="s">
        <v>81</v>
      </c>
      <c r="AV154" s="12" t="s">
        <v>79</v>
      </c>
      <c r="AW154" s="12" t="s">
        <v>36</v>
      </c>
      <c r="AX154" s="12" t="s">
        <v>72</v>
      </c>
      <c r="AY154" s="231" t="s">
        <v>162</v>
      </c>
    </row>
    <row r="155" spans="2:51" s="13" customFormat="1" ht="13.5">
      <c r="B155" s="232"/>
      <c r="C155" s="233"/>
      <c r="D155" s="218" t="s">
        <v>174</v>
      </c>
      <c r="E155" s="234" t="s">
        <v>21</v>
      </c>
      <c r="F155" s="235" t="s">
        <v>216</v>
      </c>
      <c r="G155" s="233"/>
      <c r="H155" s="236">
        <v>0.264</v>
      </c>
      <c r="I155" s="237"/>
      <c r="J155" s="233"/>
      <c r="K155" s="233"/>
      <c r="L155" s="238"/>
      <c r="M155" s="239"/>
      <c r="N155" s="240"/>
      <c r="O155" s="240"/>
      <c r="P155" s="240"/>
      <c r="Q155" s="240"/>
      <c r="R155" s="240"/>
      <c r="S155" s="240"/>
      <c r="T155" s="241"/>
      <c r="AT155" s="242" t="s">
        <v>174</v>
      </c>
      <c r="AU155" s="242" t="s">
        <v>81</v>
      </c>
      <c r="AV155" s="13" t="s">
        <v>81</v>
      </c>
      <c r="AW155" s="13" t="s">
        <v>36</v>
      </c>
      <c r="AX155" s="13" t="s">
        <v>72</v>
      </c>
      <c r="AY155" s="242" t="s">
        <v>162</v>
      </c>
    </row>
    <row r="156" spans="2:51" s="12" customFormat="1" ht="13.5">
      <c r="B156" s="221"/>
      <c r="C156" s="222"/>
      <c r="D156" s="218" t="s">
        <v>174</v>
      </c>
      <c r="E156" s="223" t="s">
        <v>21</v>
      </c>
      <c r="F156" s="224" t="s">
        <v>183</v>
      </c>
      <c r="G156" s="222"/>
      <c r="H156" s="225" t="s">
        <v>21</v>
      </c>
      <c r="I156" s="226"/>
      <c r="J156" s="222"/>
      <c r="K156" s="222"/>
      <c r="L156" s="227"/>
      <c r="M156" s="228"/>
      <c r="N156" s="229"/>
      <c r="O156" s="229"/>
      <c r="P156" s="229"/>
      <c r="Q156" s="229"/>
      <c r="R156" s="229"/>
      <c r="S156" s="229"/>
      <c r="T156" s="230"/>
      <c r="AT156" s="231" t="s">
        <v>174</v>
      </c>
      <c r="AU156" s="231" t="s">
        <v>81</v>
      </c>
      <c r="AV156" s="12" t="s">
        <v>79</v>
      </c>
      <c r="AW156" s="12" t="s">
        <v>36</v>
      </c>
      <c r="AX156" s="12" t="s">
        <v>72</v>
      </c>
      <c r="AY156" s="231" t="s">
        <v>162</v>
      </c>
    </row>
    <row r="157" spans="2:51" s="13" customFormat="1" ht="13.5">
      <c r="B157" s="232"/>
      <c r="C157" s="233"/>
      <c r="D157" s="218" t="s">
        <v>174</v>
      </c>
      <c r="E157" s="234" t="s">
        <v>21</v>
      </c>
      <c r="F157" s="235" t="s">
        <v>215</v>
      </c>
      <c r="G157" s="233"/>
      <c r="H157" s="236">
        <v>0.192</v>
      </c>
      <c r="I157" s="237"/>
      <c r="J157" s="233"/>
      <c r="K157" s="233"/>
      <c r="L157" s="238"/>
      <c r="M157" s="239"/>
      <c r="N157" s="240"/>
      <c r="O157" s="240"/>
      <c r="P157" s="240"/>
      <c r="Q157" s="240"/>
      <c r="R157" s="240"/>
      <c r="S157" s="240"/>
      <c r="T157" s="241"/>
      <c r="AT157" s="242" t="s">
        <v>174</v>
      </c>
      <c r="AU157" s="242" t="s">
        <v>81</v>
      </c>
      <c r="AV157" s="13" t="s">
        <v>81</v>
      </c>
      <c r="AW157" s="13" t="s">
        <v>36</v>
      </c>
      <c r="AX157" s="13" t="s">
        <v>72</v>
      </c>
      <c r="AY157" s="242" t="s">
        <v>162</v>
      </c>
    </row>
    <row r="158" spans="2:51" s="14" customFormat="1" ht="13.5">
      <c r="B158" s="243"/>
      <c r="C158" s="244"/>
      <c r="D158" s="245" t="s">
        <v>174</v>
      </c>
      <c r="E158" s="246" t="s">
        <v>21</v>
      </c>
      <c r="F158" s="247" t="s">
        <v>184</v>
      </c>
      <c r="G158" s="244"/>
      <c r="H158" s="248">
        <v>1.416</v>
      </c>
      <c r="I158" s="249"/>
      <c r="J158" s="244"/>
      <c r="K158" s="244"/>
      <c r="L158" s="250"/>
      <c r="M158" s="251"/>
      <c r="N158" s="252"/>
      <c r="O158" s="252"/>
      <c r="P158" s="252"/>
      <c r="Q158" s="252"/>
      <c r="R158" s="252"/>
      <c r="S158" s="252"/>
      <c r="T158" s="253"/>
      <c r="AT158" s="254" t="s">
        <v>174</v>
      </c>
      <c r="AU158" s="254" t="s">
        <v>81</v>
      </c>
      <c r="AV158" s="14" t="s">
        <v>170</v>
      </c>
      <c r="AW158" s="14" t="s">
        <v>36</v>
      </c>
      <c r="AX158" s="14" t="s">
        <v>79</v>
      </c>
      <c r="AY158" s="254" t="s">
        <v>162</v>
      </c>
    </row>
    <row r="159" spans="2:65" s="1" customFormat="1" ht="31.5" customHeight="1">
      <c r="B159" s="43"/>
      <c r="C159" s="206" t="s">
        <v>217</v>
      </c>
      <c r="D159" s="206" t="s">
        <v>165</v>
      </c>
      <c r="E159" s="207" t="s">
        <v>218</v>
      </c>
      <c r="F159" s="208" t="s">
        <v>219</v>
      </c>
      <c r="G159" s="209" t="s">
        <v>187</v>
      </c>
      <c r="H159" s="210">
        <v>11.219</v>
      </c>
      <c r="I159" s="211"/>
      <c r="J159" s="212">
        <f>ROUND(I159*H159,2)</f>
        <v>0</v>
      </c>
      <c r="K159" s="208" t="s">
        <v>169</v>
      </c>
      <c r="L159" s="63"/>
      <c r="M159" s="213" t="s">
        <v>21</v>
      </c>
      <c r="N159" s="214" t="s">
        <v>43</v>
      </c>
      <c r="O159" s="44"/>
      <c r="P159" s="215">
        <f>O159*H159</f>
        <v>0</v>
      </c>
      <c r="Q159" s="215">
        <v>0.10842</v>
      </c>
      <c r="R159" s="215">
        <f>Q159*H159</f>
        <v>1.21636398</v>
      </c>
      <c r="S159" s="215">
        <v>0</v>
      </c>
      <c r="T159" s="216">
        <f>S159*H159</f>
        <v>0</v>
      </c>
      <c r="AR159" s="26" t="s">
        <v>170</v>
      </c>
      <c r="AT159" s="26" t="s">
        <v>165</v>
      </c>
      <c r="AU159" s="26" t="s">
        <v>81</v>
      </c>
      <c r="AY159" s="26" t="s">
        <v>162</v>
      </c>
      <c r="BE159" s="217">
        <f>IF(N159="základní",J159,0)</f>
        <v>0</v>
      </c>
      <c r="BF159" s="217">
        <f>IF(N159="snížená",J159,0)</f>
        <v>0</v>
      </c>
      <c r="BG159" s="217">
        <f>IF(N159="zákl. přenesená",J159,0)</f>
        <v>0</v>
      </c>
      <c r="BH159" s="217">
        <f>IF(N159="sníž. přenesená",J159,0)</f>
        <v>0</v>
      </c>
      <c r="BI159" s="217">
        <f>IF(N159="nulová",J159,0)</f>
        <v>0</v>
      </c>
      <c r="BJ159" s="26" t="s">
        <v>79</v>
      </c>
      <c r="BK159" s="217">
        <f>ROUND(I159*H159,2)</f>
        <v>0</v>
      </c>
      <c r="BL159" s="26" t="s">
        <v>170</v>
      </c>
      <c r="BM159" s="26" t="s">
        <v>220</v>
      </c>
    </row>
    <row r="160" spans="2:51" s="12" customFormat="1" ht="13.5">
      <c r="B160" s="221"/>
      <c r="C160" s="222"/>
      <c r="D160" s="218" t="s">
        <v>174</v>
      </c>
      <c r="E160" s="223" t="s">
        <v>21</v>
      </c>
      <c r="F160" s="224" t="s">
        <v>190</v>
      </c>
      <c r="G160" s="222"/>
      <c r="H160" s="225" t="s">
        <v>21</v>
      </c>
      <c r="I160" s="226"/>
      <c r="J160" s="222"/>
      <c r="K160" s="222"/>
      <c r="L160" s="227"/>
      <c r="M160" s="228"/>
      <c r="N160" s="229"/>
      <c r="O160" s="229"/>
      <c r="P160" s="229"/>
      <c r="Q160" s="229"/>
      <c r="R160" s="229"/>
      <c r="S160" s="229"/>
      <c r="T160" s="230"/>
      <c r="AT160" s="231" t="s">
        <v>174</v>
      </c>
      <c r="AU160" s="231" t="s">
        <v>81</v>
      </c>
      <c r="AV160" s="12" t="s">
        <v>79</v>
      </c>
      <c r="AW160" s="12" t="s">
        <v>36</v>
      </c>
      <c r="AX160" s="12" t="s">
        <v>72</v>
      </c>
      <c r="AY160" s="231" t="s">
        <v>162</v>
      </c>
    </row>
    <row r="161" spans="2:51" s="13" customFormat="1" ht="13.5">
      <c r="B161" s="232"/>
      <c r="C161" s="233"/>
      <c r="D161" s="245" t="s">
        <v>174</v>
      </c>
      <c r="E161" s="255" t="s">
        <v>21</v>
      </c>
      <c r="F161" s="256" t="s">
        <v>221</v>
      </c>
      <c r="G161" s="233"/>
      <c r="H161" s="257">
        <v>11.219</v>
      </c>
      <c r="I161" s="237"/>
      <c r="J161" s="233"/>
      <c r="K161" s="233"/>
      <c r="L161" s="238"/>
      <c r="M161" s="239"/>
      <c r="N161" s="240"/>
      <c r="O161" s="240"/>
      <c r="P161" s="240"/>
      <c r="Q161" s="240"/>
      <c r="R161" s="240"/>
      <c r="S161" s="240"/>
      <c r="T161" s="241"/>
      <c r="AT161" s="242" t="s">
        <v>174</v>
      </c>
      <c r="AU161" s="242" t="s">
        <v>81</v>
      </c>
      <c r="AV161" s="13" t="s">
        <v>81</v>
      </c>
      <c r="AW161" s="13" t="s">
        <v>36</v>
      </c>
      <c r="AX161" s="13" t="s">
        <v>79</v>
      </c>
      <c r="AY161" s="242" t="s">
        <v>162</v>
      </c>
    </row>
    <row r="162" spans="2:65" s="1" customFormat="1" ht="22.5" customHeight="1">
      <c r="B162" s="43"/>
      <c r="C162" s="206" t="s">
        <v>222</v>
      </c>
      <c r="D162" s="206" t="s">
        <v>165</v>
      </c>
      <c r="E162" s="207" t="s">
        <v>223</v>
      </c>
      <c r="F162" s="208" t="s">
        <v>224</v>
      </c>
      <c r="G162" s="209" t="s">
        <v>187</v>
      </c>
      <c r="H162" s="210">
        <v>0.8</v>
      </c>
      <c r="I162" s="211"/>
      <c r="J162" s="212">
        <f>ROUND(I162*H162,2)</f>
        <v>0</v>
      </c>
      <c r="K162" s="208" t="s">
        <v>169</v>
      </c>
      <c r="L162" s="63"/>
      <c r="M162" s="213" t="s">
        <v>21</v>
      </c>
      <c r="N162" s="214" t="s">
        <v>43</v>
      </c>
      <c r="O162" s="44"/>
      <c r="P162" s="215">
        <f>O162*H162</f>
        <v>0</v>
      </c>
      <c r="Q162" s="215">
        <v>0.26723</v>
      </c>
      <c r="R162" s="215">
        <f>Q162*H162</f>
        <v>0.21378400000000003</v>
      </c>
      <c r="S162" s="215">
        <v>0</v>
      </c>
      <c r="T162" s="216">
        <f>S162*H162</f>
        <v>0</v>
      </c>
      <c r="AR162" s="26" t="s">
        <v>170</v>
      </c>
      <c r="AT162" s="26" t="s">
        <v>165</v>
      </c>
      <c r="AU162" s="26" t="s">
        <v>81</v>
      </c>
      <c r="AY162" s="26" t="s">
        <v>162</v>
      </c>
      <c r="BE162" s="217">
        <f>IF(N162="základní",J162,0)</f>
        <v>0</v>
      </c>
      <c r="BF162" s="217">
        <f>IF(N162="snížená",J162,0)</f>
        <v>0</v>
      </c>
      <c r="BG162" s="217">
        <f>IF(N162="zákl. přenesená",J162,0)</f>
        <v>0</v>
      </c>
      <c r="BH162" s="217">
        <f>IF(N162="sníž. přenesená",J162,0)</f>
        <v>0</v>
      </c>
      <c r="BI162" s="217">
        <f>IF(N162="nulová",J162,0)</f>
        <v>0</v>
      </c>
      <c r="BJ162" s="26" t="s">
        <v>79</v>
      </c>
      <c r="BK162" s="217">
        <f>ROUND(I162*H162,2)</f>
        <v>0</v>
      </c>
      <c r="BL162" s="26" t="s">
        <v>170</v>
      </c>
      <c r="BM162" s="26" t="s">
        <v>225</v>
      </c>
    </row>
    <row r="163" spans="2:47" s="1" customFormat="1" ht="67.5">
      <c r="B163" s="43"/>
      <c r="C163" s="65"/>
      <c r="D163" s="218" t="s">
        <v>172</v>
      </c>
      <c r="E163" s="65"/>
      <c r="F163" s="219" t="s">
        <v>226</v>
      </c>
      <c r="G163" s="65"/>
      <c r="H163" s="65"/>
      <c r="I163" s="174"/>
      <c r="J163" s="65"/>
      <c r="K163" s="65"/>
      <c r="L163" s="63"/>
      <c r="M163" s="220"/>
      <c r="N163" s="44"/>
      <c r="O163" s="44"/>
      <c r="P163" s="44"/>
      <c r="Q163" s="44"/>
      <c r="R163" s="44"/>
      <c r="S163" s="44"/>
      <c r="T163" s="80"/>
      <c r="AT163" s="26" t="s">
        <v>172</v>
      </c>
      <c r="AU163" s="26" t="s">
        <v>81</v>
      </c>
    </row>
    <row r="164" spans="2:51" s="12" customFormat="1" ht="13.5">
      <c r="B164" s="221"/>
      <c r="C164" s="222"/>
      <c r="D164" s="218" t="s">
        <v>174</v>
      </c>
      <c r="E164" s="223" t="s">
        <v>21</v>
      </c>
      <c r="F164" s="224" t="s">
        <v>227</v>
      </c>
      <c r="G164" s="222"/>
      <c r="H164" s="225" t="s">
        <v>21</v>
      </c>
      <c r="I164" s="226"/>
      <c r="J164" s="222"/>
      <c r="K164" s="222"/>
      <c r="L164" s="227"/>
      <c r="M164" s="228"/>
      <c r="N164" s="229"/>
      <c r="O164" s="229"/>
      <c r="P164" s="229"/>
      <c r="Q164" s="229"/>
      <c r="R164" s="229"/>
      <c r="S164" s="229"/>
      <c r="T164" s="230"/>
      <c r="AT164" s="231" t="s">
        <v>174</v>
      </c>
      <c r="AU164" s="231" t="s">
        <v>81</v>
      </c>
      <c r="AV164" s="12" t="s">
        <v>79</v>
      </c>
      <c r="AW164" s="12" t="s">
        <v>36</v>
      </c>
      <c r="AX164" s="12" t="s">
        <v>72</v>
      </c>
      <c r="AY164" s="231" t="s">
        <v>162</v>
      </c>
    </row>
    <row r="165" spans="2:51" s="13" customFormat="1" ht="13.5">
      <c r="B165" s="232"/>
      <c r="C165" s="233"/>
      <c r="D165" s="218" t="s">
        <v>174</v>
      </c>
      <c r="E165" s="234" t="s">
        <v>21</v>
      </c>
      <c r="F165" s="235" t="s">
        <v>197</v>
      </c>
      <c r="G165" s="233"/>
      <c r="H165" s="236">
        <v>0.8</v>
      </c>
      <c r="I165" s="237"/>
      <c r="J165" s="233"/>
      <c r="K165" s="233"/>
      <c r="L165" s="238"/>
      <c r="M165" s="239"/>
      <c r="N165" s="240"/>
      <c r="O165" s="240"/>
      <c r="P165" s="240"/>
      <c r="Q165" s="240"/>
      <c r="R165" s="240"/>
      <c r="S165" s="240"/>
      <c r="T165" s="241"/>
      <c r="AT165" s="242" t="s">
        <v>174</v>
      </c>
      <c r="AU165" s="242" t="s">
        <v>81</v>
      </c>
      <c r="AV165" s="13" t="s">
        <v>81</v>
      </c>
      <c r="AW165" s="13" t="s">
        <v>36</v>
      </c>
      <c r="AX165" s="13" t="s">
        <v>79</v>
      </c>
      <c r="AY165" s="242" t="s">
        <v>162</v>
      </c>
    </row>
    <row r="166" spans="2:63" s="11" customFormat="1" ht="29.85" customHeight="1">
      <c r="B166" s="189"/>
      <c r="C166" s="190"/>
      <c r="D166" s="203" t="s">
        <v>71</v>
      </c>
      <c r="E166" s="204" t="s">
        <v>170</v>
      </c>
      <c r="F166" s="204" t="s">
        <v>228</v>
      </c>
      <c r="G166" s="190"/>
      <c r="H166" s="190"/>
      <c r="I166" s="193"/>
      <c r="J166" s="205">
        <f>BK166</f>
        <v>0</v>
      </c>
      <c r="K166" s="190"/>
      <c r="L166" s="195"/>
      <c r="M166" s="196"/>
      <c r="N166" s="197"/>
      <c r="O166" s="197"/>
      <c r="P166" s="198">
        <f>SUM(P167:P177)</f>
        <v>0</v>
      </c>
      <c r="Q166" s="197"/>
      <c r="R166" s="198">
        <f>SUM(R167:R177)</f>
        <v>0.38950682000000003</v>
      </c>
      <c r="S166" s="197"/>
      <c r="T166" s="199">
        <f>SUM(T167:T177)</f>
        <v>0</v>
      </c>
      <c r="AR166" s="200" t="s">
        <v>79</v>
      </c>
      <c r="AT166" s="201" t="s">
        <v>71</v>
      </c>
      <c r="AU166" s="201" t="s">
        <v>79</v>
      </c>
      <c r="AY166" s="200" t="s">
        <v>162</v>
      </c>
      <c r="BK166" s="202">
        <f>SUM(BK167:BK177)</f>
        <v>0</v>
      </c>
    </row>
    <row r="167" spans="2:65" s="1" customFormat="1" ht="22.5" customHeight="1">
      <c r="B167" s="43"/>
      <c r="C167" s="206" t="s">
        <v>229</v>
      </c>
      <c r="D167" s="206" t="s">
        <v>165</v>
      </c>
      <c r="E167" s="207" t="s">
        <v>230</v>
      </c>
      <c r="F167" s="208" t="s">
        <v>231</v>
      </c>
      <c r="G167" s="209" t="s">
        <v>168</v>
      </c>
      <c r="H167" s="210">
        <v>0.333</v>
      </c>
      <c r="I167" s="211"/>
      <c r="J167" s="212">
        <f>ROUND(I167*H167,2)</f>
        <v>0</v>
      </c>
      <c r="K167" s="208" t="s">
        <v>169</v>
      </c>
      <c r="L167" s="63"/>
      <c r="M167" s="213" t="s">
        <v>21</v>
      </c>
      <c r="N167" s="214" t="s">
        <v>43</v>
      </c>
      <c r="O167" s="44"/>
      <c r="P167" s="215">
        <f>O167*H167</f>
        <v>0</v>
      </c>
      <c r="Q167" s="215">
        <v>0.01954</v>
      </c>
      <c r="R167" s="215">
        <f>Q167*H167</f>
        <v>0.00650682</v>
      </c>
      <c r="S167" s="215">
        <v>0</v>
      </c>
      <c r="T167" s="216">
        <f>S167*H167</f>
        <v>0</v>
      </c>
      <c r="AR167" s="26" t="s">
        <v>170</v>
      </c>
      <c r="AT167" s="26" t="s">
        <v>165</v>
      </c>
      <c r="AU167" s="26" t="s">
        <v>81</v>
      </c>
      <c r="AY167" s="26" t="s">
        <v>162</v>
      </c>
      <c r="BE167" s="217">
        <f>IF(N167="základní",J167,0)</f>
        <v>0</v>
      </c>
      <c r="BF167" s="217">
        <f>IF(N167="snížená",J167,0)</f>
        <v>0</v>
      </c>
      <c r="BG167" s="217">
        <f>IF(N167="zákl. přenesená",J167,0)</f>
        <v>0</v>
      </c>
      <c r="BH167" s="217">
        <f>IF(N167="sníž. přenesená",J167,0)</f>
        <v>0</v>
      </c>
      <c r="BI167" s="217">
        <f>IF(N167="nulová",J167,0)</f>
        <v>0</v>
      </c>
      <c r="BJ167" s="26" t="s">
        <v>79</v>
      </c>
      <c r="BK167" s="217">
        <f>ROUND(I167*H167,2)</f>
        <v>0</v>
      </c>
      <c r="BL167" s="26" t="s">
        <v>170</v>
      </c>
      <c r="BM167" s="26" t="s">
        <v>232</v>
      </c>
    </row>
    <row r="168" spans="2:47" s="1" customFormat="1" ht="54">
      <c r="B168" s="43"/>
      <c r="C168" s="65"/>
      <c r="D168" s="218" t="s">
        <v>172</v>
      </c>
      <c r="E168" s="65"/>
      <c r="F168" s="219" t="s">
        <v>233</v>
      </c>
      <c r="G168" s="65"/>
      <c r="H168" s="65"/>
      <c r="I168" s="174"/>
      <c r="J168" s="65"/>
      <c r="K168" s="65"/>
      <c r="L168" s="63"/>
      <c r="M168" s="220"/>
      <c r="N168" s="44"/>
      <c r="O168" s="44"/>
      <c r="P168" s="44"/>
      <c r="Q168" s="44"/>
      <c r="R168" s="44"/>
      <c r="S168" s="44"/>
      <c r="T168" s="80"/>
      <c r="AT168" s="26" t="s">
        <v>172</v>
      </c>
      <c r="AU168" s="26" t="s">
        <v>81</v>
      </c>
    </row>
    <row r="169" spans="2:51" s="12" customFormat="1" ht="13.5">
      <c r="B169" s="221"/>
      <c r="C169" s="222"/>
      <c r="D169" s="218" t="s">
        <v>174</v>
      </c>
      <c r="E169" s="223" t="s">
        <v>21</v>
      </c>
      <c r="F169" s="224" t="s">
        <v>234</v>
      </c>
      <c r="G169" s="222"/>
      <c r="H169" s="225" t="s">
        <v>21</v>
      </c>
      <c r="I169" s="226"/>
      <c r="J169" s="222"/>
      <c r="K169" s="222"/>
      <c r="L169" s="227"/>
      <c r="M169" s="228"/>
      <c r="N169" s="229"/>
      <c r="O169" s="229"/>
      <c r="P169" s="229"/>
      <c r="Q169" s="229"/>
      <c r="R169" s="229"/>
      <c r="S169" s="229"/>
      <c r="T169" s="230"/>
      <c r="AT169" s="231" t="s">
        <v>174</v>
      </c>
      <c r="AU169" s="231" t="s">
        <v>81</v>
      </c>
      <c r="AV169" s="12" t="s">
        <v>79</v>
      </c>
      <c r="AW169" s="12" t="s">
        <v>36</v>
      </c>
      <c r="AX169" s="12" t="s">
        <v>72</v>
      </c>
      <c r="AY169" s="231" t="s">
        <v>162</v>
      </c>
    </row>
    <row r="170" spans="2:51" s="13" customFormat="1" ht="13.5">
      <c r="B170" s="232"/>
      <c r="C170" s="233"/>
      <c r="D170" s="245" t="s">
        <v>174</v>
      </c>
      <c r="E170" s="255" t="s">
        <v>21</v>
      </c>
      <c r="F170" s="256" t="s">
        <v>235</v>
      </c>
      <c r="G170" s="233"/>
      <c r="H170" s="257">
        <v>0.333</v>
      </c>
      <c r="I170" s="237"/>
      <c r="J170" s="233"/>
      <c r="K170" s="233"/>
      <c r="L170" s="238"/>
      <c r="M170" s="239"/>
      <c r="N170" s="240"/>
      <c r="O170" s="240"/>
      <c r="P170" s="240"/>
      <c r="Q170" s="240"/>
      <c r="R170" s="240"/>
      <c r="S170" s="240"/>
      <c r="T170" s="241"/>
      <c r="AT170" s="242" t="s">
        <v>174</v>
      </c>
      <c r="AU170" s="242" t="s">
        <v>81</v>
      </c>
      <c r="AV170" s="13" t="s">
        <v>81</v>
      </c>
      <c r="AW170" s="13" t="s">
        <v>36</v>
      </c>
      <c r="AX170" s="13" t="s">
        <v>79</v>
      </c>
      <c r="AY170" s="242" t="s">
        <v>162</v>
      </c>
    </row>
    <row r="171" spans="2:65" s="1" customFormat="1" ht="22.5" customHeight="1">
      <c r="B171" s="43"/>
      <c r="C171" s="258" t="s">
        <v>236</v>
      </c>
      <c r="D171" s="258" t="s">
        <v>237</v>
      </c>
      <c r="E171" s="259" t="s">
        <v>238</v>
      </c>
      <c r="F171" s="260" t="s">
        <v>239</v>
      </c>
      <c r="G171" s="261" t="s">
        <v>168</v>
      </c>
      <c r="H171" s="262">
        <v>0.383</v>
      </c>
      <c r="I171" s="263"/>
      <c r="J171" s="264">
        <f>ROUND(I171*H171,2)</f>
        <v>0</v>
      </c>
      <c r="K171" s="260" t="s">
        <v>169</v>
      </c>
      <c r="L171" s="265"/>
      <c r="M171" s="266" t="s">
        <v>21</v>
      </c>
      <c r="N171" s="267" t="s">
        <v>43</v>
      </c>
      <c r="O171" s="44"/>
      <c r="P171" s="215">
        <f>O171*H171</f>
        <v>0</v>
      </c>
      <c r="Q171" s="215">
        <v>1</v>
      </c>
      <c r="R171" s="215">
        <f>Q171*H171</f>
        <v>0.383</v>
      </c>
      <c r="S171" s="215">
        <v>0</v>
      </c>
      <c r="T171" s="216">
        <f>S171*H171</f>
        <v>0</v>
      </c>
      <c r="AR171" s="26" t="s">
        <v>222</v>
      </c>
      <c r="AT171" s="26" t="s">
        <v>237</v>
      </c>
      <c r="AU171" s="26" t="s">
        <v>81</v>
      </c>
      <c r="AY171" s="26" t="s">
        <v>162</v>
      </c>
      <c r="BE171" s="217">
        <f>IF(N171="základní",J171,0)</f>
        <v>0</v>
      </c>
      <c r="BF171" s="217">
        <f>IF(N171="snížená",J171,0)</f>
        <v>0</v>
      </c>
      <c r="BG171" s="217">
        <f>IF(N171="zákl. přenesená",J171,0)</f>
        <v>0</v>
      </c>
      <c r="BH171" s="217">
        <f>IF(N171="sníž. přenesená",J171,0)</f>
        <v>0</v>
      </c>
      <c r="BI171" s="217">
        <f>IF(N171="nulová",J171,0)</f>
        <v>0</v>
      </c>
      <c r="BJ171" s="26" t="s">
        <v>79</v>
      </c>
      <c r="BK171" s="217">
        <f>ROUND(I171*H171,2)</f>
        <v>0</v>
      </c>
      <c r="BL171" s="26" t="s">
        <v>170</v>
      </c>
      <c r="BM171" s="26" t="s">
        <v>240</v>
      </c>
    </row>
    <row r="172" spans="2:47" s="1" customFormat="1" ht="27">
      <c r="B172" s="43"/>
      <c r="C172" s="65"/>
      <c r="D172" s="218" t="s">
        <v>241</v>
      </c>
      <c r="E172" s="65"/>
      <c r="F172" s="219" t="s">
        <v>242</v>
      </c>
      <c r="G172" s="65"/>
      <c r="H172" s="65"/>
      <c r="I172" s="174"/>
      <c r="J172" s="65"/>
      <c r="K172" s="65"/>
      <c r="L172" s="63"/>
      <c r="M172" s="220"/>
      <c r="N172" s="44"/>
      <c r="O172" s="44"/>
      <c r="P172" s="44"/>
      <c r="Q172" s="44"/>
      <c r="R172" s="44"/>
      <c r="S172" s="44"/>
      <c r="T172" s="80"/>
      <c r="AT172" s="26" t="s">
        <v>241</v>
      </c>
      <c r="AU172" s="26" t="s">
        <v>81</v>
      </c>
    </row>
    <row r="173" spans="2:51" s="13" customFormat="1" ht="13.5">
      <c r="B173" s="232"/>
      <c r="C173" s="233"/>
      <c r="D173" s="245" t="s">
        <v>174</v>
      </c>
      <c r="E173" s="233"/>
      <c r="F173" s="256" t="s">
        <v>243</v>
      </c>
      <c r="G173" s="233"/>
      <c r="H173" s="257">
        <v>0.383</v>
      </c>
      <c r="I173" s="237"/>
      <c r="J173" s="233"/>
      <c r="K173" s="233"/>
      <c r="L173" s="238"/>
      <c r="M173" s="239"/>
      <c r="N173" s="240"/>
      <c r="O173" s="240"/>
      <c r="P173" s="240"/>
      <c r="Q173" s="240"/>
      <c r="R173" s="240"/>
      <c r="S173" s="240"/>
      <c r="T173" s="241"/>
      <c r="AT173" s="242" t="s">
        <v>174</v>
      </c>
      <c r="AU173" s="242" t="s">
        <v>81</v>
      </c>
      <c r="AV173" s="13" t="s">
        <v>81</v>
      </c>
      <c r="AW173" s="13" t="s">
        <v>6</v>
      </c>
      <c r="AX173" s="13" t="s">
        <v>79</v>
      </c>
      <c r="AY173" s="242" t="s">
        <v>162</v>
      </c>
    </row>
    <row r="174" spans="2:65" s="1" customFormat="1" ht="22.5" customHeight="1">
      <c r="B174" s="43"/>
      <c r="C174" s="206" t="s">
        <v>244</v>
      </c>
      <c r="D174" s="206" t="s">
        <v>165</v>
      </c>
      <c r="E174" s="207" t="s">
        <v>245</v>
      </c>
      <c r="F174" s="208" t="s">
        <v>246</v>
      </c>
      <c r="G174" s="209" t="s">
        <v>206</v>
      </c>
      <c r="H174" s="210">
        <v>18.6</v>
      </c>
      <c r="I174" s="211"/>
      <c r="J174" s="212">
        <f>ROUND(I174*H174,2)</f>
        <v>0</v>
      </c>
      <c r="K174" s="208" t="s">
        <v>21</v>
      </c>
      <c r="L174" s="63"/>
      <c r="M174" s="213" t="s">
        <v>21</v>
      </c>
      <c r="N174" s="214" t="s">
        <v>43</v>
      </c>
      <c r="O174" s="44"/>
      <c r="P174" s="215">
        <f>O174*H174</f>
        <v>0</v>
      </c>
      <c r="Q174" s="215">
        <v>0</v>
      </c>
      <c r="R174" s="215">
        <f>Q174*H174</f>
        <v>0</v>
      </c>
      <c r="S174" s="215">
        <v>0</v>
      </c>
      <c r="T174" s="216">
        <f>S174*H174</f>
        <v>0</v>
      </c>
      <c r="AR174" s="26" t="s">
        <v>170</v>
      </c>
      <c r="AT174" s="26" t="s">
        <v>165</v>
      </c>
      <c r="AU174" s="26" t="s">
        <v>81</v>
      </c>
      <c r="AY174" s="26" t="s">
        <v>162</v>
      </c>
      <c r="BE174" s="217">
        <f>IF(N174="základní",J174,0)</f>
        <v>0</v>
      </c>
      <c r="BF174" s="217">
        <f>IF(N174="snížená",J174,0)</f>
        <v>0</v>
      </c>
      <c r="BG174" s="217">
        <f>IF(N174="zákl. přenesená",J174,0)</f>
        <v>0</v>
      </c>
      <c r="BH174" s="217">
        <f>IF(N174="sníž. přenesená",J174,0)</f>
        <v>0</v>
      </c>
      <c r="BI174" s="217">
        <f>IF(N174="nulová",J174,0)</f>
        <v>0</v>
      </c>
      <c r="BJ174" s="26" t="s">
        <v>79</v>
      </c>
      <c r="BK174" s="217">
        <f>ROUND(I174*H174,2)</f>
        <v>0</v>
      </c>
      <c r="BL174" s="26" t="s">
        <v>170</v>
      </c>
      <c r="BM174" s="26" t="s">
        <v>247</v>
      </c>
    </row>
    <row r="175" spans="2:51" s="12" customFormat="1" ht="13.5">
      <c r="B175" s="221"/>
      <c r="C175" s="222"/>
      <c r="D175" s="218" t="s">
        <v>174</v>
      </c>
      <c r="E175" s="223" t="s">
        <v>21</v>
      </c>
      <c r="F175" s="224" t="s">
        <v>248</v>
      </c>
      <c r="G175" s="222"/>
      <c r="H175" s="225" t="s">
        <v>21</v>
      </c>
      <c r="I175" s="226"/>
      <c r="J175" s="222"/>
      <c r="K175" s="222"/>
      <c r="L175" s="227"/>
      <c r="M175" s="228"/>
      <c r="N175" s="229"/>
      <c r="O175" s="229"/>
      <c r="P175" s="229"/>
      <c r="Q175" s="229"/>
      <c r="R175" s="229"/>
      <c r="S175" s="229"/>
      <c r="T175" s="230"/>
      <c r="AT175" s="231" t="s">
        <v>174</v>
      </c>
      <c r="AU175" s="231" t="s">
        <v>81</v>
      </c>
      <c r="AV175" s="12" t="s">
        <v>79</v>
      </c>
      <c r="AW175" s="12" t="s">
        <v>36</v>
      </c>
      <c r="AX175" s="12" t="s">
        <v>72</v>
      </c>
      <c r="AY175" s="231" t="s">
        <v>162</v>
      </c>
    </row>
    <row r="176" spans="2:51" s="12" customFormat="1" ht="13.5">
      <c r="B176" s="221"/>
      <c r="C176" s="222"/>
      <c r="D176" s="218" t="s">
        <v>174</v>
      </c>
      <c r="E176" s="223" t="s">
        <v>21</v>
      </c>
      <c r="F176" s="224" t="s">
        <v>201</v>
      </c>
      <c r="G176" s="222"/>
      <c r="H176" s="225" t="s">
        <v>21</v>
      </c>
      <c r="I176" s="226"/>
      <c r="J176" s="222"/>
      <c r="K176" s="222"/>
      <c r="L176" s="227"/>
      <c r="M176" s="228"/>
      <c r="N176" s="229"/>
      <c r="O176" s="229"/>
      <c r="P176" s="229"/>
      <c r="Q176" s="229"/>
      <c r="R176" s="229"/>
      <c r="S176" s="229"/>
      <c r="T176" s="230"/>
      <c r="AT176" s="231" t="s">
        <v>174</v>
      </c>
      <c r="AU176" s="231" t="s">
        <v>81</v>
      </c>
      <c r="AV176" s="12" t="s">
        <v>79</v>
      </c>
      <c r="AW176" s="12" t="s">
        <v>36</v>
      </c>
      <c r="AX176" s="12" t="s">
        <v>72</v>
      </c>
      <c r="AY176" s="231" t="s">
        <v>162</v>
      </c>
    </row>
    <row r="177" spans="2:51" s="13" customFormat="1" ht="13.5">
      <c r="B177" s="232"/>
      <c r="C177" s="233"/>
      <c r="D177" s="218" t="s">
        <v>174</v>
      </c>
      <c r="E177" s="234" t="s">
        <v>21</v>
      </c>
      <c r="F177" s="235" t="s">
        <v>249</v>
      </c>
      <c r="G177" s="233"/>
      <c r="H177" s="236">
        <v>18.6</v>
      </c>
      <c r="I177" s="237"/>
      <c r="J177" s="233"/>
      <c r="K177" s="233"/>
      <c r="L177" s="238"/>
      <c r="M177" s="239"/>
      <c r="N177" s="240"/>
      <c r="O177" s="240"/>
      <c r="P177" s="240"/>
      <c r="Q177" s="240"/>
      <c r="R177" s="240"/>
      <c r="S177" s="240"/>
      <c r="T177" s="241"/>
      <c r="AT177" s="242" t="s">
        <v>174</v>
      </c>
      <c r="AU177" s="242" t="s">
        <v>81</v>
      </c>
      <c r="AV177" s="13" t="s">
        <v>81</v>
      </c>
      <c r="AW177" s="13" t="s">
        <v>36</v>
      </c>
      <c r="AX177" s="13" t="s">
        <v>79</v>
      </c>
      <c r="AY177" s="242" t="s">
        <v>162</v>
      </c>
    </row>
    <row r="178" spans="2:63" s="11" customFormat="1" ht="29.85" customHeight="1">
      <c r="B178" s="189"/>
      <c r="C178" s="190"/>
      <c r="D178" s="203" t="s">
        <v>71</v>
      </c>
      <c r="E178" s="204" t="s">
        <v>211</v>
      </c>
      <c r="F178" s="204" t="s">
        <v>250</v>
      </c>
      <c r="G178" s="190"/>
      <c r="H178" s="190"/>
      <c r="I178" s="193"/>
      <c r="J178" s="205">
        <f>BK178</f>
        <v>0</v>
      </c>
      <c r="K178" s="190"/>
      <c r="L178" s="195"/>
      <c r="M178" s="196"/>
      <c r="N178" s="197"/>
      <c r="O178" s="197"/>
      <c r="P178" s="198">
        <f>SUM(P179:P434)</f>
        <v>0</v>
      </c>
      <c r="Q178" s="197"/>
      <c r="R178" s="198">
        <f>SUM(R179:R434)</f>
        <v>26.17955419</v>
      </c>
      <c r="S178" s="197"/>
      <c r="T178" s="199">
        <f>SUM(T179:T434)</f>
        <v>0</v>
      </c>
      <c r="AR178" s="200" t="s">
        <v>79</v>
      </c>
      <c r="AT178" s="201" t="s">
        <v>71</v>
      </c>
      <c r="AU178" s="201" t="s">
        <v>79</v>
      </c>
      <c r="AY178" s="200" t="s">
        <v>162</v>
      </c>
      <c r="BK178" s="202">
        <f>SUM(BK179:BK434)</f>
        <v>0</v>
      </c>
    </row>
    <row r="179" spans="2:65" s="1" customFormat="1" ht="22.5" customHeight="1">
      <c r="B179" s="43"/>
      <c r="C179" s="206" t="s">
        <v>251</v>
      </c>
      <c r="D179" s="206" t="s">
        <v>165</v>
      </c>
      <c r="E179" s="207" t="s">
        <v>252</v>
      </c>
      <c r="F179" s="208" t="s">
        <v>253</v>
      </c>
      <c r="G179" s="209" t="s">
        <v>187</v>
      </c>
      <c r="H179" s="210">
        <v>44.323</v>
      </c>
      <c r="I179" s="211"/>
      <c r="J179" s="212">
        <f>ROUND(I179*H179,2)</f>
        <v>0</v>
      </c>
      <c r="K179" s="208" t="s">
        <v>169</v>
      </c>
      <c r="L179" s="63"/>
      <c r="M179" s="213" t="s">
        <v>21</v>
      </c>
      <c r="N179" s="214" t="s">
        <v>43</v>
      </c>
      <c r="O179" s="44"/>
      <c r="P179" s="215">
        <f>O179*H179</f>
        <v>0</v>
      </c>
      <c r="Q179" s="215">
        <v>0.00489</v>
      </c>
      <c r="R179" s="215">
        <f>Q179*H179</f>
        <v>0.21673947000000002</v>
      </c>
      <c r="S179" s="215">
        <v>0</v>
      </c>
      <c r="T179" s="216">
        <f>S179*H179</f>
        <v>0</v>
      </c>
      <c r="AR179" s="26" t="s">
        <v>170</v>
      </c>
      <c r="AT179" s="26" t="s">
        <v>165</v>
      </c>
      <c r="AU179" s="26" t="s">
        <v>81</v>
      </c>
      <c r="AY179" s="26" t="s">
        <v>162</v>
      </c>
      <c r="BE179" s="217">
        <f>IF(N179="základní",J179,0)</f>
        <v>0</v>
      </c>
      <c r="BF179" s="217">
        <f>IF(N179="snížená",J179,0)</f>
        <v>0</v>
      </c>
      <c r="BG179" s="217">
        <f>IF(N179="zákl. přenesená",J179,0)</f>
        <v>0</v>
      </c>
      <c r="BH179" s="217">
        <f>IF(N179="sníž. přenesená",J179,0)</f>
        <v>0</v>
      </c>
      <c r="BI179" s="217">
        <f>IF(N179="nulová",J179,0)</f>
        <v>0</v>
      </c>
      <c r="BJ179" s="26" t="s">
        <v>79</v>
      </c>
      <c r="BK179" s="217">
        <f>ROUND(I179*H179,2)</f>
        <v>0</v>
      </c>
      <c r="BL179" s="26" t="s">
        <v>170</v>
      </c>
      <c r="BM179" s="26" t="s">
        <v>254</v>
      </c>
    </row>
    <row r="180" spans="2:47" s="1" customFormat="1" ht="27">
      <c r="B180" s="43"/>
      <c r="C180" s="65"/>
      <c r="D180" s="218" t="s">
        <v>172</v>
      </c>
      <c r="E180" s="65"/>
      <c r="F180" s="219" t="s">
        <v>255</v>
      </c>
      <c r="G180" s="65"/>
      <c r="H180" s="65"/>
      <c r="I180" s="174"/>
      <c r="J180" s="65"/>
      <c r="K180" s="65"/>
      <c r="L180" s="63"/>
      <c r="M180" s="220"/>
      <c r="N180" s="44"/>
      <c r="O180" s="44"/>
      <c r="P180" s="44"/>
      <c r="Q180" s="44"/>
      <c r="R180" s="44"/>
      <c r="S180" s="44"/>
      <c r="T180" s="80"/>
      <c r="AT180" s="26" t="s">
        <v>172</v>
      </c>
      <c r="AU180" s="26" t="s">
        <v>81</v>
      </c>
    </row>
    <row r="181" spans="2:51" s="12" customFormat="1" ht="13.5">
      <c r="B181" s="221"/>
      <c r="C181" s="222"/>
      <c r="D181" s="218" t="s">
        <v>174</v>
      </c>
      <c r="E181" s="223" t="s">
        <v>21</v>
      </c>
      <c r="F181" s="224" t="s">
        <v>256</v>
      </c>
      <c r="G181" s="222"/>
      <c r="H181" s="225" t="s">
        <v>21</v>
      </c>
      <c r="I181" s="226"/>
      <c r="J181" s="222"/>
      <c r="K181" s="222"/>
      <c r="L181" s="227"/>
      <c r="M181" s="228"/>
      <c r="N181" s="229"/>
      <c r="O181" s="229"/>
      <c r="P181" s="229"/>
      <c r="Q181" s="229"/>
      <c r="R181" s="229"/>
      <c r="S181" s="229"/>
      <c r="T181" s="230"/>
      <c r="AT181" s="231" t="s">
        <v>174</v>
      </c>
      <c r="AU181" s="231" t="s">
        <v>81</v>
      </c>
      <c r="AV181" s="12" t="s">
        <v>79</v>
      </c>
      <c r="AW181" s="12" t="s">
        <v>36</v>
      </c>
      <c r="AX181" s="12" t="s">
        <v>72</v>
      </c>
      <c r="AY181" s="231" t="s">
        <v>162</v>
      </c>
    </row>
    <row r="182" spans="2:51" s="13" customFormat="1" ht="13.5">
      <c r="B182" s="232"/>
      <c r="C182" s="233"/>
      <c r="D182" s="218" t="s">
        <v>174</v>
      </c>
      <c r="E182" s="234" t="s">
        <v>21</v>
      </c>
      <c r="F182" s="235" t="s">
        <v>197</v>
      </c>
      <c r="G182" s="233"/>
      <c r="H182" s="236">
        <v>0.8</v>
      </c>
      <c r="I182" s="237"/>
      <c r="J182" s="233"/>
      <c r="K182" s="233"/>
      <c r="L182" s="238"/>
      <c r="M182" s="239"/>
      <c r="N182" s="240"/>
      <c r="O182" s="240"/>
      <c r="P182" s="240"/>
      <c r="Q182" s="240"/>
      <c r="R182" s="240"/>
      <c r="S182" s="240"/>
      <c r="T182" s="241"/>
      <c r="AT182" s="242" t="s">
        <v>174</v>
      </c>
      <c r="AU182" s="242" t="s">
        <v>81</v>
      </c>
      <c r="AV182" s="13" t="s">
        <v>81</v>
      </c>
      <c r="AW182" s="13" t="s">
        <v>36</v>
      </c>
      <c r="AX182" s="13" t="s">
        <v>72</v>
      </c>
      <c r="AY182" s="242" t="s">
        <v>162</v>
      </c>
    </row>
    <row r="183" spans="2:51" s="13" customFormat="1" ht="13.5">
      <c r="B183" s="232"/>
      <c r="C183" s="233"/>
      <c r="D183" s="218" t="s">
        <v>174</v>
      </c>
      <c r="E183" s="234" t="s">
        <v>21</v>
      </c>
      <c r="F183" s="235" t="s">
        <v>191</v>
      </c>
      <c r="G183" s="233"/>
      <c r="H183" s="236">
        <v>0.36</v>
      </c>
      <c r="I183" s="237"/>
      <c r="J183" s="233"/>
      <c r="K183" s="233"/>
      <c r="L183" s="238"/>
      <c r="M183" s="239"/>
      <c r="N183" s="240"/>
      <c r="O183" s="240"/>
      <c r="P183" s="240"/>
      <c r="Q183" s="240"/>
      <c r="R183" s="240"/>
      <c r="S183" s="240"/>
      <c r="T183" s="241"/>
      <c r="AT183" s="242" t="s">
        <v>174</v>
      </c>
      <c r="AU183" s="242" t="s">
        <v>81</v>
      </c>
      <c r="AV183" s="13" t="s">
        <v>81</v>
      </c>
      <c r="AW183" s="13" t="s">
        <v>36</v>
      </c>
      <c r="AX183" s="13" t="s">
        <v>72</v>
      </c>
      <c r="AY183" s="242" t="s">
        <v>162</v>
      </c>
    </row>
    <row r="184" spans="2:51" s="12" customFormat="1" ht="13.5">
      <c r="B184" s="221"/>
      <c r="C184" s="222"/>
      <c r="D184" s="218" t="s">
        <v>174</v>
      </c>
      <c r="E184" s="223" t="s">
        <v>21</v>
      </c>
      <c r="F184" s="224" t="s">
        <v>257</v>
      </c>
      <c r="G184" s="222"/>
      <c r="H184" s="225" t="s">
        <v>21</v>
      </c>
      <c r="I184" s="226"/>
      <c r="J184" s="222"/>
      <c r="K184" s="222"/>
      <c r="L184" s="227"/>
      <c r="M184" s="228"/>
      <c r="N184" s="229"/>
      <c r="O184" s="229"/>
      <c r="P184" s="229"/>
      <c r="Q184" s="229"/>
      <c r="R184" s="229"/>
      <c r="S184" s="229"/>
      <c r="T184" s="230"/>
      <c r="AT184" s="231" t="s">
        <v>174</v>
      </c>
      <c r="AU184" s="231" t="s">
        <v>81</v>
      </c>
      <c r="AV184" s="12" t="s">
        <v>79</v>
      </c>
      <c r="AW184" s="12" t="s">
        <v>36</v>
      </c>
      <c r="AX184" s="12" t="s">
        <v>72</v>
      </c>
      <c r="AY184" s="231" t="s">
        <v>162</v>
      </c>
    </row>
    <row r="185" spans="2:51" s="13" customFormat="1" ht="13.5">
      <c r="B185" s="232"/>
      <c r="C185" s="233"/>
      <c r="D185" s="218" t="s">
        <v>174</v>
      </c>
      <c r="E185" s="234" t="s">
        <v>21</v>
      </c>
      <c r="F185" s="235" t="s">
        <v>202</v>
      </c>
      <c r="G185" s="233"/>
      <c r="H185" s="236">
        <v>16.944</v>
      </c>
      <c r="I185" s="237"/>
      <c r="J185" s="233"/>
      <c r="K185" s="233"/>
      <c r="L185" s="238"/>
      <c r="M185" s="239"/>
      <c r="N185" s="240"/>
      <c r="O185" s="240"/>
      <c r="P185" s="240"/>
      <c r="Q185" s="240"/>
      <c r="R185" s="240"/>
      <c r="S185" s="240"/>
      <c r="T185" s="241"/>
      <c r="AT185" s="242" t="s">
        <v>174</v>
      </c>
      <c r="AU185" s="242" t="s">
        <v>81</v>
      </c>
      <c r="AV185" s="13" t="s">
        <v>81</v>
      </c>
      <c r="AW185" s="13" t="s">
        <v>36</v>
      </c>
      <c r="AX185" s="13" t="s">
        <v>72</v>
      </c>
      <c r="AY185" s="242" t="s">
        <v>162</v>
      </c>
    </row>
    <row r="186" spans="2:51" s="12" customFormat="1" ht="13.5">
      <c r="B186" s="221"/>
      <c r="C186" s="222"/>
      <c r="D186" s="218" t="s">
        <v>174</v>
      </c>
      <c r="E186" s="223" t="s">
        <v>21</v>
      </c>
      <c r="F186" s="224" t="s">
        <v>258</v>
      </c>
      <c r="G186" s="222"/>
      <c r="H186" s="225" t="s">
        <v>21</v>
      </c>
      <c r="I186" s="226"/>
      <c r="J186" s="222"/>
      <c r="K186" s="222"/>
      <c r="L186" s="227"/>
      <c r="M186" s="228"/>
      <c r="N186" s="229"/>
      <c r="O186" s="229"/>
      <c r="P186" s="229"/>
      <c r="Q186" s="229"/>
      <c r="R186" s="229"/>
      <c r="S186" s="229"/>
      <c r="T186" s="230"/>
      <c r="AT186" s="231" t="s">
        <v>174</v>
      </c>
      <c r="AU186" s="231" t="s">
        <v>81</v>
      </c>
      <c r="AV186" s="12" t="s">
        <v>79</v>
      </c>
      <c r="AW186" s="12" t="s">
        <v>36</v>
      </c>
      <c r="AX186" s="12" t="s">
        <v>72</v>
      </c>
      <c r="AY186" s="231" t="s">
        <v>162</v>
      </c>
    </row>
    <row r="187" spans="2:51" s="13" customFormat="1" ht="13.5">
      <c r="B187" s="232"/>
      <c r="C187" s="233"/>
      <c r="D187" s="218" t="s">
        <v>174</v>
      </c>
      <c r="E187" s="234" t="s">
        <v>21</v>
      </c>
      <c r="F187" s="235" t="s">
        <v>259</v>
      </c>
      <c r="G187" s="233"/>
      <c r="H187" s="236">
        <v>11.219</v>
      </c>
      <c r="I187" s="237"/>
      <c r="J187" s="233"/>
      <c r="K187" s="233"/>
      <c r="L187" s="238"/>
      <c r="M187" s="239"/>
      <c r="N187" s="240"/>
      <c r="O187" s="240"/>
      <c r="P187" s="240"/>
      <c r="Q187" s="240"/>
      <c r="R187" s="240"/>
      <c r="S187" s="240"/>
      <c r="T187" s="241"/>
      <c r="AT187" s="242" t="s">
        <v>174</v>
      </c>
      <c r="AU187" s="242" t="s">
        <v>81</v>
      </c>
      <c r="AV187" s="13" t="s">
        <v>81</v>
      </c>
      <c r="AW187" s="13" t="s">
        <v>36</v>
      </c>
      <c r="AX187" s="13" t="s">
        <v>72</v>
      </c>
      <c r="AY187" s="242" t="s">
        <v>162</v>
      </c>
    </row>
    <row r="188" spans="2:51" s="12" customFormat="1" ht="13.5">
      <c r="B188" s="221"/>
      <c r="C188" s="222"/>
      <c r="D188" s="218" t="s">
        <v>174</v>
      </c>
      <c r="E188" s="223" t="s">
        <v>21</v>
      </c>
      <c r="F188" s="224" t="s">
        <v>260</v>
      </c>
      <c r="G188" s="222"/>
      <c r="H188" s="225" t="s">
        <v>21</v>
      </c>
      <c r="I188" s="226"/>
      <c r="J188" s="222"/>
      <c r="K188" s="222"/>
      <c r="L188" s="227"/>
      <c r="M188" s="228"/>
      <c r="N188" s="229"/>
      <c r="O188" s="229"/>
      <c r="P188" s="229"/>
      <c r="Q188" s="229"/>
      <c r="R188" s="229"/>
      <c r="S188" s="229"/>
      <c r="T188" s="230"/>
      <c r="AT188" s="231" t="s">
        <v>174</v>
      </c>
      <c r="AU188" s="231" t="s">
        <v>81</v>
      </c>
      <c r="AV188" s="12" t="s">
        <v>79</v>
      </c>
      <c r="AW188" s="12" t="s">
        <v>36</v>
      </c>
      <c r="AX188" s="12" t="s">
        <v>72</v>
      </c>
      <c r="AY188" s="231" t="s">
        <v>162</v>
      </c>
    </row>
    <row r="189" spans="2:51" s="13" customFormat="1" ht="13.5">
      <c r="B189" s="232"/>
      <c r="C189" s="233"/>
      <c r="D189" s="218" t="s">
        <v>174</v>
      </c>
      <c r="E189" s="234" t="s">
        <v>21</v>
      </c>
      <c r="F189" s="235" t="s">
        <v>10</v>
      </c>
      <c r="G189" s="233"/>
      <c r="H189" s="236">
        <v>15</v>
      </c>
      <c r="I189" s="237"/>
      <c r="J189" s="233"/>
      <c r="K189" s="233"/>
      <c r="L189" s="238"/>
      <c r="M189" s="239"/>
      <c r="N189" s="240"/>
      <c r="O189" s="240"/>
      <c r="P189" s="240"/>
      <c r="Q189" s="240"/>
      <c r="R189" s="240"/>
      <c r="S189" s="240"/>
      <c r="T189" s="241"/>
      <c r="AT189" s="242" t="s">
        <v>174</v>
      </c>
      <c r="AU189" s="242" t="s">
        <v>81</v>
      </c>
      <c r="AV189" s="13" t="s">
        <v>81</v>
      </c>
      <c r="AW189" s="13" t="s">
        <v>36</v>
      </c>
      <c r="AX189" s="13" t="s">
        <v>72</v>
      </c>
      <c r="AY189" s="242" t="s">
        <v>162</v>
      </c>
    </row>
    <row r="190" spans="2:51" s="14" customFormat="1" ht="13.5">
      <c r="B190" s="243"/>
      <c r="C190" s="244"/>
      <c r="D190" s="245" t="s">
        <v>174</v>
      </c>
      <c r="E190" s="246" t="s">
        <v>21</v>
      </c>
      <c r="F190" s="247" t="s">
        <v>184</v>
      </c>
      <c r="G190" s="244"/>
      <c r="H190" s="248">
        <v>44.323</v>
      </c>
      <c r="I190" s="249"/>
      <c r="J190" s="244"/>
      <c r="K190" s="244"/>
      <c r="L190" s="250"/>
      <c r="M190" s="251"/>
      <c r="N190" s="252"/>
      <c r="O190" s="252"/>
      <c r="P190" s="252"/>
      <c r="Q190" s="252"/>
      <c r="R190" s="252"/>
      <c r="S190" s="252"/>
      <c r="T190" s="253"/>
      <c r="AT190" s="254" t="s">
        <v>174</v>
      </c>
      <c r="AU190" s="254" t="s">
        <v>81</v>
      </c>
      <c r="AV190" s="14" t="s">
        <v>170</v>
      </c>
      <c r="AW190" s="14" t="s">
        <v>36</v>
      </c>
      <c r="AX190" s="14" t="s">
        <v>79</v>
      </c>
      <c r="AY190" s="254" t="s">
        <v>162</v>
      </c>
    </row>
    <row r="191" spans="2:65" s="1" customFormat="1" ht="22.5" customHeight="1">
      <c r="B191" s="43"/>
      <c r="C191" s="206" t="s">
        <v>261</v>
      </c>
      <c r="D191" s="206" t="s">
        <v>165</v>
      </c>
      <c r="E191" s="207" t="s">
        <v>262</v>
      </c>
      <c r="F191" s="208" t="s">
        <v>263</v>
      </c>
      <c r="G191" s="209" t="s">
        <v>187</v>
      </c>
      <c r="H191" s="210">
        <v>626.568</v>
      </c>
      <c r="I191" s="211"/>
      <c r="J191" s="212">
        <f>ROUND(I191*H191,2)</f>
        <v>0</v>
      </c>
      <c r="K191" s="208" t="s">
        <v>169</v>
      </c>
      <c r="L191" s="63"/>
      <c r="M191" s="213" t="s">
        <v>21</v>
      </c>
      <c r="N191" s="214" t="s">
        <v>43</v>
      </c>
      <c r="O191" s="44"/>
      <c r="P191" s="215">
        <f>O191*H191</f>
        <v>0</v>
      </c>
      <c r="Q191" s="215">
        <v>0.0154</v>
      </c>
      <c r="R191" s="215">
        <f>Q191*H191</f>
        <v>9.6491472</v>
      </c>
      <c r="S191" s="215">
        <v>0</v>
      </c>
      <c r="T191" s="216">
        <f>S191*H191</f>
        <v>0</v>
      </c>
      <c r="AR191" s="26" t="s">
        <v>170</v>
      </c>
      <c r="AT191" s="26" t="s">
        <v>165</v>
      </c>
      <c r="AU191" s="26" t="s">
        <v>81</v>
      </c>
      <c r="AY191" s="26" t="s">
        <v>162</v>
      </c>
      <c r="BE191" s="217">
        <f>IF(N191="základní",J191,0)</f>
        <v>0</v>
      </c>
      <c r="BF191" s="217">
        <f>IF(N191="snížená",J191,0)</f>
        <v>0</v>
      </c>
      <c r="BG191" s="217">
        <f>IF(N191="zákl. přenesená",J191,0)</f>
        <v>0</v>
      </c>
      <c r="BH191" s="217">
        <f>IF(N191="sníž. přenesená",J191,0)</f>
        <v>0</v>
      </c>
      <c r="BI191" s="217">
        <f>IF(N191="nulová",J191,0)</f>
        <v>0</v>
      </c>
      <c r="BJ191" s="26" t="s">
        <v>79</v>
      </c>
      <c r="BK191" s="217">
        <f>ROUND(I191*H191,2)</f>
        <v>0</v>
      </c>
      <c r="BL191" s="26" t="s">
        <v>170</v>
      </c>
      <c r="BM191" s="26" t="s">
        <v>264</v>
      </c>
    </row>
    <row r="192" spans="2:47" s="1" customFormat="1" ht="67.5">
      <c r="B192" s="43"/>
      <c r="C192" s="65"/>
      <c r="D192" s="218" t="s">
        <v>172</v>
      </c>
      <c r="E192" s="65"/>
      <c r="F192" s="219" t="s">
        <v>265</v>
      </c>
      <c r="G192" s="65"/>
      <c r="H192" s="65"/>
      <c r="I192" s="174"/>
      <c r="J192" s="65"/>
      <c r="K192" s="65"/>
      <c r="L192" s="63"/>
      <c r="M192" s="220"/>
      <c r="N192" s="44"/>
      <c r="O192" s="44"/>
      <c r="P192" s="44"/>
      <c r="Q192" s="44"/>
      <c r="R192" s="44"/>
      <c r="S192" s="44"/>
      <c r="T192" s="80"/>
      <c r="AT192" s="26" t="s">
        <v>172</v>
      </c>
      <c r="AU192" s="26" t="s">
        <v>81</v>
      </c>
    </row>
    <row r="193" spans="2:51" s="12" customFormat="1" ht="13.5">
      <c r="B193" s="221"/>
      <c r="C193" s="222"/>
      <c r="D193" s="218" t="s">
        <v>174</v>
      </c>
      <c r="E193" s="223" t="s">
        <v>21</v>
      </c>
      <c r="F193" s="224" t="s">
        <v>266</v>
      </c>
      <c r="G193" s="222"/>
      <c r="H193" s="225" t="s">
        <v>21</v>
      </c>
      <c r="I193" s="226"/>
      <c r="J193" s="222"/>
      <c r="K193" s="222"/>
      <c r="L193" s="227"/>
      <c r="M193" s="228"/>
      <c r="N193" s="229"/>
      <c r="O193" s="229"/>
      <c r="P193" s="229"/>
      <c r="Q193" s="229"/>
      <c r="R193" s="229"/>
      <c r="S193" s="229"/>
      <c r="T193" s="230"/>
      <c r="AT193" s="231" t="s">
        <v>174</v>
      </c>
      <c r="AU193" s="231" t="s">
        <v>81</v>
      </c>
      <c r="AV193" s="12" t="s">
        <v>79</v>
      </c>
      <c r="AW193" s="12" t="s">
        <v>36</v>
      </c>
      <c r="AX193" s="12" t="s">
        <v>72</v>
      </c>
      <c r="AY193" s="231" t="s">
        <v>162</v>
      </c>
    </row>
    <row r="194" spans="2:51" s="12" customFormat="1" ht="13.5">
      <c r="B194" s="221"/>
      <c r="C194" s="222"/>
      <c r="D194" s="218" t="s">
        <v>174</v>
      </c>
      <c r="E194" s="223" t="s">
        <v>21</v>
      </c>
      <c r="F194" s="224" t="s">
        <v>267</v>
      </c>
      <c r="G194" s="222"/>
      <c r="H194" s="225" t="s">
        <v>21</v>
      </c>
      <c r="I194" s="226"/>
      <c r="J194" s="222"/>
      <c r="K194" s="222"/>
      <c r="L194" s="227"/>
      <c r="M194" s="228"/>
      <c r="N194" s="229"/>
      <c r="O194" s="229"/>
      <c r="P194" s="229"/>
      <c r="Q194" s="229"/>
      <c r="R194" s="229"/>
      <c r="S194" s="229"/>
      <c r="T194" s="230"/>
      <c r="AT194" s="231" t="s">
        <v>174</v>
      </c>
      <c r="AU194" s="231" t="s">
        <v>81</v>
      </c>
      <c r="AV194" s="12" t="s">
        <v>79</v>
      </c>
      <c r="AW194" s="12" t="s">
        <v>36</v>
      </c>
      <c r="AX194" s="12" t="s">
        <v>72</v>
      </c>
      <c r="AY194" s="231" t="s">
        <v>162</v>
      </c>
    </row>
    <row r="195" spans="2:51" s="13" customFormat="1" ht="13.5">
      <c r="B195" s="232"/>
      <c r="C195" s="233"/>
      <c r="D195" s="218" t="s">
        <v>174</v>
      </c>
      <c r="E195" s="234" t="s">
        <v>21</v>
      </c>
      <c r="F195" s="235" t="s">
        <v>268</v>
      </c>
      <c r="G195" s="233"/>
      <c r="H195" s="236">
        <v>19.08</v>
      </c>
      <c r="I195" s="237"/>
      <c r="J195" s="233"/>
      <c r="K195" s="233"/>
      <c r="L195" s="238"/>
      <c r="M195" s="239"/>
      <c r="N195" s="240"/>
      <c r="O195" s="240"/>
      <c r="P195" s="240"/>
      <c r="Q195" s="240"/>
      <c r="R195" s="240"/>
      <c r="S195" s="240"/>
      <c r="T195" s="241"/>
      <c r="AT195" s="242" t="s">
        <v>174</v>
      </c>
      <c r="AU195" s="242" t="s">
        <v>81</v>
      </c>
      <c r="AV195" s="13" t="s">
        <v>81</v>
      </c>
      <c r="AW195" s="13" t="s">
        <v>36</v>
      </c>
      <c r="AX195" s="13" t="s">
        <v>72</v>
      </c>
      <c r="AY195" s="242" t="s">
        <v>162</v>
      </c>
    </row>
    <row r="196" spans="2:51" s="13" customFormat="1" ht="13.5">
      <c r="B196" s="232"/>
      <c r="C196" s="233"/>
      <c r="D196" s="218" t="s">
        <v>174</v>
      </c>
      <c r="E196" s="234" t="s">
        <v>21</v>
      </c>
      <c r="F196" s="235" t="s">
        <v>269</v>
      </c>
      <c r="G196" s="233"/>
      <c r="H196" s="236">
        <v>29.52</v>
      </c>
      <c r="I196" s="237"/>
      <c r="J196" s="233"/>
      <c r="K196" s="233"/>
      <c r="L196" s="238"/>
      <c r="M196" s="239"/>
      <c r="N196" s="240"/>
      <c r="O196" s="240"/>
      <c r="P196" s="240"/>
      <c r="Q196" s="240"/>
      <c r="R196" s="240"/>
      <c r="S196" s="240"/>
      <c r="T196" s="241"/>
      <c r="AT196" s="242" t="s">
        <v>174</v>
      </c>
      <c r="AU196" s="242" t="s">
        <v>81</v>
      </c>
      <c r="AV196" s="13" t="s">
        <v>81</v>
      </c>
      <c r="AW196" s="13" t="s">
        <v>36</v>
      </c>
      <c r="AX196" s="13" t="s">
        <v>72</v>
      </c>
      <c r="AY196" s="242" t="s">
        <v>162</v>
      </c>
    </row>
    <row r="197" spans="2:51" s="13" customFormat="1" ht="13.5">
      <c r="B197" s="232"/>
      <c r="C197" s="233"/>
      <c r="D197" s="218" t="s">
        <v>174</v>
      </c>
      <c r="E197" s="234" t="s">
        <v>21</v>
      </c>
      <c r="F197" s="235" t="s">
        <v>270</v>
      </c>
      <c r="G197" s="233"/>
      <c r="H197" s="236">
        <v>-6</v>
      </c>
      <c r="I197" s="237"/>
      <c r="J197" s="233"/>
      <c r="K197" s="233"/>
      <c r="L197" s="238"/>
      <c r="M197" s="239"/>
      <c r="N197" s="240"/>
      <c r="O197" s="240"/>
      <c r="P197" s="240"/>
      <c r="Q197" s="240"/>
      <c r="R197" s="240"/>
      <c r="S197" s="240"/>
      <c r="T197" s="241"/>
      <c r="AT197" s="242" t="s">
        <v>174</v>
      </c>
      <c r="AU197" s="242" t="s">
        <v>81</v>
      </c>
      <c r="AV197" s="13" t="s">
        <v>81</v>
      </c>
      <c r="AW197" s="13" t="s">
        <v>36</v>
      </c>
      <c r="AX197" s="13" t="s">
        <v>72</v>
      </c>
      <c r="AY197" s="242" t="s">
        <v>162</v>
      </c>
    </row>
    <row r="198" spans="2:51" s="13" customFormat="1" ht="13.5">
      <c r="B198" s="232"/>
      <c r="C198" s="233"/>
      <c r="D198" s="218" t="s">
        <v>174</v>
      </c>
      <c r="E198" s="234" t="s">
        <v>21</v>
      </c>
      <c r="F198" s="235" t="s">
        <v>271</v>
      </c>
      <c r="G198" s="233"/>
      <c r="H198" s="236">
        <v>4.8</v>
      </c>
      <c r="I198" s="237"/>
      <c r="J198" s="233"/>
      <c r="K198" s="233"/>
      <c r="L198" s="238"/>
      <c r="M198" s="239"/>
      <c r="N198" s="240"/>
      <c r="O198" s="240"/>
      <c r="P198" s="240"/>
      <c r="Q198" s="240"/>
      <c r="R198" s="240"/>
      <c r="S198" s="240"/>
      <c r="T198" s="241"/>
      <c r="AT198" s="242" t="s">
        <v>174</v>
      </c>
      <c r="AU198" s="242" t="s">
        <v>81</v>
      </c>
      <c r="AV198" s="13" t="s">
        <v>81</v>
      </c>
      <c r="AW198" s="13" t="s">
        <v>36</v>
      </c>
      <c r="AX198" s="13" t="s">
        <v>72</v>
      </c>
      <c r="AY198" s="242" t="s">
        <v>162</v>
      </c>
    </row>
    <row r="199" spans="2:51" s="13" customFormat="1" ht="13.5">
      <c r="B199" s="232"/>
      <c r="C199" s="233"/>
      <c r="D199" s="218" t="s">
        <v>174</v>
      </c>
      <c r="E199" s="234" t="s">
        <v>21</v>
      </c>
      <c r="F199" s="235" t="s">
        <v>272</v>
      </c>
      <c r="G199" s="233"/>
      <c r="H199" s="236">
        <v>-4.494</v>
      </c>
      <c r="I199" s="237"/>
      <c r="J199" s="233"/>
      <c r="K199" s="233"/>
      <c r="L199" s="238"/>
      <c r="M199" s="239"/>
      <c r="N199" s="240"/>
      <c r="O199" s="240"/>
      <c r="P199" s="240"/>
      <c r="Q199" s="240"/>
      <c r="R199" s="240"/>
      <c r="S199" s="240"/>
      <c r="T199" s="241"/>
      <c r="AT199" s="242" t="s">
        <v>174</v>
      </c>
      <c r="AU199" s="242" t="s">
        <v>81</v>
      </c>
      <c r="AV199" s="13" t="s">
        <v>81</v>
      </c>
      <c r="AW199" s="13" t="s">
        <v>36</v>
      </c>
      <c r="AX199" s="13" t="s">
        <v>72</v>
      </c>
      <c r="AY199" s="242" t="s">
        <v>162</v>
      </c>
    </row>
    <row r="200" spans="2:51" s="12" customFormat="1" ht="13.5">
      <c r="B200" s="221"/>
      <c r="C200" s="222"/>
      <c r="D200" s="218" t="s">
        <v>174</v>
      </c>
      <c r="E200" s="223" t="s">
        <v>21</v>
      </c>
      <c r="F200" s="224" t="s">
        <v>273</v>
      </c>
      <c r="G200" s="222"/>
      <c r="H200" s="225" t="s">
        <v>21</v>
      </c>
      <c r="I200" s="226"/>
      <c r="J200" s="222"/>
      <c r="K200" s="222"/>
      <c r="L200" s="227"/>
      <c r="M200" s="228"/>
      <c r="N200" s="229"/>
      <c r="O200" s="229"/>
      <c r="P200" s="229"/>
      <c r="Q200" s="229"/>
      <c r="R200" s="229"/>
      <c r="S200" s="229"/>
      <c r="T200" s="230"/>
      <c r="AT200" s="231" t="s">
        <v>174</v>
      </c>
      <c r="AU200" s="231" t="s">
        <v>81</v>
      </c>
      <c r="AV200" s="12" t="s">
        <v>79</v>
      </c>
      <c r="AW200" s="12" t="s">
        <v>36</v>
      </c>
      <c r="AX200" s="12" t="s">
        <v>72</v>
      </c>
      <c r="AY200" s="231" t="s">
        <v>162</v>
      </c>
    </row>
    <row r="201" spans="2:51" s="13" customFormat="1" ht="13.5">
      <c r="B201" s="232"/>
      <c r="C201" s="233"/>
      <c r="D201" s="218" t="s">
        <v>174</v>
      </c>
      <c r="E201" s="234" t="s">
        <v>21</v>
      </c>
      <c r="F201" s="235" t="s">
        <v>274</v>
      </c>
      <c r="G201" s="233"/>
      <c r="H201" s="236">
        <v>56.64</v>
      </c>
      <c r="I201" s="237"/>
      <c r="J201" s="233"/>
      <c r="K201" s="233"/>
      <c r="L201" s="238"/>
      <c r="M201" s="239"/>
      <c r="N201" s="240"/>
      <c r="O201" s="240"/>
      <c r="P201" s="240"/>
      <c r="Q201" s="240"/>
      <c r="R201" s="240"/>
      <c r="S201" s="240"/>
      <c r="T201" s="241"/>
      <c r="AT201" s="242" t="s">
        <v>174</v>
      </c>
      <c r="AU201" s="242" t="s">
        <v>81</v>
      </c>
      <c r="AV201" s="13" t="s">
        <v>81</v>
      </c>
      <c r="AW201" s="13" t="s">
        <v>36</v>
      </c>
      <c r="AX201" s="13" t="s">
        <v>72</v>
      </c>
      <c r="AY201" s="242" t="s">
        <v>162</v>
      </c>
    </row>
    <row r="202" spans="2:51" s="13" customFormat="1" ht="13.5">
      <c r="B202" s="232"/>
      <c r="C202" s="233"/>
      <c r="D202" s="218" t="s">
        <v>174</v>
      </c>
      <c r="E202" s="234" t="s">
        <v>21</v>
      </c>
      <c r="F202" s="235" t="s">
        <v>275</v>
      </c>
      <c r="G202" s="233"/>
      <c r="H202" s="236">
        <v>-1.6</v>
      </c>
      <c r="I202" s="237"/>
      <c r="J202" s="233"/>
      <c r="K202" s="233"/>
      <c r="L202" s="238"/>
      <c r="M202" s="239"/>
      <c r="N202" s="240"/>
      <c r="O202" s="240"/>
      <c r="P202" s="240"/>
      <c r="Q202" s="240"/>
      <c r="R202" s="240"/>
      <c r="S202" s="240"/>
      <c r="T202" s="241"/>
      <c r="AT202" s="242" t="s">
        <v>174</v>
      </c>
      <c r="AU202" s="242" t="s">
        <v>81</v>
      </c>
      <c r="AV202" s="13" t="s">
        <v>81</v>
      </c>
      <c r="AW202" s="13" t="s">
        <v>36</v>
      </c>
      <c r="AX202" s="13" t="s">
        <v>72</v>
      </c>
      <c r="AY202" s="242" t="s">
        <v>162</v>
      </c>
    </row>
    <row r="203" spans="2:51" s="13" customFormat="1" ht="13.5">
      <c r="B203" s="232"/>
      <c r="C203" s="233"/>
      <c r="D203" s="218" t="s">
        <v>174</v>
      </c>
      <c r="E203" s="234" t="s">
        <v>21</v>
      </c>
      <c r="F203" s="235" t="s">
        <v>276</v>
      </c>
      <c r="G203" s="233"/>
      <c r="H203" s="236">
        <v>-2.247</v>
      </c>
      <c r="I203" s="237"/>
      <c r="J203" s="233"/>
      <c r="K203" s="233"/>
      <c r="L203" s="238"/>
      <c r="M203" s="239"/>
      <c r="N203" s="240"/>
      <c r="O203" s="240"/>
      <c r="P203" s="240"/>
      <c r="Q203" s="240"/>
      <c r="R203" s="240"/>
      <c r="S203" s="240"/>
      <c r="T203" s="241"/>
      <c r="AT203" s="242" t="s">
        <v>174</v>
      </c>
      <c r="AU203" s="242" t="s">
        <v>81</v>
      </c>
      <c r="AV203" s="13" t="s">
        <v>81</v>
      </c>
      <c r="AW203" s="13" t="s">
        <v>36</v>
      </c>
      <c r="AX203" s="13" t="s">
        <v>72</v>
      </c>
      <c r="AY203" s="242" t="s">
        <v>162</v>
      </c>
    </row>
    <row r="204" spans="2:51" s="12" customFormat="1" ht="13.5">
      <c r="B204" s="221"/>
      <c r="C204" s="222"/>
      <c r="D204" s="218" t="s">
        <v>174</v>
      </c>
      <c r="E204" s="223" t="s">
        <v>21</v>
      </c>
      <c r="F204" s="224" t="s">
        <v>178</v>
      </c>
      <c r="G204" s="222"/>
      <c r="H204" s="225" t="s">
        <v>21</v>
      </c>
      <c r="I204" s="226"/>
      <c r="J204" s="222"/>
      <c r="K204" s="222"/>
      <c r="L204" s="227"/>
      <c r="M204" s="228"/>
      <c r="N204" s="229"/>
      <c r="O204" s="229"/>
      <c r="P204" s="229"/>
      <c r="Q204" s="229"/>
      <c r="R204" s="229"/>
      <c r="S204" s="229"/>
      <c r="T204" s="230"/>
      <c r="AT204" s="231" t="s">
        <v>174</v>
      </c>
      <c r="AU204" s="231" t="s">
        <v>81</v>
      </c>
      <c r="AV204" s="12" t="s">
        <v>79</v>
      </c>
      <c r="AW204" s="12" t="s">
        <v>36</v>
      </c>
      <c r="AX204" s="12" t="s">
        <v>72</v>
      </c>
      <c r="AY204" s="231" t="s">
        <v>162</v>
      </c>
    </row>
    <row r="205" spans="2:51" s="13" customFormat="1" ht="13.5">
      <c r="B205" s="232"/>
      <c r="C205" s="233"/>
      <c r="D205" s="218" t="s">
        <v>174</v>
      </c>
      <c r="E205" s="234" t="s">
        <v>21</v>
      </c>
      <c r="F205" s="235" t="s">
        <v>277</v>
      </c>
      <c r="G205" s="233"/>
      <c r="H205" s="236">
        <v>45.12</v>
      </c>
      <c r="I205" s="237"/>
      <c r="J205" s="233"/>
      <c r="K205" s="233"/>
      <c r="L205" s="238"/>
      <c r="M205" s="239"/>
      <c r="N205" s="240"/>
      <c r="O205" s="240"/>
      <c r="P205" s="240"/>
      <c r="Q205" s="240"/>
      <c r="R205" s="240"/>
      <c r="S205" s="240"/>
      <c r="T205" s="241"/>
      <c r="AT205" s="242" t="s">
        <v>174</v>
      </c>
      <c r="AU205" s="242" t="s">
        <v>81</v>
      </c>
      <c r="AV205" s="13" t="s">
        <v>81</v>
      </c>
      <c r="AW205" s="13" t="s">
        <v>36</v>
      </c>
      <c r="AX205" s="13" t="s">
        <v>72</v>
      </c>
      <c r="AY205" s="242" t="s">
        <v>162</v>
      </c>
    </row>
    <row r="206" spans="2:51" s="13" customFormat="1" ht="13.5">
      <c r="B206" s="232"/>
      <c r="C206" s="233"/>
      <c r="D206" s="218" t="s">
        <v>174</v>
      </c>
      <c r="E206" s="234" t="s">
        <v>21</v>
      </c>
      <c r="F206" s="235" t="s">
        <v>276</v>
      </c>
      <c r="G206" s="233"/>
      <c r="H206" s="236">
        <v>-2.247</v>
      </c>
      <c r="I206" s="237"/>
      <c r="J206" s="233"/>
      <c r="K206" s="233"/>
      <c r="L206" s="238"/>
      <c r="M206" s="239"/>
      <c r="N206" s="240"/>
      <c r="O206" s="240"/>
      <c r="P206" s="240"/>
      <c r="Q206" s="240"/>
      <c r="R206" s="240"/>
      <c r="S206" s="240"/>
      <c r="T206" s="241"/>
      <c r="AT206" s="242" t="s">
        <v>174</v>
      </c>
      <c r="AU206" s="242" t="s">
        <v>81</v>
      </c>
      <c r="AV206" s="13" t="s">
        <v>81</v>
      </c>
      <c r="AW206" s="13" t="s">
        <v>36</v>
      </c>
      <c r="AX206" s="13" t="s">
        <v>72</v>
      </c>
      <c r="AY206" s="242" t="s">
        <v>162</v>
      </c>
    </row>
    <row r="207" spans="2:51" s="13" customFormat="1" ht="13.5">
      <c r="B207" s="232"/>
      <c r="C207" s="233"/>
      <c r="D207" s="218" t="s">
        <v>174</v>
      </c>
      <c r="E207" s="234" t="s">
        <v>21</v>
      </c>
      <c r="F207" s="235" t="s">
        <v>278</v>
      </c>
      <c r="G207" s="233"/>
      <c r="H207" s="236">
        <v>-1.8</v>
      </c>
      <c r="I207" s="237"/>
      <c r="J207" s="233"/>
      <c r="K207" s="233"/>
      <c r="L207" s="238"/>
      <c r="M207" s="239"/>
      <c r="N207" s="240"/>
      <c r="O207" s="240"/>
      <c r="P207" s="240"/>
      <c r="Q207" s="240"/>
      <c r="R207" s="240"/>
      <c r="S207" s="240"/>
      <c r="T207" s="241"/>
      <c r="AT207" s="242" t="s">
        <v>174</v>
      </c>
      <c r="AU207" s="242" t="s">
        <v>81</v>
      </c>
      <c r="AV207" s="13" t="s">
        <v>81</v>
      </c>
      <c r="AW207" s="13" t="s">
        <v>36</v>
      </c>
      <c r="AX207" s="13" t="s">
        <v>72</v>
      </c>
      <c r="AY207" s="242" t="s">
        <v>162</v>
      </c>
    </row>
    <row r="208" spans="2:51" s="12" customFormat="1" ht="13.5">
      <c r="B208" s="221"/>
      <c r="C208" s="222"/>
      <c r="D208" s="218" t="s">
        <v>174</v>
      </c>
      <c r="E208" s="223" t="s">
        <v>21</v>
      </c>
      <c r="F208" s="224" t="s">
        <v>279</v>
      </c>
      <c r="G208" s="222"/>
      <c r="H208" s="225" t="s">
        <v>21</v>
      </c>
      <c r="I208" s="226"/>
      <c r="J208" s="222"/>
      <c r="K208" s="222"/>
      <c r="L208" s="227"/>
      <c r="M208" s="228"/>
      <c r="N208" s="229"/>
      <c r="O208" s="229"/>
      <c r="P208" s="229"/>
      <c r="Q208" s="229"/>
      <c r="R208" s="229"/>
      <c r="S208" s="229"/>
      <c r="T208" s="230"/>
      <c r="AT208" s="231" t="s">
        <v>174</v>
      </c>
      <c r="AU208" s="231" t="s">
        <v>81</v>
      </c>
      <c r="AV208" s="12" t="s">
        <v>79</v>
      </c>
      <c r="AW208" s="12" t="s">
        <v>36</v>
      </c>
      <c r="AX208" s="12" t="s">
        <v>72</v>
      </c>
      <c r="AY208" s="231" t="s">
        <v>162</v>
      </c>
    </row>
    <row r="209" spans="2:51" s="13" customFormat="1" ht="13.5">
      <c r="B209" s="232"/>
      <c r="C209" s="233"/>
      <c r="D209" s="218" t="s">
        <v>174</v>
      </c>
      <c r="E209" s="234" t="s">
        <v>21</v>
      </c>
      <c r="F209" s="235" t="s">
        <v>280</v>
      </c>
      <c r="G209" s="233"/>
      <c r="H209" s="236">
        <v>34.56</v>
      </c>
      <c r="I209" s="237"/>
      <c r="J209" s="233"/>
      <c r="K209" s="233"/>
      <c r="L209" s="238"/>
      <c r="M209" s="239"/>
      <c r="N209" s="240"/>
      <c r="O209" s="240"/>
      <c r="P209" s="240"/>
      <c r="Q209" s="240"/>
      <c r="R209" s="240"/>
      <c r="S209" s="240"/>
      <c r="T209" s="241"/>
      <c r="AT209" s="242" t="s">
        <v>174</v>
      </c>
      <c r="AU209" s="242" t="s">
        <v>81</v>
      </c>
      <c r="AV209" s="13" t="s">
        <v>81</v>
      </c>
      <c r="AW209" s="13" t="s">
        <v>36</v>
      </c>
      <c r="AX209" s="13" t="s">
        <v>72</v>
      </c>
      <c r="AY209" s="242" t="s">
        <v>162</v>
      </c>
    </row>
    <row r="210" spans="2:51" s="13" customFormat="1" ht="13.5">
      <c r="B210" s="232"/>
      <c r="C210" s="233"/>
      <c r="D210" s="218" t="s">
        <v>174</v>
      </c>
      <c r="E210" s="234" t="s">
        <v>21</v>
      </c>
      <c r="F210" s="235" t="s">
        <v>276</v>
      </c>
      <c r="G210" s="233"/>
      <c r="H210" s="236">
        <v>-2.247</v>
      </c>
      <c r="I210" s="237"/>
      <c r="J210" s="233"/>
      <c r="K210" s="233"/>
      <c r="L210" s="238"/>
      <c r="M210" s="239"/>
      <c r="N210" s="240"/>
      <c r="O210" s="240"/>
      <c r="P210" s="240"/>
      <c r="Q210" s="240"/>
      <c r="R210" s="240"/>
      <c r="S210" s="240"/>
      <c r="T210" s="241"/>
      <c r="AT210" s="242" t="s">
        <v>174</v>
      </c>
      <c r="AU210" s="242" t="s">
        <v>81</v>
      </c>
      <c r="AV210" s="13" t="s">
        <v>81</v>
      </c>
      <c r="AW210" s="13" t="s">
        <v>36</v>
      </c>
      <c r="AX210" s="13" t="s">
        <v>72</v>
      </c>
      <c r="AY210" s="242" t="s">
        <v>162</v>
      </c>
    </row>
    <row r="211" spans="2:51" s="13" customFormat="1" ht="13.5">
      <c r="B211" s="232"/>
      <c r="C211" s="233"/>
      <c r="D211" s="218" t="s">
        <v>174</v>
      </c>
      <c r="E211" s="234" t="s">
        <v>21</v>
      </c>
      <c r="F211" s="235" t="s">
        <v>278</v>
      </c>
      <c r="G211" s="233"/>
      <c r="H211" s="236">
        <v>-1.8</v>
      </c>
      <c r="I211" s="237"/>
      <c r="J211" s="233"/>
      <c r="K211" s="233"/>
      <c r="L211" s="238"/>
      <c r="M211" s="239"/>
      <c r="N211" s="240"/>
      <c r="O211" s="240"/>
      <c r="P211" s="240"/>
      <c r="Q211" s="240"/>
      <c r="R211" s="240"/>
      <c r="S211" s="240"/>
      <c r="T211" s="241"/>
      <c r="AT211" s="242" t="s">
        <v>174</v>
      </c>
      <c r="AU211" s="242" t="s">
        <v>81</v>
      </c>
      <c r="AV211" s="13" t="s">
        <v>81</v>
      </c>
      <c r="AW211" s="13" t="s">
        <v>36</v>
      </c>
      <c r="AX211" s="13" t="s">
        <v>72</v>
      </c>
      <c r="AY211" s="242" t="s">
        <v>162</v>
      </c>
    </row>
    <row r="212" spans="2:51" s="12" customFormat="1" ht="13.5">
      <c r="B212" s="221"/>
      <c r="C212" s="222"/>
      <c r="D212" s="218" t="s">
        <v>174</v>
      </c>
      <c r="E212" s="223" t="s">
        <v>21</v>
      </c>
      <c r="F212" s="224" t="s">
        <v>179</v>
      </c>
      <c r="G212" s="222"/>
      <c r="H212" s="225" t="s">
        <v>21</v>
      </c>
      <c r="I212" s="226"/>
      <c r="J212" s="222"/>
      <c r="K212" s="222"/>
      <c r="L212" s="227"/>
      <c r="M212" s="228"/>
      <c r="N212" s="229"/>
      <c r="O212" s="229"/>
      <c r="P212" s="229"/>
      <c r="Q212" s="229"/>
      <c r="R212" s="229"/>
      <c r="S212" s="229"/>
      <c r="T212" s="230"/>
      <c r="AT212" s="231" t="s">
        <v>174</v>
      </c>
      <c r="AU212" s="231" t="s">
        <v>81</v>
      </c>
      <c r="AV212" s="12" t="s">
        <v>79</v>
      </c>
      <c r="AW212" s="12" t="s">
        <v>36</v>
      </c>
      <c r="AX212" s="12" t="s">
        <v>72</v>
      </c>
      <c r="AY212" s="231" t="s">
        <v>162</v>
      </c>
    </row>
    <row r="213" spans="2:51" s="13" customFormat="1" ht="13.5">
      <c r="B213" s="232"/>
      <c r="C213" s="233"/>
      <c r="D213" s="218" t="s">
        <v>174</v>
      </c>
      <c r="E213" s="234" t="s">
        <v>21</v>
      </c>
      <c r="F213" s="235" t="s">
        <v>281</v>
      </c>
      <c r="G213" s="233"/>
      <c r="H213" s="236">
        <v>45.84</v>
      </c>
      <c r="I213" s="237"/>
      <c r="J213" s="233"/>
      <c r="K213" s="233"/>
      <c r="L213" s="238"/>
      <c r="M213" s="239"/>
      <c r="N213" s="240"/>
      <c r="O213" s="240"/>
      <c r="P213" s="240"/>
      <c r="Q213" s="240"/>
      <c r="R213" s="240"/>
      <c r="S213" s="240"/>
      <c r="T213" s="241"/>
      <c r="AT213" s="242" t="s">
        <v>174</v>
      </c>
      <c r="AU213" s="242" t="s">
        <v>81</v>
      </c>
      <c r="AV213" s="13" t="s">
        <v>81</v>
      </c>
      <c r="AW213" s="13" t="s">
        <v>36</v>
      </c>
      <c r="AX213" s="13" t="s">
        <v>72</v>
      </c>
      <c r="AY213" s="242" t="s">
        <v>162</v>
      </c>
    </row>
    <row r="214" spans="2:51" s="13" customFormat="1" ht="13.5">
      <c r="B214" s="232"/>
      <c r="C214" s="233"/>
      <c r="D214" s="218" t="s">
        <v>174</v>
      </c>
      <c r="E214" s="234" t="s">
        <v>21</v>
      </c>
      <c r="F214" s="235" t="s">
        <v>276</v>
      </c>
      <c r="G214" s="233"/>
      <c r="H214" s="236">
        <v>-2.247</v>
      </c>
      <c r="I214" s="237"/>
      <c r="J214" s="233"/>
      <c r="K214" s="233"/>
      <c r="L214" s="238"/>
      <c r="M214" s="239"/>
      <c r="N214" s="240"/>
      <c r="O214" s="240"/>
      <c r="P214" s="240"/>
      <c r="Q214" s="240"/>
      <c r="R214" s="240"/>
      <c r="S214" s="240"/>
      <c r="T214" s="241"/>
      <c r="AT214" s="242" t="s">
        <v>174</v>
      </c>
      <c r="AU214" s="242" t="s">
        <v>81</v>
      </c>
      <c r="AV214" s="13" t="s">
        <v>81</v>
      </c>
      <c r="AW214" s="13" t="s">
        <v>36</v>
      </c>
      <c r="AX214" s="13" t="s">
        <v>72</v>
      </c>
      <c r="AY214" s="242" t="s">
        <v>162</v>
      </c>
    </row>
    <row r="215" spans="2:51" s="13" customFormat="1" ht="13.5">
      <c r="B215" s="232"/>
      <c r="C215" s="233"/>
      <c r="D215" s="218" t="s">
        <v>174</v>
      </c>
      <c r="E215" s="234" t="s">
        <v>21</v>
      </c>
      <c r="F215" s="235" t="s">
        <v>282</v>
      </c>
      <c r="G215" s="233"/>
      <c r="H215" s="236">
        <v>-3.6</v>
      </c>
      <c r="I215" s="237"/>
      <c r="J215" s="233"/>
      <c r="K215" s="233"/>
      <c r="L215" s="238"/>
      <c r="M215" s="239"/>
      <c r="N215" s="240"/>
      <c r="O215" s="240"/>
      <c r="P215" s="240"/>
      <c r="Q215" s="240"/>
      <c r="R215" s="240"/>
      <c r="S215" s="240"/>
      <c r="T215" s="241"/>
      <c r="AT215" s="242" t="s">
        <v>174</v>
      </c>
      <c r="AU215" s="242" t="s">
        <v>81</v>
      </c>
      <c r="AV215" s="13" t="s">
        <v>81</v>
      </c>
      <c r="AW215" s="13" t="s">
        <v>36</v>
      </c>
      <c r="AX215" s="13" t="s">
        <v>72</v>
      </c>
      <c r="AY215" s="242" t="s">
        <v>162</v>
      </c>
    </row>
    <row r="216" spans="2:51" s="12" customFormat="1" ht="13.5">
      <c r="B216" s="221"/>
      <c r="C216" s="222"/>
      <c r="D216" s="218" t="s">
        <v>174</v>
      </c>
      <c r="E216" s="223" t="s">
        <v>21</v>
      </c>
      <c r="F216" s="224" t="s">
        <v>180</v>
      </c>
      <c r="G216" s="222"/>
      <c r="H216" s="225" t="s">
        <v>21</v>
      </c>
      <c r="I216" s="226"/>
      <c r="J216" s="222"/>
      <c r="K216" s="222"/>
      <c r="L216" s="227"/>
      <c r="M216" s="228"/>
      <c r="N216" s="229"/>
      <c r="O216" s="229"/>
      <c r="P216" s="229"/>
      <c r="Q216" s="229"/>
      <c r="R216" s="229"/>
      <c r="S216" s="229"/>
      <c r="T216" s="230"/>
      <c r="AT216" s="231" t="s">
        <v>174</v>
      </c>
      <c r="AU216" s="231" t="s">
        <v>81</v>
      </c>
      <c r="AV216" s="12" t="s">
        <v>79</v>
      </c>
      <c r="AW216" s="12" t="s">
        <v>36</v>
      </c>
      <c r="AX216" s="12" t="s">
        <v>72</v>
      </c>
      <c r="AY216" s="231" t="s">
        <v>162</v>
      </c>
    </row>
    <row r="217" spans="2:51" s="13" customFormat="1" ht="13.5">
      <c r="B217" s="232"/>
      <c r="C217" s="233"/>
      <c r="D217" s="218" t="s">
        <v>174</v>
      </c>
      <c r="E217" s="234" t="s">
        <v>21</v>
      </c>
      <c r="F217" s="235" t="s">
        <v>283</v>
      </c>
      <c r="G217" s="233"/>
      <c r="H217" s="236">
        <v>30.6</v>
      </c>
      <c r="I217" s="237"/>
      <c r="J217" s="233"/>
      <c r="K217" s="233"/>
      <c r="L217" s="238"/>
      <c r="M217" s="239"/>
      <c r="N217" s="240"/>
      <c r="O217" s="240"/>
      <c r="P217" s="240"/>
      <c r="Q217" s="240"/>
      <c r="R217" s="240"/>
      <c r="S217" s="240"/>
      <c r="T217" s="241"/>
      <c r="AT217" s="242" t="s">
        <v>174</v>
      </c>
      <c r="AU217" s="242" t="s">
        <v>81</v>
      </c>
      <c r="AV217" s="13" t="s">
        <v>81</v>
      </c>
      <c r="AW217" s="13" t="s">
        <v>36</v>
      </c>
      <c r="AX217" s="13" t="s">
        <v>72</v>
      </c>
      <c r="AY217" s="242" t="s">
        <v>162</v>
      </c>
    </row>
    <row r="218" spans="2:51" s="13" customFormat="1" ht="13.5">
      <c r="B218" s="232"/>
      <c r="C218" s="233"/>
      <c r="D218" s="218" t="s">
        <v>174</v>
      </c>
      <c r="E218" s="234" t="s">
        <v>21</v>
      </c>
      <c r="F218" s="235" t="s">
        <v>276</v>
      </c>
      <c r="G218" s="233"/>
      <c r="H218" s="236">
        <v>-2.247</v>
      </c>
      <c r="I218" s="237"/>
      <c r="J218" s="233"/>
      <c r="K218" s="233"/>
      <c r="L218" s="238"/>
      <c r="M218" s="239"/>
      <c r="N218" s="240"/>
      <c r="O218" s="240"/>
      <c r="P218" s="240"/>
      <c r="Q218" s="240"/>
      <c r="R218" s="240"/>
      <c r="S218" s="240"/>
      <c r="T218" s="241"/>
      <c r="AT218" s="242" t="s">
        <v>174</v>
      </c>
      <c r="AU218" s="242" t="s">
        <v>81</v>
      </c>
      <c r="AV218" s="13" t="s">
        <v>81</v>
      </c>
      <c r="AW218" s="13" t="s">
        <v>36</v>
      </c>
      <c r="AX218" s="13" t="s">
        <v>72</v>
      </c>
      <c r="AY218" s="242" t="s">
        <v>162</v>
      </c>
    </row>
    <row r="219" spans="2:51" s="13" customFormat="1" ht="13.5">
      <c r="B219" s="232"/>
      <c r="C219" s="233"/>
      <c r="D219" s="218" t="s">
        <v>174</v>
      </c>
      <c r="E219" s="234" t="s">
        <v>21</v>
      </c>
      <c r="F219" s="235" t="s">
        <v>275</v>
      </c>
      <c r="G219" s="233"/>
      <c r="H219" s="236">
        <v>-1.6</v>
      </c>
      <c r="I219" s="237"/>
      <c r="J219" s="233"/>
      <c r="K219" s="233"/>
      <c r="L219" s="238"/>
      <c r="M219" s="239"/>
      <c r="N219" s="240"/>
      <c r="O219" s="240"/>
      <c r="P219" s="240"/>
      <c r="Q219" s="240"/>
      <c r="R219" s="240"/>
      <c r="S219" s="240"/>
      <c r="T219" s="241"/>
      <c r="AT219" s="242" t="s">
        <v>174</v>
      </c>
      <c r="AU219" s="242" t="s">
        <v>81</v>
      </c>
      <c r="AV219" s="13" t="s">
        <v>81</v>
      </c>
      <c r="AW219" s="13" t="s">
        <v>36</v>
      </c>
      <c r="AX219" s="13" t="s">
        <v>72</v>
      </c>
      <c r="AY219" s="242" t="s">
        <v>162</v>
      </c>
    </row>
    <row r="220" spans="2:51" s="12" customFormat="1" ht="13.5">
      <c r="B220" s="221"/>
      <c r="C220" s="222"/>
      <c r="D220" s="218" t="s">
        <v>174</v>
      </c>
      <c r="E220" s="223" t="s">
        <v>21</v>
      </c>
      <c r="F220" s="224" t="s">
        <v>284</v>
      </c>
      <c r="G220" s="222"/>
      <c r="H220" s="225" t="s">
        <v>21</v>
      </c>
      <c r="I220" s="226"/>
      <c r="J220" s="222"/>
      <c r="K220" s="222"/>
      <c r="L220" s="227"/>
      <c r="M220" s="228"/>
      <c r="N220" s="229"/>
      <c r="O220" s="229"/>
      <c r="P220" s="229"/>
      <c r="Q220" s="229"/>
      <c r="R220" s="229"/>
      <c r="S220" s="229"/>
      <c r="T220" s="230"/>
      <c r="AT220" s="231" t="s">
        <v>174</v>
      </c>
      <c r="AU220" s="231" t="s">
        <v>81</v>
      </c>
      <c r="AV220" s="12" t="s">
        <v>79</v>
      </c>
      <c r="AW220" s="12" t="s">
        <v>36</v>
      </c>
      <c r="AX220" s="12" t="s">
        <v>72</v>
      </c>
      <c r="AY220" s="231" t="s">
        <v>162</v>
      </c>
    </row>
    <row r="221" spans="2:51" s="13" customFormat="1" ht="13.5">
      <c r="B221" s="232"/>
      <c r="C221" s="233"/>
      <c r="D221" s="218" t="s">
        <v>174</v>
      </c>
      <c r="E221" s="234" t="s">
        <v>21</v>
      </c>
      <c r="F221" s="235" t="s">
        <v>285</v>
      </c>
      <c r="G221" s="233"/>
      <c r="H221" s="236">
        <v>14.76</v>
      </c>
      <c r="I221" s="237"/>
      <c r="J221" s="233"/>
      <c r="K221" s="233"/>
      <c r="L221" s="238"/>
      <c r="M221" s="239"/>
      <c r="N221" s="240"/>
      <c r="O221" s="240"/>
      <c r="P221" s="240"/>
      <c r="Q221" s="240"/>
      <c r="R221" s="240"/>
      <c r="S221" s="240"/>
      <c r="T221" s="241"/>
      <c r="AT221" s="242" t="s">
        <v>174</v>
      </c>
      <c r="AU221" s="242" t="s">
        <v>81</v>
      </c>
      <c r="AV221" s="13" t="s">
        <v>81</v>
      </c>
      <c r="AW221" s="13" t="s">
        <v>36</v>
      </c>
      <c r="AX221" s="13" t="s">
        <v>72</v>
      </c>
      <c r="AY221" s="242" t="s">
        <v>162</v>
      </c>
    </row>
    <row r="222" spans="2:51" s="12" customFormat="1" ht="13.5">
      <c r="B222" s="221"/>
      <c r="C222" s="222"/>
      <c r="D222" s="218" t="s">
        <v>174</v>
      </c>
      <c r="E222" s="223" t="s">
        <v>21</v>
      </c>
      <c r="F222" s="224" t="s">
        <v>286</v>
      </c>
      <c r="G222" s="222"/>
      <c r="H222" s="225" t="s">
        <v>21</v>
      </c>
      <c r="I222" s="226"/>
      <c r="J222" s="222"/>
      <c r="K222" s="222"/>
      <c r="L222" s="227"/>
      <c r="M222" s="228"/>
      <c r="N222" s="229"/>
      <c r="O222" s="229"/>
      <c r="P222" s="229"/>
      <c r="Q222" s="229"/>
      <c r="R222" s="229"/>
      <c r="S222" s="229"/>
      <c r="T222" s="230"/>
      <c r="AT222" s="231" t="s">
        <v>174</v>
      </c>
      <c r="AU222" s="231" t="s">
        <v>81</v>
      </c>
      <c r="AV222" s="12" t="s">
        <v>79</v>
      </c>
      <c r="AW222" s="12" t="s">
        <v>36</v>
      </c>
      <c r="AX222" s="12" t="s">
        <v>72</v>
      </c>
      <c r="AY222" s="231" t="s">
        <v>162</v>
      </c>
    </row>
    <row r="223" spans="2:51" s="13" customFormat="1" ht="13.5">
      <c r="B223" s="232"/>
      <c r="C223" s="233"/>
      <c r="D223" s="218" t="s">
        <v>174</v>
      </c>
      <c r="E223" s="234" t="s">
        <v>21</v>
      </c>
      <c r="F223" s="235" t="s">
        <v>287</v>
      </c>
      <c r="G223" s="233"/>
      <c r="H223" s="236">
        <v>85.8</v>
      </c>
      <c r="I223" s="237"/>
      <c r="J223" s="233"/>
      <c r="K223" s="233"/>
      <c r="L223" s="238"/>
      <c r="M223" s="239"/>
      <c r="N223" s="240"/>
      <c r="O223" s="240"/>
      <c r="P223" s="240"/>
      <c r="Q223" s="240"/>
      <c r="R223" s="240"/>
      <c r="S223" s="240"/>
      <c r="T223" s="241"/>
      <c r="AT223" s="242" t="s">
        <v>174</v>
      </c>
      <c r="AU223" s="242" t="s">
        <v>81</v>
      </c>
      <c r="AV223" s="13" t="s">
        <v>81</v>
      </c>
      <c r="AW223" s="13" t="s">
        <v>36</v>
      </c>
      <c r="AX223" s="13" t="s">
        <v>72</v>
      </c>
      <c r="AY223" s="242" t="s">
        <v>162</v>
      </c>
    </row>
    <row r="224" spans="2:51" s="13" customFormat="1" ht="13.5">
      <c r="B224" s="232"/>
      <c r="C224" s="233"/>
      <c r="D224" s="218" t="s">
        <v>174</v>
      </c>
      <c r="E224" s="234" t="s">
        <v>21</v>
      </c>
      <c r="F224" s="235" t="s">
        <v>288</v>
      </c>
      <c r="G224" s="233"/>
      <c r="H224" s="236">
        <v>2.88</v>
      </c>
      <c r="I224" s="237"/>
      <c r="J224" s="233"/>
      <c r="K224" s="233"/>
      <c r="L224" s="238"/>
      <c r="M224" s="239"/>
      <c r="N224" s="240"/>
      <c r="O224" s="240"/>
      <c r="P224" s="240"/>
      <c r="Q224" s="240"/>
      <c r="R224" s="240"/>
      <c r="S224" s="240"/>
      <c r="T224" s="241"/>
      <c r="AT224" s="242" t="s">
        <v>174</v>
      </c>
      <c r="AU224" s="242" t="s">
        <v>81</v>
      </c>
      <c r="AV224" s="13" t="s">
        <v>81</v>
      </c>
      <c r="AW224" s="13" t="s">
        <v>36</v>
      </c>
      <c r="AX224" s="13" t="s">
        <v>72</v>
      </c>
      <c r="AY224" s="242" t="s">
        <v>162</v>
      </c>
    </row>
    <row r="225" spans="2:51" s="13" customFormat="1" ht="13.5">
      <c r="B225" s="232"/>
      <c r="C225" s="233"/>
      <c r="D225" s="218" t="s">
        <v>174</v>
      </c>
      <c r="E225" s="234" t="s">
        <v>21</v>
      </c>
      <c r="F225" s="235" t="s">
        <v>289</v>
      </c>
      <c r="G225" s="233"/>
      <c r="H225" s="236">
        <v>-6.741</v>
      </c>
      <c r="I225" s="237"/>
      <c r="J225" s="233"/>
      <c r="K225" s="233"/>
      <c r="L225" s="238"/>
      <c r="M225" s="239"/>
      <c r="N225" s="240"/>
      <c r="O225" s="240"/>
      <c r="P225" s="240"/>
      <c r="Q225" s="240"/>
      <c r="R225" s="240"/>
      <c r="S225" s="240"/>
      <c r="T225" s="241"/>
      <c r="AT225" s="242" t="s">
        <v>174</v>
      </c>
      <c r="AU225" s="242" t="s">
        <v>81</v>
      </c>
      <c r="AV225" s="13" t="s">
        <v>81</v>
      </c>
      <c r="AW225" s="13" t="s">
        <v>36</v>
      </c>
      <c r="AX225" s="13" t="s">
        <v>72</v>
      </c>
      <c r="AY225" s="242" t="s">
        <v>162</v>
      </c>
    </row>
    <row r="226" spans="2:51" s="13" customFormat="1" ht="13.5">
      <c r="B226" s="232"/>
      <c r="C226" s="233"/>
      <c r="D226" s="218" t="s">
        <v>174</v>
      </c>
      <c r="E226" s="234" t="s">
        <v>21</v>
      </c>
      <c r="F226" s="235" t="s">
        <v>290</v>
      </c>
      <c r="G226" s="233"/>
      <c r="H226" s="236">
        <v>-7.2</v>
      </c>
      <c r="I226" s="237"/>
      <c r="J226" s="233"/>
      <c r="K226" s="233"/>
      <c r="L226" s="238"/>
      <c r="M226" s="239"/>
      <c r="N226" s="240"/>
      <c r="O226" s="240"/>
      <c r="P226" s="240"/>
      <c r="Q226" s="240"/>
      <c r="R226" s="240"/>
      <c r="S226" s="240"/>
      <c r="T226" s="241"/>
      <c r="AT226" s="242" t="s">
        <v>174</v>
      </c>
      <c r="AU226" s="242" t="s">
        <v>81</v>
      </c>
      <c r="AV226" s="13" t="s">
        <v>81</v>
      </c>
      <c r="AW226" s="13" t="s">
        <v>36</v>
      </c>
      <c r="AX226" s="13" t="s">
        <v>72</v>
      </c>
      <c r="AY226" s="242" t="s">
        <v>162</v>
      </c>
    </row>
    <row r="227" spans="2:51" s="12" customFormat="1" ht="13.5">
      <c r="B227" s="221"/>
      <c r="C227" s="222"/>
      <c r="D227" s="218" t="s">
        <v>174</v>
      </c>
      <c r="E227" s="223" t="s">
        <v>21</v>
      </c>
      <c r="F227" s="224" t="s">
        <v>291</v>
      </c>
      <c r="G227" s="222"/>
      <c r="H227" s="225" t="s">
        <v>21</v>
      </c>
      <c r="I227" s="226"/>
      <c r="J227" s="222"/>
      <c r="K227" s="222"/>
      <c r="L227" s="227"/>
      <c r="M227" s="228"/>
      <c r="N227" s="229"/>
      <c r="O227" s="229"/>
      <c r="P227" s="229"/>
      <c r="Q227" s="229"/>
      <c r="R227" s="229"/>
      <c r="S227" s="229"/>
      <c r="T227" s="230"/>
      <c r="AT227" s="231" t="s">
        <v>174</v>
      </c>
      <c r="AU227" s="231" t="s">
        <v>81</v>
      </c>
      <c r="AV227" s="12" t="s">
        <v>79</v>
      </c>
      <c r="AW227" s="12" t="s">
        <v>36</v>
      </c>
      <c r="AX227" s="12" t="s">
        <v>72</v>
      </c>
      <c r="AY227" s="231" t="s">
        <v>162</v>
      </c>
    </row>
    <row r="228" spans="2:51" s="13" customFormat="1" ht="13.5">
      <c r="B228" s="232"/>
      <c r="C228" s="233"/>
      <c r="D228" s="218" t="s">
        <v>174</v>
      </c>
      <c r="E228" s="234" t="s">
        <v>21</v>
      </c>
      <c r="F228" s="235" t="s">
        <v>292</v>
      </c>
      <c r="G228" s="233"/>
      <c r="H228" s="236">
        <v>78.48</v>
      </c>
      <c r="I228" s="237"/>
      <c r="J228" s="233"/>
      <c r="K228" s="233"/>
      <c r="L228" s="238"/>
      <c r="M228" s="239"/>
      <c r="N228" s="240"/>
      <c r="O228" s="240"/>
      <c r="P228" s="240"/>
      <c r="Q228" s="240"/>
      <c r="R228" s="240"/>
      <c r="S228" s="240"/>
      <c r="T228" s="241"/>
      <c r="AT228" s="242" t="s">
        <v>174</v>
      </c>
      <c r="AU228" s="242" t="s">
        <v>81</v>
      </c>
      <c r="AV228" s="13" t="s">
        <v>81</v>
      </c>
      <c r="AW228" s="13" t="s">
        <v>36</v>
      </c>
      <c r="AX228" s="13" t="s">
        <v>72</v>
      </c>
      <c r="AY228" s="242" t="s">
        <v>162</v>
      </c>
    </row>
    <row r="229" spans="2:51" s="13" customFormat="1" ht="13.5">
      <c r="B229" s="232"/>
      <c r="C229" s="233"/>
      <c r="D229" s="218" t="s">
        <v>174</v>
      </c>
      <c r="E229" s="234" t="s">
        <v>21</v>
      </c>
      <c r="F229" s="235" t="s">
        <v>293</v>
      </c>
      <c r="G229" s="233"/>
      <c r="H229" s="236">
        <v>6.24</v>
      </c>
      <c r="I229" s="237"/>
      <c r="J229" s="233"/>
      <c r="K229" s="233"/>
      <c r="L229" s="238"/>
      <c r="M229" s="239"/>
      <c r="N229" s="240"/>
      <c r="O229" s="240"/>
      <c r="P229" s="240"/>
      <c r="Q229" s="240"/>
      <c r="R229" s="240"/>
      <c r="S229" s="240"/>
      <c r="T229" s="241"/>
      <c r="AT229" s="242" t="s">
        <v>174</v>
      </c>
      <c r="AU229" s="242" t="s">
        <v>81</v>
      </c>
      <c r="AV229" s="13" t="s">
        <v>81</v>
      </c>
      <c r="AW229" s="13" t="s">
        <v>36</v>
      </c>
      <c r="AX229" s="13" t="s">
        <v>72</v>
      </c>
      <c r="AY229" s="242" t="s">
        <v>162</v>
      </c>
    </row>
    <row r="230" spans="2:51" s="13" customFormat="1" ht="13.5">
      <c r="B230" s="232"/>
      <c r="C230" s="233"/>
      <c r="D230" s="218" t="s">
        <v>174</v>
      </c>
      <c r="E230" s="234" t="s">
        <v>21</v>
      </c>
      <c r="F230" s="235" t="s">
        <v>294</v>
      </c>
      <c r="G230" s="233"/>
      <c r="H230" s="236">
        <v>27.6</v>
      </c>
      <c r="I230" s="237"/>
      <c r="J230" s="233"/>
      <c r="K230" s="233"/>
      <c r="L230" s="238"/>
      <c r="M230" s="239"/>
      <c r="N230" s="240"/>
      <c r="O230" s="240"/>
      <c r="P230" s="240"/>
      <c r="Q230" s="240"/>
      <c r="R230" s="240"/>
      <c r="S230" s="240"/>
      <c r="T230" s="241"/>
      <c r="AT230" s="242" t="s">
        <v>174</v>
      </c>
      <c r="AU230" s="242" t="s">
        <v>81</v>
      </c>
      <c r="AV230" s="13" t="s">
        <v>81</v>
      </c>
      <c r="AW230" s="13" t="s">
        <v>36</v>
      </c>
      <c r="AX230" s="13" t="s">
        <v>72</v>
      </c>
      <c r="AY230" s="242" t="s">
        <v>162</v>
      </c>
    </row>
    <row r="231" spans="2:51" s="13" customFormat="1" ht="13.5">
      <c r="B231" s="232"/>
      <c r="C231" s="233"/>
      <c r="D231" s="218" t="s">
        <v>174</v>
      </c>
      <c r="E231" s="234" t="s">
        <v>21</v>
      </c>
      <c r="F231" s="235" t="s">
        <v>295</v>
      </c>
      <c r="G231" s="233"/>
      <c r="H231" s="236">
        <v>-5.4</v>
      </c>
      <c r="I231" s="237"/>
      <c r="J231" s="233"/>
      <c r="K231" s="233"/>
      <c r="L231" s="238"/>
      <c r="M231" s="239"/>
      <c r="N231" s="240"/>
      <c r="O231" s="240"/>
      <c r="P231" s="240"/>
      <c r="Q231" s="240"/>
      <c r="R231" s="240"/>
      <c r="S231" s="240"/>
      <c r="T231" s="241"/>
      <c r="AT231" s="242" t="s">
        <v>174</v>
      </c>
      <c r="AU231" s="242" t="s">
        <v>81</v>
      </c>
      <c r="AV231" s="13" t="s">
        <v>81</v>
      </c>
      <c r="AW231" s="13" t="s">
        <v>36</v>
      </c>
      <c r="AX231" s="13" t="s">
        <v>72</v>
      </c>
      <c r="AY231" s="242" t="s">
        <v>162</v>
      </c>
    </row>
    <row r="232" spans="2:51" s="13" customFormat="1" ht="13.5">
      <c r="B232" s="232"/>
      <c r="C232" s="233"/>
      <c r="D232" s="218" t="s">
        <v>174</v>
      </c>
      <c r="E232" s="234" t="s">
        <v>21</v>
      </c>
      <c r="F232" s="235" t="s">
        <v>289</v>
      </c>
      <c r="G232" s="233"/>
      <c r="H232" s="236">
        <v>-6.741</v>
      </c>
      <c r="I232" s="237"/>
      <c r="J232" s="233"/>
      <c r="K232" s="233"/>
      <c r="L232" s="238"/>
      <c r="M232" s="239"/>
      <c r="N232" s="240"/>
      <c r="O232" s="240"/>
      <c r="P232" s="240"/>
      <c r="Q232" s="240"/>
      <c r="R232" s="240"/>
      <c r="S232" s="240"/>
      <c r="T232" s="241"/>
      <c r="AT232" s="242" t="s">
        <v>174</v>
      </c>
      <c r="AU232" s="242" t="s">
        <v>81</v>
      </c>
      <c r="AV232" s="13" t="s">
        <v>81</v>
      </c>
      <c r="AW232" s="13" t="s">
        <v>36</v>
      </c>
      <c r="AX232" s="13" t="s">
        <v>72</v>
      </c>
      <c r="AY232" s="242" t="s">
        <v>162</v>
      </c>
    </row>
    <row r="233" spans="2:51" s="12" customFormat="1" ht="13.5">
      <c r="B233" s="221"/>
      <c r="C233" s="222"/>
      <c r="D233" s="218" t="s">
        <v>174</v>
      </c>
      <c r="E233" s="223" t="s">
        <v>21</v>
      </c>
      <c r="F233" s="224" t="s">
        <v>296</v>
      </c>
      <c r="G233" s="222"/>
      <c r="H233" s="225" t="s">
        <v>21</v>
      </c>
      <c r="I233" s="226"/>
      <c r="J233" s="222"/>
      <c r="K233" s="222"/>
      <c r="L233" s="227"/>
      <c r="M233" s="228"/>
      <c r="N233" s="229"/>
      <c r="O233" s="229"/>
      <c r="P233" s="229"/>
      <c r="Q233" s="229"/>
      <c r="R233" s="229"/>
      <c r="S233" s="229"/>
      <c r="T233" s="230"/>
      <c r="AT233" s="231" t="s">
        <v>174</v>
      </c>
      <c r="AU233" s="231" t="s">
        <v>81</v>
      </c>
      <c r="AV233" s="12" t="s">
        <v>79</v>
      </c>
      <c r="AW233" s="12" t="s">
        <v>36</v>
      </c>
      <c r="AX233" s="12" t="s">
        <v>72</v>
      </c>
      <c r="AY233" s="231" t="s">
        <v>162</v>
      </c>
    </row>
    <row r="234" spans="2:51" s="13" customFormat="1" ht="13.5">
      <c r="B234" s="232"/>
      <c r="C234" s="233"/>
      <c r="D234" s="218" t="s">
        <v>174</v>
      </c>
      <c r="E234" s="234" t="s">
        <v>21</v>
      </c>
      <c r="F234" s="235" t="s">
        <v>297</v>
      </c>
      <c r="G234" s="233"/>
      <c r="H234" s="236">
        <v>34.368</v>
      </c>
      <c r="I234" s="237"/>
      <c r="J234" s="233"/>
      <c r="K234" s="233"/>
      <c r="L234" s="238"/>
      <c r="M234" s="239"/>
      <c r="N234" s="240"/>
      <c r="O234" s="240"/>
      <c r="P234" s="240"/>
      <c r="Q234" s="240"/>
      <c r="R234" s="240"/>
      <c r="S234" s="240"/>
      <c r="T234" s="241"/>
      <c r="AT234" s="242" t="s">
        <v>174</v>
      </c>
      <c r="AU234" s="242" t="s">
        <v>81</v>
      </c>
      <c r="AV234" s="13" t="s">
        <v>81</v>
      </c>
      <c r="AW234" s="13" t="s">
        <v>36</v>
      </c>
      <c r="AX234" s="13" t="s">
        <v>72</v>
      </c>
      <c r="AY234" s="242" t="s">
        <v>162</v>
      </c>
    </row>
    <row r="235" spans="2:51" s="13" customFormat="1" ht="13.5">
      <c r="B235" s="232"/>
      <c r="C235" s="233"/>
      <c r="D235" s="218" t="s">
        <v>174</v>
      </c>
      <c r="E235" s="234" t="s">
        <v>21</v>
      </c>
      <c r="F235" s="235" t="s">
        <v>278</v>
      </c>
      <c r="G235" s="233"/>
      <c r="H235" s="236">
        <v>-1.8</v>
      </c>
      <c r="I235" s="237"/>
      <c r="J235" s="233"/>
      <c r="K235" s="233"/>
      <c r="L235" s="238"/>
      <c r="M235" s="239"/>
      <c r="N235" s="240"/>
      <c r="O235" s="240"/>
      <c r="P235" s="240"/>
      <c r="Q235" s="240"/>
      <c r="R235" s="240"/>
      <c r="S235" s="240"/>
      <c r="T235" s="241"/>
      <c r="AT235" s="242" t="s">
        <v>174</v>
      </c>
      <c r="AU235" s="242" t="s">
        <v>81</v>
      </c>
      <c r="AV235" s="13" t="s">
        <v>81</v>
      </c>
      <c r="AW235" s="13" t="s">
        <v>36</v>
      </c>
      <c r="AX235" s="13" t="s">
        <v>72</v>
      </c>
      <c r="AY235" s="242" t="s">
        <v>162</v>
      </c>
    </row>
    <row r="236" spans="2:51" s="12" customFormat="1" ht="13.5">
      <c r="B236" s="221"/>
      <c r="C236" s="222"/>
      <c r="D236" s="218" t="s">
        <v>174</v>
      </c>
      <c r="E236" s="223" t="s">
        <v>21</v>
      </c>
      <c r="F236" s="224" t="s">
        <v>298</v>
      </c>
      <c r="G236" s="222"/>
      <c r="H236" s="225" t="s">
        <v>21</v>
      </c>
      <c r="I236" s="226"/>
      <c r="J236" s="222"/>
      <c r="K236" s="222"/>
      <c r="L236" s="227"/>
      <c r="M236" s="228"/>
      <c r="N236" s="229"/>
      <c r="O236" s="229"/>
      <c r="P236" s="229"/>
      <c r="Q236" s="229"/>
      <c r="R236" s="229"/>
      <c r="S236" s="229"/>
      <c r="T236" s="230"/>
      <c r="AT236" s="231" t="s">
        <v>174</v>
      </c>
      <c r="AU236" s="231" t="s">
        <v>81</v>
      </c>
      <c r="AV236" s="12" t="s">
        <v>79</v>
      </c>
      <c r="AW236" s="12" t="s">
        <v>36</v>
      </c>
      <c r="AX236" s="12" t="s">
        <v>72</v>
      </c>
      <c r="AY236" s="231" t="s">
        <v>162</v>
      </c>
    </row>
    <row r="237" spans="2:51" s="13" customFormat="1" ht="13.5">
      <c r="B237" s="232"/>
      <c r="C237" s="233"/>
      <c r="D237" s="218" t="s">
        <v>174</v>
      </c>
      <c r="E237" s="234" t="s">
        <v>21</v>
      </c>
      <c r="F237" s="235" t="s">
        <v>299</v>
      </c>
      <c r="G237" s="233"/>
      <c r="H237" s="236">
        <v>23.432</v>
      </c>
      <c r="I237" s="237"/>
      <c r="J237" s="233"/>
      <c r="K237" s="233"/>
      <c r="L237" s="238"/>
      <c r="M237" s="239"/>
      <c r="N237" s="240"/>
      <c r="O237" s="240"/>
      <c r="P237" s="240"/>
      <c r="Q237" s="240"/>
      <c r="R237" s="240"/>
      <c r="S237" s="240"/>
      <c r="T237" s="241"/>
      <c r="AT237" s="242" t="s">
        <v>174</v>
      </c>
      <c r="AU237" s="242" t="s">
        <v>81</v>
      </c>
      <c r="AV237" s="13" t="s">
        <v>81</v>
      </c>
      <c r="AW237" s="13" t="s">
        <v>36</v>
      </c>
      <c r="AX237" s="13" t="s">
        <v>72</v>
      </c>
      <c r="AY237" s="242" t="s">
        <v>162</v>
      </c>
    </row>
    <row r="238" spans="2:51" s="13" customFormat="1" ht="13.5">
      <c r="B238" s="232"/>
      <c r="C238" s="233"/>
      <c r="D238" s="218" t="s">
        <v>174</v>
      </c>
      <c r="E238" s="234" t="s">
        <v>21</v>
      </c>
      <c r="F238" s="235" t="s">
        <v>278</v>
      </c>
      <c r="G238" s="233"/>
      <c r="H238" s="236">
        <v>-1.8</v>
      </c>
      <c r="I238" s="237"/>
      <c r="J238" s="233"/>
      <c r="K238" s="233"/>
      <c r="L238" s="238"/>
      <c r="M238" s="239"/>
      <c r="N238" s="240"/>
      <c r="O238" s="240"/>
      <c r="P238" s="240"/>
      <c r="Q238" s="240"/>
      <c r="R238" s="240"/>
      <c r="S238" s="240"/>
      <c r="T238" s="241"/>
      <c r="AT238" s="242" t="s">
        <v>174</v>
      </c>
      <c r="AU238" s="242" t="s">
        <v>81</v>
      </c>
      <c r="AV238" s="13" t="s">
        <v>81</v>
      </c>
      <c r="AW238" s="13" t="s">
        <v>36</v>
      </c>
      <c r="AX238" s="13" t="s">
        <v>72</v>
      </c>
      <c r="AY238" s="242" t="s">
        <v>162</v>
      </c>
    </row>
    <row r="239" spans="2:51" s="13" customFormat="1" ht="13.5">
      <c r="B239" s="232"/>
      <c r="C239" s="233"/>
      <c r="D239" s="218" t="s">
        <v>174</v>
      </c>
      <c r="E239" s="234" t="s">
        <v>21</v>
      </c>
      <c r="F239" s="235" t="s">
        <v>276</v>
      </c>
      <c r="G239" s="233"/>
      <c r="H239" s="236">
        <v>-2.247</v>
      </c>
      <c r="I239" s="237"/>
      <c r="J239" s="233"/>
      <c r="K239" s="233"/>
      <c r="L239" s="238"/>
      <c r="M239" s="239"/>
      <c r="N239" s="240"/>
      <c r="O239" s="240"/>
      <c r="P239" s="240"/>
      <c r="Q239" s="240"/>
      <c r="R239" s="240"/>
      <c r="S239" s="240"/>
      <c r="T239" s="241"/>
      <c r="AT239" s="242" t="s">
        <v>174</v>
      </c>
      <c r="AU239" s="242" t="s">
        <v>81</v>
      </c>
      <c r="AV239" s="13" t="s">
        <v>81</v>
      </c>
      <c r="AW239" s="13" t="s">
        <v>36</v>
      </c>
      <c r="AX239" s="13" t="s">
        <v>72</v>
      </c>
      <c r="AY239" s="242" t="s">
        <v>162</v>
      </c>
    </row>
    <row r="240" spans="2:51" s="12" customFormat="1" ht="13.5">
      <c r="B240" s="221"/>
      <c r="C240" s="222"/>
      <c r="D240" s="218" t="s">
        <v>174</v>
      </c>
      <c r="E240" s="223" t="s">
        <v>21</v>
      </c>
      <c r="F240" s="224" t="s">
        <v>300</v>
      </c>
      <c r="G240" s="222"/>
      <c r="H240" s="225" t="s">
        <v>21</v>
      </c>
      <c r="I240" s="226"/>
      <c r="J240" s="222"/>
      <c r="K240" s="222"/>
      <c r="L240" s="227"/>
      <c r="M240" s="228"/>
      <c r="N240" s="229"/>
      <c r="O240" s="229"/>
      <c r="P240" s="229"/>
      <c r="Q240" s="229"/>
      <c r="R240" s="229"/>
      <c r="S240" s="229"/>
      <c r="T240" s="230"/>
      <c r="AT240" s="231" t="s">
        <v>174</v>
      </c>
      <c r="AU240" s="231" t="s">
        <v>81</v>
      </c>
      <c r="AV240" s="12" t="s">
        <v>79</v>
      </c>
      <c r="AW240" s="12" t="s">
        <v>36</v>
      </c>
      <c r="AX240" s="12" t="s">
        <v>72</v>
      </c>
      <c r="AY240" s="231" t="s">
        <v>162</v>
      </c>
    </row>
    <row r="241" spans="2:51" s="13" customFormat="1" ht="13.5">
      <c r="B241" s="232"/>
      <c r="C241" s="233"/>
      <c r="D241" s="218" t="s">
        <v>174</v>
      </c>
      <c r="E241" s="234" t="s">
        <v>21</v>
      </c>
      <c r="F241" s="235" t="s">
        <v>301</v>
      </c>
      <c r="G241" s="233"/>
      <c r="H241" s="236">
        <v>41.446</v>
      </c>
      <c r="I241" s="237"/>
      <c r="J241" s="233"/>
      <c r="K241" s="233"/>
      <c r="L241" s="238"/>
      <c r="M241" s="239"/>
      <c r="N241" s="240"/>
      <c r="O241" s="240"/>
      <c r="P241" s="240"/>
      <c r="Q241" s="240"/>
      <c r="R241" s="240"/>
      <c r="S241" s="240"/>
      <c r="T241" s="241"/>
      <c r="AT241" s="242" t="s">
        <v>174</v>
      </c>
      <c r="AU241" s="242" t="s">
        <v>81</v>
      </c>
      <c r="AV241" s="13" t="s">
        <v>81</v>
      </c>
      <c r="AW241" s="13" t="s">
        <v>36</v>
      </c>
      <c r="AX241" s="13" t="s">
        <v>72</v>
      </c>
      <c r="AY241" s="242" t="s">
        <v>162</v>
      </c>
    </row>
    <row r="242" spans="2:51" s="13" customFormat="1" ht="13.5">
      <c r="B242" s="232"/>
      <c r="C242" s="233"/>
      <c r="D242" s="218" t="s">
        <v>174</v>
      </c>
      <c r="E242" s="234" t="s">
        <v>21</v>
      </c>
      <c r="F242" s="235" t="s">
        <v>278</v>
      </c>
      <c r="G242" s="233"/>
      <c r="H242" s="236">
        <v>-1.8</v>
      </c>
      <c r="I242" s="237"/>
      <c r="J242" s="233"/>
      <c r="K242" s="233"/>
      <c r="L242" s="238"/>
      <c r="M242" s="239"/>
      <c r="N242" s="240"/>
      <c r="O242" s="240"/>
      <c r="P242" s="240"/>
      <c r="Q242" s="240"/>
      <c r="R242" s="240"/>
      <c r="S242" s="240"/>
      <c r="T242" s="241"/>
      <c r="AT242" s="242" t="s">
        <v>174</v>
      </c>
      <c r="AU242" s="242" t="s">
        <v>81</v>
      </c>
      <c r="AV242" s="13" t="s">
        <v>81</v>
      </c>
      <c r="AW242" s="13" t="s">
        <v>36</v>
      </c>
      <c r="AX242" s="13" t="s">
        <v>72</v>
      </c>
      <c r="AY242" s="242" t="s">
        <v>162</v>
      </c>
    </row>
    <row r="243" spans="2:51" s="13" customFormat="1" ht="13.5">
      <c r="B243" s="232"/>
      <c r="C243" s="233"/>
      <c r="D243" s="218" t="s">
        <v>174</v>
      </c>
      <c r="E243" s="234" t="s">
        <v>21</v>
      </c>
      <c r="F243" s="235" t="s">
        <v>276</v>
      </c>
      <c r="G243" s="233"/>
      <c r="H243" s="236">
        <v>-2.247</v>
      </c>
      <c r="I243" s="237"/>
      <c r="J243" s="233"/>
      <c r="K243" s="233"/>
      <c r="L243" s="238"/>
      <c r="M243" s="239"/>
      <c r="N243" s="240"/>
      <c r="O243" s="240"/>
      <c r="P243" s="240"/>
      <c r="Q243" s="240"/>
      <c r="R243" s="240"/>
      <c r="S243" s="240"/>
      <c r="T243" s="241"/>
      <c r="AT243" s="242" t="s">
        <v>174</v>
      </c>
      <c r="AU243" s="242" t="s">
        <v>81</v>
      </c>
      <c r="AV243" s="13" t="s">
        <v>81</v>
      </c>
      <c r="AW243" s="13" t="s">
        <v>36</v>
      </c>
      <c r="AX243" s="13" t="s">
        <v>72</v>
      </c>
      <c r="AY243" s="242" t="s">
        <v>162</v>
      </c>
    </row>
    <row r="244" spans="2:51" s="12" customFormat="1" ht="13.5">
      <c r="B244" s="221"/>
      <c r="C244" s="222"/>
      <c r="D244" s="218" t="s">
        <v>174</v>
      </c>
      <c r="E244" s="223" t="s">
        <v>21</v>
      </c>
      <c r="F244" s="224" t="s">
        <v>302</v>
      </c>
      <c r="G244" s="222"/>
      <c r="H244" s="225" t="s">
        <v>21</v>
      </c>
      <c r="I244" s="226"/>
      <c r="J244" s="222"/>
      <c r="K244" s="222"/>
      <c r="L244" s="227"/>
      <c r="M244" s="228"/>
      <c r="N244" s="229"/>
      <c r="O244" s="229"/>
      <c r="P244" s="229"/>
      <c r="Q244" s="229"/>
      <c r="R244" s="229"/>
      <c r="S244" s="229"/>
      <c r="T244" s="230"/>
      <c r="AT244" s="231" t="s">
        <v>174</v>
      </c>
      <c r="AU244" s="231" t="s">
        <v>81</v>
      </c>
      <c r="AV244" s="12" t="s">
        <v>79</v>
      </c>
      <c r="AW244" s="12" t="s">
        <v>36</v>
      </c>
      <c r="AX244" s="12" t="s">
        <v>72</v>
      </c>
      <c r="AY244" s="231" t="s">
        <v>162</v>
      </c>
    </row>
    <row r="245" spans="2:51" s="13" customFormat="1" ht="13.5">
      <c r="B245" s="232"/>
      <c r="C245" s="233"/>
      <c r="D245" s="218" t="s">
        <v>174</v>
      </c>
      <c r="E245" s="234" t="s">
        <v>21</v>
      </c>
      <c r="F245" s="235" t="s">
        <v>303</v>
      </c>
      <c r="G245" s="233"/>
      <c r="H245" s="236">
        <v>67.44</v>
      </c>
      <c r="I245" s="237"/>
      <c r="J245" s="233"/>
      <c r="K245" s="233"/>
      <c r="L245" s="238"/>
      <c r="M245" s="239"/>
      <c r="N245" s="240"/>
      <c r="O245" s="240"/>
      <c r="P245" s="240"/>
      <c r="Q245" s="240"/>
      <c r="R245" s="240"/>
      <c r="S245" s="240"/>
      <c r="T245" s="241"/>
      <c r="AT245" s="242" t="s">
        <v>174</v>
      </c>
      <c r="AU245" s="242" t="s">
        <v>81</v>
      </c>
      <c r="AV245" s="13" t="s">
        <v>81</v>
      </c>
      <c r="AW245" s="13" t="s">
        <v>36</v>
      </c>
      <c r="AX245" s="13" t="s">
        <v>72</v>
      </c>
      <c r="AY245" s="242" t="s">
        <v>162</v>
      </c>
    </row>
    <row r="246" spans="2:51" s="13" customFormat="1" ht="13.5">
      <c r="B246" s="232"/>
      <c r="C246" s="233"/>
      <c r="D246" s="218" t="s">
        <v>174</v>
      </c>
      <c r="E246" s="234" t="s">
        <v>21</v>
      </c>
      <c r="F246" s="235" t="s">
        <v>282</v>
      </c>
      <c r="G246" s="233"/>
      <c r="H246" s="236">
        <v>-3.6</v>
      </c>
      <c r="I246" s="237"/>
      <c r="J246" s="233"/>
      <c r="K246" s="233"/>
      <c r="L246" s="238"/>
      <c r="M246" s="239"/>
      <c r="N246" s="240"/>
      <c r="O246" s="240"/>
      <c r="P246" s="240"/>
      <c r="Q246" s="240"/>
      <c r="R246" s="240"/>
      <c r="S246" s="240"/>
      <c r="T246" s="241"/>
      <c r="AT246" s="242" t="s">
        <v>174</v>
      </c>
      <c r="AU246" s="242" t="s">
        <v>81</v>
      </c>
      <c r="AV246" s="13" t="s">
        <v>81</v>
      </c>
      <c r="AW246" s="13" t="s">
        <v>36</v>
      </c>
      <c r="AX246" s="13" t="s">
        <v>72</v>
      </c>
      <c r="AY246" s="242" t="s">
        <v>162</v>
      </c>
    </row>
    <row r="247" spans="2:51" s="13" customFormat="1" ht="13.5">
      <c r="B247" s="232"/>
      <c r="C247" s="233"/>
      <c r="D247" s="218" t="s">
        <v>174</v>
      </c>
      <c r="E247" s="234" t="s">
        <v>21</v>
      </c>
      <c r="F247" s="235" t="s">
        <v>304</v>
      </c>
      <c r="G247" s="233"/>
      <c r="H247" s="236">
        <v>-2.8</v>
      </c>
      <c r="I247" s="237"/>
      <c r="J247" s="233"/>
      <c r="K247" s="233"/>
      <c r="L247" s="238"/>
      <c r="M247" s="239"/>
      <c r="N247" s="240"/>
      <c r="O247" s="240"/>
      <c r="P247" s="240"/>
      <c r="Q247" s="240"/>
      <c r="R247" s="240"/>
      <c r="S247" s="240"/>
      <c r="T247" s="241"/>
      <c r="AT247" s="242" t="s">
        <v>174</v>
      </c>
      <c r="AU247" s="242" t="s">
        <v>81</v>
      </c>
      <c r="AV247" s="13" t="s">
        <v>81</v>
      </c>
      <c r="AW247" s="13" t="s">
        <v>36</v>
      </c>
      <c r="AX247" s="13" t="s">
        <v>72</v>
      </c>
      <c r="AY247" s="242" t="s">
        <v>162</v>
      </c>
    </row>
    <row r="248" spans="2:51" s="13" customFormat="1" ht="13.5">
      <c r="B248" s="232"/>
      <c r="C248" s="233"/>
      <c r="D248" s="218" t="s">
        <v>174</v>
      </c>
      <c r="E248" s="234" t="s">
        <v>21</v>
      </c>
      <c r="F248" s="235" t="s">
        <v>272</v>
      </c>
      <c r="G248" s="233"/>
      <c r="H248" s="236">
        <v>-4.494</v>
      </c>
      <c r="I248" s="237"/>
      <c r="J248" s="233"/>
      <c r="K248" s="233"/>
      <c r="L248" s="238"/>
      <c r="M248" s="239"/>
      <c r="N248" s="240"/>
      <c r="O248" s="240"/>
      <c r="P248" s="240"/>
      <c r="Q248" s="240"/>
      <c r="R248" s="240"/>
      <c r="S248" s="240"/>
      <c r="T248" s="241"/>
      <c r="AT248" s="242" t="s">
        <v>174</v>
      </c>
      <c r="AU248" s="242" t="s">
        <v>81</v>
      </c>
      <c r="AV248" s="13" t="s">
        <v>81</v>
      </c>
      <c r="AW248" s="13" t="s">
        <v>36</v>
      </c>
      <c r="AX248" s="13" t="s">
        <v>72</v>
      </c>
      <c r="AY248" s="242" t="s">
        <v>162</v>
      </c>
    </row>
    <row r="249" spans="2:51" s="15" customFormat="1" ht="13.5">
      <c r="B249" s="268"/>
      <c r="C249" s="269"/>
      <c r="D249" s="218" t="s">
        <v>174</v>
      </c>
      <c r="E249" s="270" t="s">
        <v>21</v>
      </c>
      <c r="F249" s="271" t="s">
        <v>305</v>
      </c>
      <c r="G249" s="269"/>
      <c r="H249" s="272">
        <v>569.607</v>
      </c>
      <c r="I249" s="273"/>
      <c r="J249" s="269"/>
      <c r="K249" s="269"/>
      <c r="L249" s="274"/>
      <c r="M249" s="275"/>
      <c r="N249" s="276"/>
      <c r="O249" s="276"/>
      <c r="P249" s="276"/>
      <c r="Q249" s="276"/>
      <c r="R249" s="276"/>
      <c r="S249" s="276"/>
      <c r="T249" s="277"/>
      <c r="AT249" s="278" t="s">
        <v>174</v>
      </c>
      <c r="AU249" s="278" t="s">
        <v>81</v>
      </c>
      <c r="AV249" s="15" t="s">
        <v>163</v>
      </c>
      <c r="AW249" s="15" t="s">
        <v>36</v>
      </c>
      <c r="AX249" s="15" t="s">
        <v>72</v>
      </c>
      <c r="AY249" s="278" t="s">
        <v>162</v>
      </c>
    </row>
    <row r="250" spans="2:51" s="12" customFormat="1" ht="13.5">
      <c r="B250" s="221"/>
      <c r="C250" s="222"/>
      <c r="D250" s="218" t="s">
        <v>174</v>
      </c>
      <c r="E250" s="223" t="s">
        <v>21</v>
      </c>
      <c r="F250" s="224" t="s">
        <v>306</v>
      </c>
      <c r="G250" s="222"/>
      <c r="H250" s="225" t="s">
        <v>21</v>
      </c>
      <c r="I250" s="226"/>
      <c r="J250" s="222"/>
      <c r="K250" s="222"/>
      <c r="L250" s="227"/>
      <c r="M250" s="228"/>
      <c r="N250" s="229"/>
      <c r="O250" s="229"/>
      <c r="P250" s="229"/>
      <c r="Q250" s="229"/>
      <c r="R250" s="229"/>
      <c r="S250" s="229"/>
      <c r="T250" s="230"/>
      <c r="AT250" s="231" t="s">
        <v>174</v>
      </c>
      <c r="AU250" s="231" t="s">
        <v>81</v>
      </c>
      <c r="AV250" s="12" t="s">
        <v>79</v>
      </c>
      <c r="AW250" s="12" t="s">
        <v>36</v>
      </c>
      <c r="AX250" s="12" t="s">
        <v>72</v>
      </c>
      <c r="AY250" s="231" t="s">
        <v>162</v>
      </c>
    </row>
    <row r="251" spans="2:51" s="13" customFormat="1" ht="13.5">
      <c r="B251" s="232"/>
      <c r="C251" s="233"/>
      <c r="D251" s="218" t="s">
        <v>174</v>
      </c>
      <c r="E251" s="234" t="s">
        <v>21</v>
      </c>
      <c r="F251" s="235" t="s">
        <v>307</v>
      </c>
      <c r="G251" s="233"/>
      <c r="H251" s="236">
        <v>56.961</v>
      </c>
      <c r="I251" s="237"/>
      <c r="J251" s="233"/>
      <c r="K251" s="233"/>
      <c r="L251" s="238"/>
      <c r="M251" s="239"/>
      <c r="N251" s="240"/>
      <c r="O251" s="240"/>
      <c r="P251" s="240"/>
      <c r="Q251" s="240"/>
      <c r="R251" s="240"/>
      <c r="S251" s="240"/>
      <c r="T251" s="241"/>
      <c r="AT251" s="242" t="s">
        <v>174</v>
      </c>
      <c r="AU251" s="242" t="s">
        <v>81</v>
      </c>
      <c r="AV251" s="13" t="s">
        <v>81</v>
      </c>
      <c r="AW251" s="13" t="s">
        <v>36</v>
      </c>
      <c r="AX251" s="13" t="s">
        <v>72</v>
      </c>
      <c r="AY251" s="242" t="s">
        <v>162</v>
      </c>
    </row>
    <row r="252" spans="2:51" s="14" customFormat="1" ht="13.5">
      <c r="B252" s="243"/>
      <c r="C252" s="244"/>
      <c r="D252" s="245" t="s">
        <v>174</v>
      </c>
      <c r="E252" s="246" t="s">
        <v>21</v>
      </c>
      <c r="F252" s="247" t="s">
        <v>184</v>
      </c>
      <c r="G252" s="244"/>
      <c r="H252" s="248">
        <v>626.568</v>
      </c>
      <c r="I252" s="249"/>
      <c r="J252" s="244"/>
      <c r="K252" s="244"/>
      <c r="L252" s="250"/>
      <c r="M252" s="251"/>
      <c r="N252" s="252"/>
      <c r="O252" s="252"/>
      <c r="P252" s="252"/>
      <c r="Q252" s="252"/>
      <c r="R252" s="252"/>
      <c r="S252" s="252"/>
      <c r="T252" s="253"/>
      <c r="AT252" s="254" t="s">
        <v>174</v>
      </c>
      <c r="AU252" s="254" t="s">
        <v>81</v>
      </c>
      <c r="AV252" s="14" t="s">
        <v>170</v>
      </c>
      <c r="AW252" s="14" t="s">
        <v>36</v>
      </c>
      <c r="AX252" s="14" t="s">
        <v>79</v>
      </c>
      <c r="AY252" s="254" t="s">
        <v>162</v>
      </c>
    </row>
    <row r="253" spans="2:65" s="1" customFormat="1" ht="31.5" customHeight="1">
      <c r="B253" s="43"/>
      <c r="C253" s="206" t="s">
        <v>308</v>
      </c>
      <c r="D253" s="206" t="s">
        <v>165</v>
      </c>
      <c r="E253" s="207" t="s">
        <v>309</v>
      </c>
      <c r="F253" s="208" t="s">
        <v>310</v>
      </c>
      <c r="G253" s="209" t="s">
        <v>187</v>
      </c>
      <c r="H253" s="210">
        <v>626.568</v>
      </c>
      <c r="I253" s="211"/>
      <c r="J253" s="212">
        <f>ROUND(I253*H253,2)</f>
        <v>0</v>
      </c>
      <c r="K253" s="208" t="s">
        <v>169</v>
      </c>
      <c r="L253" s="63"/>
      <c r="M253" s="213" t="s">
        <v>21</v>
      </c>
      <c r="N253" s="214" t="s">
        <v>43</v>
      </c>
      <c r="O253" s="44"/>
      <c r="P253" s="215">
        <f>O253*H253</f>
        <v>0</v>
      </c>
      <c r="Q253" s="215">
        <v>0.0079</v>
      </c>
      <c r="R253" s="215">
        <f>Q253*H253</f>
        <v>4.9498872</v>
      </c>
      <c r="S253" s="215">
        <v>0</v>
      </c>
      <c r="T253" s="216">
        <f>S253*H253</f>
        <v>0</v>
      </c>
      <c r="AR253" s="26" t="s">
        <v>170</v>
      </c>
      <c r="AT253" s="26" t="s">
        <v>165</v>
      </c>
      <c r="AU253" s="26" t="s">
        <v>81</v>
      </c>
      <c r="AY253" s="26" t="s">
        <v>162</v>
      </c>
      <c r="BE253" s="217">
        <f>IF(N253="základní",J253,0)</f>
        <v>0</v>
      </c>
      <c r="BF253" s="217">
        <f>IF(N253="snížená",J253,0)</f>
        <v>0</v>
      </c>
      <c r="BG253" s="217">
        <f>IF(N253="zákl. přenesená",J253,0)</f>
        <v>0</v>
      </c>
      <c r="BH253" s="217">
        <f>IF(N253="sníž. přenesená",J253,0)</f>
        <v>0</v>
      </c>
      <c r="BI253" s="217">
        <f>IF(N253="nulová",J253,0)</f>
        <v>0</v>
      </c>
      <c r="BJ253" s="26" t="s">
        <v>79</v>
      </c>
      <c r="BK253" s="217">
        <f>ROUND(I253*H253,2)</f>
        <v>0</v>
      </c>
      <c r="BL253" s="26" t="s">
        <v>170</v>
      </c>
      <c r="BM253" s="26" t="s">
        <v>311</v>
      </c>
    </row>
    <row r="254" spans="2:47" s="1" customFormat="1" ht="67.5">
      <c r="B254" s="43"/>
      <c r="C254" s="65"/>
      <c r="D254" s="245" t="s">
        <v>172</v>
      </c>
      <c r="E254" s="65"/>
      <c r="F254" s="279" t="s">
        <v>265</v>
      </c>
      <c r="G254" s="65"/>
      <c r="H254" s="65"/>
      <c r="I254" s="174"/>
      <c r="J254" s="65"/>
      <c r="K254" s="65"/>
      <c r="L254" s="63"/>
      <c r="M254" s="220"/>
      <c r="N254" s="44"/>
      <c r="O254" s="44"/>
      <c r="P254" s="44"/>
      <c r="Q254" s="44"/>
      <c r="R254" s="44"/>
      <c r="S254" s="44"/>
      <c r="T254" s="80"/>
      <c r="AT254" s="26" t="s">
        <v>172</v>
      </c>
      <c r="AU254" s="26" t="s">
        <v>81</v>
      </c>
    </row>
    <row r="255" spans="2:65" s="1" customFormat="1" ht="22.5" customHeight="1">
      <c r="B255" s="43"/>
      <c r="C255" s="206" t="s">
        <v>10</v>
      </c>
      <c r="D255" s="206" t="s">
        <v>165</v>
      </c>
      <c r="E255" s="207" t="s">
        <v>312</v>
      </c>
      <c r="F255" s="208" t="s">
        <v>313</v>
      </c>
      <c r="G255" s="209" t="s">
        <v>187</v>
      </c>
      <c r="H255" s="210">
        <v>320.158</v>
      </c>
      <c r="I255" s="211"/>
      <c r="J255" s="212">
        <f>ROUND(I255*H255,2)</f>
        <v>0</v>
      </c>
      <c r="K255" s="208" t="s">
        <v>169</v>
      </c>
      <c r="L255" s="63"/>
      <c r="M255" s="213" t="s">
        <v>21</v>
      </c>
      <c r="N255" s="214" t="s">
        <v>43</v>
      </c>
      <c r="O255" s="44"/>
      <c r="P255" s="215">
        <f>O255*H255</f>
        <v>0</v>
      </c>
      <c r="Q255" s="215">
        <v>0.0052</v>
      </c>
      <c r="R255" s="215">
        <f>Q255*H255</f>
        <v>1.6648216</v>
      </c>
      <c r="S255" s="215">
        <v>0</v>
      </c>
      <c r="T255" s="216">
        <f>S255*H255</f>
        <v>0</v>
      </c>
      <c r="AR255" s="26" t="s">
        <v>170</v>
      </c>
      <c r="AT255" s="26" t="s">
        <v>165</v>
      </c>
      <c r="AU255" s="26" t="s">
        <v>81</v>
      </c>
      <c r="AY255" s="26" t="s">
        <v>162</v>
      </c>
      <c r="BE255" s="217">
        <f>IF(N255="základní",J255,0)</f>
        <v>0</v>
      </c>
      <c r="BF255" s="217">
        <f>IF(N255="snížená",J255,0)</f>
        <v>0</v>
      </c>
      <c r="BG255" s="217">
        <f>IF(N255="zákl. přenesená",J255,0)</f>
        <v>0</v>
      </c>
      <c r="BH255" s="217">
        <f>IF(N255="sníž. přenesená",J255,0)</f>
        <v>0</v>
      </c>
      <c r="BI255" s="217">
        <f>IF(N255="nulová",J255,0)</f>
        <v>0</v>
      </c>
      <c r="BJ255" s="26" t="s">
        <v>79</v>
      </c>
      <c r="BK255" s="217">
        <f>ROUND(I255*H255,2)</f>
        <v>0</v>
      </c>
      <c r="BL255" s="26" t="s">
        <v>170</v>
      </c>
      <c r="BM255" s="26" t="s">
        <v>314</v>
      </c>
    </row>
    <row r="256" spans="2:47" s="1" customFormat="1" ht="40.5">
      <c r="B256" s="43"/>
      <c r="C256" s="65"/>
      <c r="D256" s="218" t="s">
        <v>172</v>
      </c>
      <c r="E256" s="65"/>
      <c r="F256" s="219" t="s">
        <v>315</v>
      </c>
      <c r="G256" s="65"/>
      <c r="H256" s="65"/>
      <c r="I256" s="174"/>
      <c r="J256" s="65"/>
      <c r="K256" s="65"/>
      <c r="L256" s="63"/>
      <c r="M256" s="220"/>
      <c r="N256" s="44"/>
      <c r="O256" s="44"/>
      <c r="P256" s="44"/>
      <c r="Q256" s="44"/>
      <c r="R256" s="44"/>
      <c r="S256" s="44"/>
      <c r="T256" s="80"/>
      <c r="AT256" s="26" t="s">
        <v>172</v>
      </c>
      <c r="AU256" s="26" t="s">
        <v>81</v>
      </c>
    </row>
    <row r="257" spans="2:51" s="12" customFormat="1" ht="13.5">
      <c r="B257" s="221"/>
      <c r="C257" s="222"/>
      <c r="D257" s="218" t="s">
        <v>174</v>
      </c>
      <c r="E257" s="223" t="s">
        <v>21</v>
      </c>
      <c r="F257" s="224" t="s">
        <v>175</v>
      </c>
      <c r="G257" s="222"/>
      <c r="H257" s="225" t="s">
        <v>21</v>
      </c>
      <c r="I257" s="226"/>
      <c r="J257" s="222"/>
      <c r="K257" s="222"/>
      <c r="L257" s="227"/>
      <c r="M257" s="228"/>
      <c r="N257" s="229"/>
      <c r="O257" s="229"/>
      <c r="P257" s="229"/>
      <c r="Q257" s="229"/>
      <c r="R257" s="229"/>
      <c r="S257" s="229"/>
      <c r="T257" s="230"/>
      <c r="AT257" s="231" t="s">
        <v>174</v>
      </c>
      <c r="AU257" s="231" t="s">
        <v>81</v>
      </c>
      <c r="AV257" s="12" t="s">
        <v>79</v>
      </c>
      <c r="AW257" s="12" t="s">
        <v>36</v>
      </c>
      <c r="AX257" s="12" t="s">
        <v>72</v>
      </c>
      <c r="AY257" s="231" t="s">
        <v>162</v>
      </c>
    </row>
    <row r="258" spans="2:51" s="13" customFormat="1" ht="13.5">
      <c r="B258" s="232"/>
      <c r="C258" s="233"/>
      <c r="D258" s="218" t="s">
        <v>174</v>
      </c>
      <c r="E258" s="234" t="s">
        <v>21</v>
      </c>
      <c r="F258" s="235" t="s">
        <v>316</v>
      </c>
      <c r="G258" s="233"/>
      <c r="H258" s="236">
        <v>41.08</v>
      </c>
      <c r="I258" s="237"/>
      <c r="J258" s="233"/>
      <c r="K258" s="233"/>
      <c r="L258" s="238"/>
      <c r="M258" s="239"/>
      <c r="N258" s="240"/>
      <c r="O258" s="240"/>
      <c r="P258" s="240"/>
      <c r="Q258" s="240"/>
      <c r="R258" s="240"/>
      <c r="S258" s="240"/>
      <c r="T258" s="241"/>
      <c r="AT258" s="242" t="s">
        <v>174</v>
      </c>
      <c r="AU258" s="242" t="s">
        <v>81</v>
      </c>
      <c r="AV258" s="13" t="s">
        <v>81</v>
      </c>
      <c r="AW258" s="13" t="s">
        <v>36</v>
      </c>
      <c r="AX258" s="13" t="s">
        <v>72</v>
      </c>
      <c r="AY258" s="242" t="s">
        <v>162</v>
      </c>
    </row>
    <row r="259" spans="2:51" s="13" customFormat="1" ht="13.5">
      <c r="B259" s="232"/>
      <c r="C259" s="233"/>
      <c r="D259" s="218" t="s">
        <v>174</v>
      </c>
      <c r="E259" s="234" t="s">
        <v>21</v>
      </c>
      <c r="F259" s="235" t="s">
        <v>317</v>
      </c>
      <c r="G259" s="233"/>
      <c r="H259" s="236">
        <v>-5.355</v>
      </c>
      <c r="I259" s="237"/>
      <c r="J259" s="233"/>
      <c r="K259" s="233"/>
      <c r="L259" s="238"/>
      <c r="M259" s="239"/>
      <c r="N259" s="240"/>
      <c r="O259" s="240"/>
      <c r="P259" s="240"/>
      <c r="Q259" s="240"/>
      <c r="R259" s="240"/>
      <c r="S259" s="240"/>
      <c r="T259" s="241"/>
      <c r="AT259" s="242" t="s">
        <v>174</v>
      </c>
      <c r="AU259" s="242" t="s">
        <v>81</v>
      </c>
      <c r="AV259" s="13" t="s">
        <v>81</v>
      </c>
      <c r="AW259" s="13" t="s">
        <v>36</v>
      </c>
      <c r="AX259" s="13" t="s">
        <v>72</v>
      </c>
      <c r="AY259" s="242" t="s">
        <v>162</v>
      </c>
    </row>
    <row r="260" spans="2:51" s="12" customFormat="1" ht="13.5">
      <c r="B260" s="221"/>
      <c r="C260" s="222"/>
      <c r="D260" s="218" t="s">
        <v>174</v>
      </c>
      <c r="E260" s="223" t="s">
        <v>21</v>
      </c>
      <c r="F260" s="224" t="s">
        <v>318</v>
      </c>
      <c r="G260" s="222"/>
      <c r="H260" s="225" t="s">
        <v>21</v>
      </c>
      <c r="I260" s="226"/>
      <c r="J260" s="222"/>
      <c r="K260" s="222"/>
      <c r="L260" s="227"/>
      <c r="M260" s="228"/>
      <c r="N260" s="229"/>
      <c r="O260" s="229"/>
      <c r="P260" s="229"/>
      <c r="Q260" s="229"/>
      <c r="R260" s="229"/>
      <c r="S260" s="229"/>
      <c r="T260" s="230"/>
      <c r="AT260" s="231" t="s">
        <v>174</v>
      </c>
      <c r="AU260" s="231" t="s">
        <v>81</v>
      </c>
      <c r="AV260" s="12" t="s">
        <v>79</v>
      </c>
      <c r="AW260" s="12" t="s">
        <v>36</v>
      </c>
      <c r="AX260" s="12" t="s">
        <v>72</v>
      </c>
      <c r="AY260" s="231" t="s">
        <v>162</v>
      </c>
    </row>
    <row r="261" spans="2:51" s="13" customFormat="1" ht="13.5">
      <c r="B261" s="232"/>
      <c r="C261" s="233"/>
      <c r="D261" s="218" t="s">
        <v>174</v>
      </c>
      <c r="E261" s="234" t="s">
        <v>21</v>
      </c>
      <c r="F261" s="235" t="s">
        <v>319</v>
      </c>
      <c r="G261" s="233"/>
      <c r="H261" s="236">
        <v>36.4</v>
      </c>
      <c r="I261" s="237"/>
      <c r="J261" s="233"/>
      <c r="K261" s="233"/>
      <c r="L261" s="238"/>
      <c r="M261" s="239"/>
      <c r="N261" s="240"/>
      <c r="O261" s="240"/>
      <c r="P261" s="240"/>
      <c r="Q261" s="240"/>
      <c r="R261" s="240"/>
      <c r="S261" s="240"/>
      <c r="T261" s="241"/>
      <c r="AT261" s="242" t="s">
        <v>174</v>
      </c>
      <c r="AU261" s="242" t="s">
        <v>81</v>
      </c>
      <c r="AV261" s="13" t="s">
        <v>81</v>
      </c>
      <c r="AW261" s="13" t="s">
        <v>36</v>
      </c>
      <c r="AX261" s="13" t="s">
        <v>72</v>
      </c>
      <c r="AY261" s="242" t="s">
        <v>162</v>
      </c>
    </row>
    <row r="262" spans="2:51" s="13" customFormat="1" ht="13.5">
      <c r="B262" s="232"/>
      <c r="C262" s="233"/>
      <c r="D262" s="218" t="s">
        <v>174</v>
      </c>
      <c r="E262" s="234" t="s">
        <v>21</v>
      </c>
      <c r="F262" s="235" t="s">
        <v>317</v>
      </c>
      <c r="G262" s="233"/>
      <c r="H262" s="236">
        <v>-5.355</v>
      </c>
      <c r="I262" s="237"/>
      <c r="J262" s="233"/>
      <c r="K262" s="233"/>
      <c r="L262" s="238"/>
      <c r="M262" s="239"/>
      <c r="N262" s="240"/>
      <c r="O262" s="240"/>
      <c r="P262" s="240"/>
      <c r="Q262" s="240"/>
      <c r="R262" s="240"/>
      <c r="S262" s="240"/>
      <c r="T262" s="241"/>
      <c r="AT262" s="242" t="s">
        <v>174</v>
      </c>
      <c r="AU262" s="242" t="s">
        <v>81</v>
      </c>
      <c r="AV262" s="13" t="s">
        <v>81</v>
      </c>
      <c r="AW262" s="13" t="s">
        <v>36</v>
      </c>
      <c r="AX262" s="13" t="s">
        <v>72</v>
      </c>
      <c r="AY262" s="242" t="s">
        <v>162</v>
      </c>
    </row>
    <row r="263" spans="2:51" s="13" customFormat="1" ht="13.5">
      <c r="B263" s="232"/>
      <c r="C263" s="233"/>
      <c r="D263" s="218" t="s">
        <v>174</v>
      </c>
      <c r="E263" s="234" t="s">
        <v>21</v>
      </c>
      <c r="F263" s="235" t="s">
        <v>320</v>
      </c>
      <c r="G263" s="233"/>
      <c r="H263" s="236">
        <v>-2.5</v>
      </c>
      <c r="I263" s="237"/>
      <c r="J263" s="233"/>
      <c r="K263" s="233"/>
      <c r="L263" s="238"/>
      <c r="M263" s="239"/>
      <c r="N263" s="240"/>
      <c r="O263" s="240"/>
      <c r="P263" s="240"/>
      <c r="Q263" s="240"/>
      <c r="R263" s="240"/>
      <c r="S263" s="240"/>
      <c r="T263" s="241"/>
      <c r="AT263" s="242" t="s">
        <v>174</v>
      </c>
      <c r="AU263" s="242" t="s">
        <v>81</v>
      </c>
      <c r="AV263" s="13" t="s">
        <v>81</v>
      </c>
      <c r="AW263" s="13" t="s">
        <v>36</v>
      </c>
      <c r="AX263" s="13" t="s">
        <v>72</v>
      </c>
      <c r="AY263" s="242" t="s">
        <v>162</v>
      </c>
    </row>
    <row r="264" spans="2:51" s="13" customFormat="1" ht="13.5">
      <c r="B264" s="232"/>
      <c r="C264" s="233"/>
      <c r="D264" s="218" t="s">
        <v>174</v>
      </c>
      <c r="E264" s="234" t="s">
        <v>21</v>
      </c>
      <c r="F264" s="235" t="s">
        <v>278</v>
      </c>
      <c r="G264" s="233"/>
      <c r="H264" s="236">
        <v>-1.8</v>
      </c>
      <c r="I264" s="237"/>
      <c r="J264" s="233"/>
      <c r="K264" s="233"/>
      <c r="L264" s="238"/>
      <c r="M264" s="239"/>
      <c r="N264" s="240"/>
      <c r="O264" s="240"/>
      <c r="P264" s="240"/>
      <c r="Q264" s="240"/>
      <c r="R264" s="240"/>
      <c r="S264" s="240"/>
      <c r="T264" s="241"/>
      <c r="AT264" s="242" t="s">
        <v>174</v>
      </c>
      <c r="AU264" s="242" t="s">
        <v>81</v>
      </c>
      <c r="AV264" s="13" t="s">
        <v>81</v>
      </c>
      <c r="AW264" s="13" t="s">
        <v>36</v>
      </c>
      <c r="AX264" s="13" t="s">
        <v>72</v>
      </c>
      <c r="AY264" s="242" t="s">
        <v>162</v>
      </c>
    </row>
    <row r="265" spans="2:51" s="12" customFormat="1" ht="13.5">
      <c r="B265" s="221"/>
      <c r="C265" s="222"/>
      <c r="D265" s="218" t="s">
        <v>174</v>
      </c>
      <c r="E265" s="223" t="s">
        <v>21</v>
      </c>
      <c r="F265" s="224" t="s">
        <v>321</v>
      </c>
      <c r="G265" s="222"/>
      <c r="H265" s="225" t="s">
        <v>21</v>
      </c>
      <c r="I265" s="226"/>
      <c r="J265" s="222"/>
      <c r="K265" s="222"/>
      <c r="L265" s="227"/>
      <c r="M265" s="228"/>
      <c r="N265" s="229"/>
      <c r="O265" s="229"/>
      <c r="P265" s="229"/>
      <c r="Q265" s="229"/>
      <c r="R265" s="229"/>
      <c r="S265" s="229"/>
      <c r="T265" s="230"/>
      <c r="AT265" s="231" t="s">
        <v>174</v>
      </c>
      <c r="AU265" s="231" t="s">
        <v>81</v>
      </c>
      <c r="AV265" s="12" t="s">
        <v>79</v>
      </c>
      <c r="AW265" s="12" t="s">
        <v>36</v>
      </c>
      <c r="AX265" s="12" t="s">
        <v>72</v>
      </c>
      <c r="AY265" s="231" t="s">
        <v>162</v>
      </c>
    </row>
    <row r="266" spans="2:51" s="13" customFormat="1" ht="13.5">
      <c r="B266" s="232"/>
      <c r="C266" s="233"/>
      <c r="D266" s="218" t="s">
        <v>174</v>
      </c>
      <c r="E266" s="234" t="s">
        <v>21</v>
      </c>
      <c r="F266" s="235" t="s">
        <v>322</v>
      </c>
      <c r="G266" s="233"/>
      <c r="H266" s="236">
        <v>27.404</v>
      </c>
      <c r="I266" s="237"/>
      <c r="J266" s="233"/>
      <c r="K266" s="233"/>
      <c r="L266" s="238"/>
      <c r="M266" s="239"/>
      <c r="N266" s="240"/>
      <c r="O266" s="240"/>
      <c r="P266" s="240"/>
      <c r="Q266" s="240"/>
      <c r="R266" s="240"/>
      <c r="S266" s="240"/>
      <c r="T266" s="241"/>
      <c r="AT266" s="242" t="s">
        <v>174</v>
      </c>
      <c r="AU266" s="242" t="s">
        <v>81</v>
      </c>
      <c r="AV266" s="13" t="s">
        <v>81</v>
      </c>
      <c r="AW266" s="13" t="s">
        <v>36</v>
      </c>
      <c r="AX266" s="13" t="s">
        <v>72</v>
      </c>
      <c r="AY266" s="242" t="s">
        <v>162</v>
      </c>
    </row>
    <row r="267" spans="2:51" s="13" customFormat="1" ht="13.5">
      <c r="B267" s="232"/>
      <c r="C267" s="233"/>
      <c r="D267" s="218" t="s">
        <v>174</v>
      </c>
      <c r="E267" s="234" t="s">
        <v>21</v>
      </c>
      <c r="F267" s="235" t="s">
        <v>323</v>
      </c>
      <c r="G267" s="233"/>
      <c r="H267" s="236">
        <v>-8.97</v>
      </c>
      <c r="I267" s="237"/>
      <c r="J267" s="233"/>
      <c r="K267" s="233"/>
      <c r="L267" s="238"/>
      <c r="M267" s="239"/>
      <c r="N267" s="240"/>
      <c r="O267" s="240"/>
      <c r="P267" s="240"/>
      <c r="Q267" s="240"/>
      <c r="R267" s="240"/>
      <c r="S267" s="240"/>
      <c r="T267" s="241"/>
      <c r="AT267" s="242" t="s">
        <v>174</v>
      </c>
      <c r="AU267" s="242" t="s">
        <v>81</v>
      </c>
      <c r="AV267" s="13" t="s">
        <v>81</v>
      </c>
      <c r="AW267" s="13" t="s">
        <v>36</v>
      </c>
      <c r="AX267" s="13" t="s">
        <v>72</v>
      </c>
      <c r="AY267" s="242" t="s">
        <v>162</v>
      </c>
    </row>
    <row r="268" spans="2:51" s="13" customFormat="1" ht="13.5">
      <c r="B268" s="232"/>
      <c r="C268" s="233"/>
      <c r="D268" s="218" t="s">
        <v>174</v>
      </c>
      <c r="E268" s="234" t="s">
        <v>21</v>
      </c>
      <c r="F268" s="235" t="s">
        <v>320</v>
      </c>
      <c r="G268" s="233"/>
      <c r="H268" s="236">
        <v>-2.5</v>
      </c>
      <c r="I268" s="237"/>
      <c r="J268" s="233"/>
      <c r="K268" s="233"/>
      <c r="L268" s="238"/>
      <c r="M268" s="239"/>
      <c r="N268" s="240"/>
      <c r="O268" s="240"/>
      <c r="P268" s="240"/>
      <c r="Q268" s="240"/>
      <c r="R268" s="240"/>
      <c r="S268" s="240"/>
      <c r="T268" s="241"/>
      <c r="AT268" s="242" t="s">
        <v>174</v>
      </c>
      <c r="AU268" s="242" t="s">
        <v>81</v>
      </c>
      <c r="AV268" s="13" t="s">
        <v>81</v>
      </c>
      <c r="AW268" s="13" t="s">
        <v>36</v>
      </c>
      <c r="AX268" s="13" t="s">
        <v>72</v>
      </c>
      <c r="AY268" s="242" t="s">
        <v>162</v>
      </c>
    </row>
    <row r="269" spans="2:51" s="13" customFormat="1" ht="13.5">
      <c r="B269" s="232"/>
      <c r="C269" s="233"/>
      <c r="D269" s="218" t="s">
        <v>174</v>
      </c>
      <c r="E269" s="234" t="s">
        <v>21</v>
      </c>
      <c r="F269" s="235" t="s">
        <v>275</v>
      </c>
      <c r="G269" s="233"/>
      <c r="H269" s="236">
        <v>-1.6</v>
      </c>
      <c r="I269" s="237"/>
      <c r="J269" s="233"/>
      <c r="K269" s="233"/>
      <c r="L269" s="238"/>
      <c r="M269" s="239"/>
      <c r="N269" s="240"/>
      <c r="O269" s="240"/>
      <c r="P269" s="240"/>
      <c r="Q269" s="240"/>
      <c r="R269" s="240"/>
      <c r="S269" s="240"/>
      <c r="T269" s="241"/>
      <c r="AT269" s="242" t="s">
        <v>174</v>
      </c>
      <c r="AU269" s="242" t="s">
        <v>81</v>
      </c>
      <c r="AV269" s="13" t="s">
        <v>81</v>
      </c>
      <c r="AW269" s="13" t="s">
        <v>36</v>
      </c>
      <c r="AX269" s="13" t="s">
        <v>72</v>
      </c>
      <c r="AY269" s="242" t="s">
        <v>162</v>
      </c>
    </row>
    <row r="270" spans="2:51" s="12" customFormat="1" ht="13.5">
      <c r="B270" s="221"/>
      <c r="C270" s="222"/>
      <c r="D270" s="218" t="s">
        <v>174</v>
      </c>
      <c r="E270" s="223" t="s">
        <v>21</v>
      </c>
      <c r="F270" s="224" t="s">
        <v>324</v>
      </c>
      <c r="G270" s="222"/>
      <c r="H270" s="225" t="s">
        <v>21</v>
      </c>
      <c r="I270" s="226"/>
      <c r="J270" s="222"/>
      <c r="K270" s="222"/>
      <c r="L270" s="227"/>
      <c r="M270" s="228"/>
      <c r="N270" s="229"/>
      <c r="O270" s="229"/>
      <c r="P270" s="229"/>
      <c r="Q270" s="229"/>
      <c r="R270" s="229"/>
      <c r="S270" s="229"/>
      <c r="T270" s="230"/>
      <c r="AT270" s="231" t="s">
        <v>174</v>
      </c>
      <c r="AU270" s="231" t="s">
        <v>81</v>
      </c>
      <c r="AV270" s="12" t="s">
        <v>79</v>
      </c>
      <c r="AW270" s="12" t="s">
        <v>36</v>
      </c>
      <c r="AX270" s="12" t="s">
        <v>72</v>
      </c>
      <c r="AY270" s="231" t="s">
        <v>162</v>
      </c>
    </row>
    <row r="271" spans="2:51" s="13" customFormat="1" ht="13.5">
      <c r="B271" s="232"/>
      <c r="C271" s="233"/>
      <c r="D271" s="218" t="s">
        <v>174</v>
      </c>
      <c r="E271" s="234" t="s">
        <v>21</v>
      </c>
      <c r="F271" s="235" t="s">
        <v>325</v>
      </c>
      <c r="G271" s="233"/>
      <c r="H271" s="236">
        <v>39.728</v>
      </c>
      <c r="I271" s="237"/>
      <c r="J271" s="233"/>
      <c r="K271" s="233"/>
      <c r="L271" s="238"/>
      <c r="M271" s="239"/>
      <c r="N271" s="240"/>
      <c r="O271" s="240"/>
      <c r="P271" s="240"/>
      <c r="Q271" s="240"/>
      <c r="R271" s="240"/>
      <c r="S271" s="240"/>
      <c r="T271" s="241"/>
      <c r="AT271" s="242" t="s">
        <v>174</v>
      </c>
      <c r="AU271" s="242" t="s">
        <v>81</v>
      </c>
      <c r="AV271" s="13" t="s">
        <v>81</v>
      </c>
      <c r="AW271" s="13" t="s">
        <v>36</v>
      </c>
      <c r="AX271" s="13" t="s">
        <v>72</v>
      </c>
      <c r="AY271" s="242" t="s">
        <v>162</v>
      </c>
    </row>
    <row r="272" spans="2:51" s="13" customFormat="1" ht="13.5">
      <c r="B272" s="232"/>
      <c r="C272" s="233"/>
      <c r="D272" s="218" t="s">
        <v>174</v>
      </c>
      <c r="E272" s="234" t="s">
        <v>21</v>
      </c>
      <c r="F272" s="235" t="s">
        <v>323</v>
      </c>
      <c r="G272" s="233"/>
      <c r="H272" s="236">
        <v>-8.97</v>
      </c>
      <c r="I272" s="237"/>
      <c r="J272" s="233"/>
      <c r="K272" s="233"/>
      <c r="L272" s="238"/>
      <c r="M272" s="239"/>
      <c r="N272" s="240"/>
      <c r="O272" s="240"/>
      <c r="P272" s="240"/>
      <c r="Q272" s="240"/>
      <c r="R272" s="240"/>
      <c r="S272" s="240"/>
      <c r="T272" s="241"/>
      <c r="AT272" s="242" t="s">
        <v>174</v>
      </c>
      <c r="AU272" s="242" t="s">
        <v>81</v>
      </c>
      <c r="AV272" s="13" t="s">
        <v>81</v>
      </c>
      <c r="AW272" s="13" t="s">
        <v>36</v>
      </c>
      <c r="AX272" s="13" t="s">
        <v>72</v>
      </c>
      <c r="AY272" s="242" t="s">
        <v>162</v>
      </c>
    </row>
    <row r="273" spans="2:51" s="13" customFormat="1" ht="13.5">
      <c r="B273" s="232"/>
      <c r="C273" s="233"/>
      <c r="D273" s="218" t="s">
        <v>174</v>
      </c>
      <c r="E273" s="234" t="s">
        <v>21</v>
      </c>
      <c r="F273" s="235" t="s">
        <v>317</v>
      </c>
      <c r="G273" s="233"/>
      <c r="H273" s="236">
        <v>-5.355</v>
      </c>
      <c r="I273" s="237"/>
      <c r="J273" s="233"/>
      <c r="K273" s="233"/>
      <c r="L273" s="238"/>
      <c r="M273" s="239"/>
      <c r="N273" s="240"/>
      <c r="O273" s="240"/>
      <c r="P273" s="240"/>
      <c r="Q273" s="240"/>
      <c r="R273" s="240"/>
      <c r="S273" s="240"/>
      <c r="T273" s="241"/>
      <c r="AT273" s="242" t="s">
        <v>174</v>
      </c>
      <c r="AU273" s="242" t="s">
        <v>81</v>
      </c>
      <c r="AV273" s="13" t="s">
        <v>81</v>
      </c>
      <c r="AW273" s="13" t="s">
        <v>36</v>
      </c>
      <c r="AX273" s="13" t="s">
        <v>72</v>
      </c>
      <c r="AY273" s="242" t="s">
        <v>162</v>
      </c>
    </row>
    <row r="274" spans="2:51" s="12" customFormat="1" ht="13.5">
      <c r="B274" s="221"/>
      <c r="C274" s="222"/>
      <c r="D274" s="218" t="s">
        <v>174</v>
      </c>
      <c r="E274" s="223" t="s">
        <v>21</v>
      </c>
      <c r="F274" s="224" t="s">
        <v>326</v>
      </c>
      <c r="G274" s="222"/>
      <c r="H274" s="225" t="s">
        <v>21</v>
      </c>
      <c r="I274" s="226"/>
      <c r="J274" s="222"/>
      <c r="K274" s="222"/>
      <c r="L274" s="227"/>
      <c r="M274" s="228"/>
      <c r="N274" s="229"/>
      <c r="O274" s="229"/>
      <c r="P274" s="229"/>
      <c r="Q274" s="229"/>
      <c r="R274" s="229"/>
      <c r="S274" s="229"/>
      <c r="T274" s="230"/>
      <c r="AT274" s="231" t="s">
        <v>174</v>
      </c>
      <c r="AU274" s="231" t="s">
        <v>81</v>
      </c>
      <c r="AV274" s="12" t="s">
        <v>79</v>
      </c>
      <c r="AW274" s="12" t="s">
        <v>36</v>
      </c>
      <c r="AX274" s="12" t="s">
        <v>72</v>
      </c>
      <c r="AY274" s="231" t="s">
        <v>162</v>
      </c>
    </row>
    <row r="275" spans="2:51" s="13" customFormat="1" ht="13.5">
      <c r="B275" s="232"/>
      <c r="C275" s="233"/>
      <c r="D275" s="218" t="s">
        <v>174</v>
      </c>
      <c r="E275" s="234" t="s">
        <v>21</v>
      </c>
      <c r="F275" s="235" t="s">
        <v>327</v>
      </c>
      <c r="G275" s="233"/>
      <c r="H275" s="236">
        <v>7.852</v>
      </c>
      <c r="I275" s="237"/>
      <c r="J275" s="233"/>
      <c r="K275" s="233"/>
      <c r="L275" s="238"/>
      <c r="M275" s="239"/>
      <c r="N275" s="240"/>
      <c r="O275" s="240"/>
      <c r="P275" s="240"/>
      <c r="Q275" s="240"/>
      <c r="R275" s="240"/>
      <c r="S275" s="240"/>
      <c r="T275" s="241"/>
      <c r="AT275" s="242" t="s">
        <v>174</v>
      </c>
      <c r="AU275" s="242" t="s">
        <v>81</v>
      </c>
      <c r="AV275" s="13" t="s">
        <v>81</v>
      </c>
      <c r="AW275" s="13" t="s">
        <v>36</v>
      </c>
      <c r="AX275" s="13" t="s">
        <v>72</v>
      </c>
      <c r="AY275" s="242" t="s">
        <v>162</v>
      </c>
    </row>
    <row r="276" spans="2:51" s="12" customFormat="1" ht="13.5">
      <c r="B276" s="221"/>
      <c r="C276" s="222"/>
      <c r="D276" s="218" t="s">
        <v>174</v>
      </c>
      <c r="E276" s="223" t="s">
        <v>21</v>
      </c>
      <c r="F276" s="224" t="s">
        <v>328</v>
      </c>
      <c r="G276" s="222"/>
      <c r="H276" s="225" t="s">
        <v>21</v>
      </c>
      <c r="I276" s="226"/>
      <c r="J276" s="222"/>
      <c r="K276" s="222"/>
      <c r="L276" s="227"/>
      <c r="M276" s="228"/>
      <c r="N276" s="229"/>
      <c r="O276" s="229"/>
      <c r="P276" s="229"/>
      <c r="Q276" s="229"/>
      <c r="R276" s="229"/>
      <c r="S276" s="229"/>
      <c r="T276" s="230"/>
      <c r="AT276" s="231" t="s">
        <v>174</v>
      </c>
      <c r="AU276" s="231" t="s">
        <v>81</v>
      </c>
      <c r="AV276" s="12" t="s">
        <v>79</v>
      </c>
      <c r="AW276" s="12" t="s">
        <v>36</v>
      </c>
      <c r="AX276" s="12" t="s">
        <v>72</v>
      </c>
      <c r="AY276" s="231" t="s">
        <v>162</v>
      </c>
    </row>
    <row r="277" spans="2:51" s="13" customFormat="1" ht="13.5">
      <c r="B277" s="232"/>
      <c r="C277" s="233"/>
      <c r="D277" s="218" t="s">
        <v>174</v>
      </c>
      <c r="E277" s="234" t="s">
        <v>21</v>
      </c>
      <c r="F277" s="235" t="s">
        <v>329</v>
      </c>
      <c r="G277" s="233"/>
      <c r="H277" s="236">
        <v>48.88</v>
      </c>
      <c r="I277" s="237"/>
      <c r="J277" s="233"/>
      <c r="K277" s="233"/>
      <c r="L277" s="238"/>
      <c r="M277" s="239"/>
      <c r="N277" s="240"/>
      <c r="O277" s="240"/>
      <c r="P277" s="240"/>
      <c r="Q277" s="240"/>
      <c r="R277" s="240"/>
      <c r="S277" s="240"/>
      <c r="T277" s="241"/>
      <c r="AT277" s="242" t="s">
        <v>174</v>
      </c>
      <c r="AU277" s="242" t="s">
        <v>81</v>
      </c>
      <c r="AV277" s="13" t="s">
        <v>81</v>
      </c>
      <c r="AW277" s="13" t="s">
        <v>36</v>
      </c>
      <c r="AX277" s="13" t="s">
        <v>72</v>
      </c>
      <c r="AY277" s="242" t="s">
        <v>162</v>
      </c>
    </row>
    <row r="278" spans="2:51" s="13" customFormat="1" ht="13.5">
      <c r="B278" s="232"/>
      <c r="C278" s="233"/>
      <c r="D278" s="218" t="s">
        <v>174</v>
      </c>
      <c r="E278" s="234" t="s">
        <v>21</v>
      </c>
      <c r="F278" s="235" t="s">
        <v>317</v>
      </c>
      <c r="G278" s="233"/>
      <c r="H278" s="236">
        <v>-5.355</v>
      </c>
      <c r="I278" s="237"/>
      <c r="J278" s="233"/>
      <c r="K278" s="233"/>
      <c r="L278" s="238"/>
      <c r="M278" s="239"/>
      <c r="N278" s="240"/>
      <c r="O278" s="240"/>
      <c r="P278" s="240"/>
      <c r="Q278" s="240"/>
      <c r="R278" s="240"/>
      <c r="S278" s="240"/>
      <c r="T278" s="241"/>
      <c r="AT278" s="242" t="s">
        <v>174</v>
      </c>
      <c r="AU278" s="242" t="s">
        <v>81</v>
      </c>
      <c r="AV278" s="13" t="s">
        <v>81</v>
      </c>
      <c r="AW278" s="13" t="s">
        <v>36</v>
      </c>
      <c r="AX278" s="13" t="s">
        <v>72</v>
      </c>
      <c r="AY278" s="242" t="s">
        <v>162</v>
      </c>
    </row>
    <row r="279" spans="2:51" s="13" customFormat="1" ht="13.5">
      <c r="B279" s="232"/>
      <c r="C279" s="233"/>
      <c r="D279" s="218" t="s">
        <v>174</v>
      </c>
      <c r="E279" s="234" t="s">
        <v>21</v>
      </c>
      <c r="F279" s="235" t="s">
        <v>320</v>
      </c>
      <c r="G279" s="233"/>
      <c r="H279" s="236">
        <v>-2.5</v>
      </c>
      <c r="I279" s="237"/>
      <c r="J279" s="233"/>
      <c r="K279" s="233"/>
      <c r="L279" s="238"/>
      <c r="M279" s="239"/>
      <c r="N279" s="240"/>
      <c r="O279" s="240"/>
      <c r="P279" s="240"/>
      <c r="Q279" s="240"/>
      <c r="R279" s="240"/>
      <c r="S279" s="240"/>
      <c r="T279" s="241"/>
      <c r="AT279" s="242" t="s">
        <v>174</v>
      </c>
      <c r="AU279" s="242" t="s">
        <v>81</v>
      </c>
      <c r="AV279" s="13" t="s">
        <v>81</v>
      </c>
      <c r="AW279" s="13" t="s">
        <v>36</v>
      </c>
      <c r="AX279" s="13" t="s">
        <v>72</v>
      </c>
      <c r="AY279" s="242" t="s">
        <v>162</v>
      </c>
    </row>
    <row r="280" spans="2:51" s="12" customFormat="1" ht="13.5">
      <c r="B280" s="221"/>
      <c r="C280" s="222"/>
      <c r="D280" s="218" t="s">
        <v>174</v>
      </c>
      <c r="E280" s="223" t="s">
        <v>21</v>
      </c>
      <c r="F280" s="224" t="s">
        <v>330</v>
      </c>
      <c r="G280" s="222"/>
      <c r="H280" s="225" t="s">
        <v>21</v>
      </c>
      <c r="I280" s="226"/>
      <c r="J280" s="222"/>
      <c r="K280" s="222"/>
      <c r="L280" s="227"/>
      <c r="M280" s="228"/>
      <c r="N280" s="229"/>
      <c r="O280" s="229"/>
      <c r="P280" s="229"/>
      <c r="Q280" s="229"/>
      <c r="R280" s="229"/>
      <c r="S280" s="229"/>
      <c r="T280" s="230"/>
      <c r="AT280" s="231" t="s">
        <v>174</v>
      </c>
      <c r="AU280" s="231" t="s">
        <v>81</v>
      </c>
      <c r="AV280" s="12" t="s">
        <v>79</v>
      </c>
      <c r="AW280" s="12" t="s">
        <v>36</v>
      </c>
      <c r="AX280" s="12" t="s">
        <v>72</v>
      </c>
      <c r="AY280" s="231" t="s">
        <v>162</v>
      </c>
    </row>
    <row r="281" spans="2:51" s="13" customFormat="1" ht="13.5">
      <c r="B281" s="232"/>
      <c r="C281" s="233"/>
      <c r="D281" s="218" t="s">
        <v>174</v>
      </c>
      <c r="E281" s="234" t="s">
        <v>21</v>
      </c>
      <c r="F281" s="235" t="s">
        <v>331</v>
      </c>
      <c r="G281" s="233"/>
      <c r="H281" s="236">
        <v>37.44</v>
      </c>
      <c r="I281" s="237"/>
      <c r="J281" s="233"/>
      <c r="K281" s="233"/>
      <c r="L281" s="238"/>
      <c r="M281" s="239"/>
      <c r="N281" s="240"/>
      <c r="O281" s="240"/>
      <c r="P281" s="240"/>
      <c r="Q281" s="240"/>
      <c r="R281" s="240"/>
      <c r="S281" s="240"/>
      <c r="T281" s="241"/>
      <c r="AT281" s="242" t="s">
        <v>174</v>
      </c>
      <c r="AU281" s="242" t="s">
        <v>81</v>
      </c>
      <c r="AV281" s="13" t="s">
        <v>81</v>
      </c>
      <c r="AW281" s="13" t="s">
        <v>36</v>
      </c>
      <c r="AX281" s="13" t="s">
        <v>72</v>
      </c>
      <c r="AY281" s="242" t="s">
        <v>162</v>
      </c>
    </row>
    <row r="282" spans="2:51" s="13" customFormat="1" ht="13.5">
      <c r="B282" s="232"/>
      <c r="C282" s="233"/>
      <c r="D282" s="218" t="s">
        <v>174</v>
      </c>
      <c r="E282" s="234" t="s">
        <v>21</v>
      </c>
      <c r="F282" s="235" t="s">
        <v>317</v>
      </c>
      <c r="G282" s="233"/>
      <c r="H282" s="236">
        <v>-5.355</v>
      </c>
      <c r="I282" s="237"/>
      <c r="J282" s="233"/>
      <c r="K282" s="233"/>
      <c r="L282" s="238"/>
      <c r="M282" s="239"/>
      <c r="N282" s="240"/>
      <c r="O282" s="240"/>
      <c r="P282" s="240"/>
      <c r="Q282" s="240"/>
      <c r="R282" s="240"/>
      <c r="S282" s="240"/>
      <c r="T282" s="241"/>
      <c r="AT282" s="242" t="s">
        <v>174</v>
      </c>
      <c r="AU282" s="242" t="s">
        <v>81</v>
      </c>
      <c r="AV282" s="13" t="s">
        <v>81</v>
      </c>
      <c r="AW282" s="13" t="s">
        <v>36</v>
      </c>
      <c r="AX282" s="13" t="s">
        <v>72</v>
      </c>
      <c r="AY282" s="242" t="s">
        <v>162</v>
      </c>
    </row>
    <row r="283" spans="2:51" s="13" customFormat="1" ht="13.5">
      <c r="B283" s="232"/>
      <c r="C283" s="233"/>
      <c r="D283" s="218" t="s">
        <v>174</v>
      </c>
      <c r="E283" s="234" t="s">
        <v>21</v>
      </c>
      <c r="F283" s="235" t="s">
        <v>278</v>
      </c>
      <c r="G283" s="233"/>
      <c r="H283" s="236">
        <v>-1.8</v>
      </c>
      <c r="I283" s="237"/>
      <c r="J283" s="233"/>
      <c r="K283" s="233"/>
      <c r="L283" s="238"/>
      <c r="M283" s="239"/>
      <c r="N283" s="240"/>
      <c r="O283" s="240"/>
      <c r="P283" s="240"/>
      <c r="Q283" s="240"/>
      <c r="R283" s="240"/>
      <c r="S283" s="240"/>
      <c r="T283" s="241"/>
      <c r="AT283" s="242" t="s">
        <v>174</v>
      </c>
      <c r="AU283" s="242" t="s">
        <v>81</v>
      </c>
      <c r="AV283" s="13" t="s">
        <v>81</v>
      </c>
      <c r="AW283" s="13" t="s">
        <v>36</v>
      </c>
      <c r="AX283" s="13" t="s">
        <v>72</v>
      </c>
      <c r="AY283" s="242" t="s">
        <v>162</v>
      </c>
    </row>
    <row r="284" spans="2:51" s="12" customFormat="1" ht="13.5">
      <c r="B284" s="221"/>
      <c r="C284" s="222"/>
      <c r="D284" s="218" t="s">
        <v>174</v>
      </c>
      <c r="E284" s="223" t="s">
        <v>21</v>
      </c>
      <c r="F284" s="224" t="s">
        <v>332</v>
      </c>
      <c r="G284" s="222"/>
      <c r="H284" s="225" t="s">
        <v>21</v>
      </c>
      <c r="I284" s="226"/>
      <c r="J284" s="222"/>
      <c r="K284" s="222"/>
      <c r="L284" s="227"/>
      <c r="M284" s="228"/>
      <c r="N284" s="229"/>
      <c r="O284" s="229"/>
      <c r="P284" s="229"/>
      <c r="Q284" s="229"/>
      <c r="R284" s="229"/>
      <c r="S284" s="229"/>
      <c r="T284" s="230"/>
      <c r="AT284" s="231" t="s">
        <v>174</v>
      </c>
      <c r="AU284" s="231" t="s">
        <v>81</v>
      </c>
      <c r="AV284" s="12" t="s">
        <v>79</v>
      </c>
      <c r="AW284" s="12" t="s">
        <v>36</v>
      </c>
      <c r="AX284" s="12" t="s">
        <v>72</v>
      </c>
      <c r="AY284" s="231" t="s">
        <v>162</v>
      </c>
    </row>
    <row r="285" spans="2:51" s="13" customFormat="1" ht="13.5">
      <c r="B285" s="232"/>
      <c r="C285" s="233"/>
      <c r="D285" s="218" t="s">
        <v>174</v>
      </c>
      <c r="E285" s="234" t="s">
        <v>21</v>
      </c>
      <c r="F285" s="235" t="s">
        <v>333</v>
      </c>
      <c r="G285" s="233"/>
      <c r="H285" s="236">
        <v>49.66</v>
      </c>
      <c r="I285" s="237"/>
      <c r="J285" s="233"/>
      <c r="K285" s="233"/>
      <c r="L285" s="238"/>
      <c r="M285" s="239"/>
      <c r="N285" s="240"/>
      <c r="O285" s="240"/>
      <c r="P285" s="240"/>
      <c r="Q285" s="240"/>
      <c r="R285" s="240"/>
      <c r="S285" s="240"/>
      <c r="T285" s="241"/>
      <c r="AT285" s="242" t="s">
        <v>174</v>
      </c>
      <c r="AU285" s="242" t="s">
        <v>81</v>
      </c>
      <c r="AV285" s="13" t="s">
        <v>81</v>
      </c>
      <c r="AW285" s="13" t="s">
        <v>36</v>
      </c>
      <c r="AX285" s="13" t="s">
        <v>72</v>
      </c>
      <c r="AY285" s="242" t="s">
        <v>162</v>
      </c>
    </row>
    <row r="286" spans="2:51" s="13" customFormat="1" ht="13.5">
      <c r="B286" s="232"/>
      <c r="C286" s="233"/>
      <c r="D286" s="218" t="s">
        <v>174</v>
      </c>
      <c r="E286" s="234" t="s">
        <v>21</v>
      </c>
      <c r="F286" s="235" t="s">
        <v>317</v>
      </c>
      <c r="G286" s="233"/>
      <c r="H286" s="236">
        <v>-5.355</v>
      </c>
      <c r="I286" s="237"/>
      <c r="J286" s="233"/>
      <c r="K286" s="233"/>
      <c r="L286" s="238"/>
      <c r="M286" s="239"/>
      <c r="N286" s="240"/>
      <c r="O286" s="240"/>
      <c r="P286" s="240"/>
      <c r="Q286" s="240"/>
      <c r="R286" s="240"/>
      <c r="S286" s="240"/>
      <c r="T286" s="241"/>
      <c r="AT286" s="242" t="s">
        <v>174</v>
      </c>
      <c r="AU286" s="242" t="s">
        <v>81</v>
      </c>
      <c r="AV286" s="13" t="s">
        <v>81</v>
      </c>
      <c r="AW286" s="13" t="s">
        <v>36</v>
      </c>
      <c r="AX286" s="13" t="s">
        <v>72</v>
      </c>
      <c r="AY286" s="242" t="s">
        <v>162</v>
      </c>
    </row>
    <row r="287" spans="2:51" s="13" customFormat="1" ht="13.5">
      <c r="B287" s="232"/>
      <c r="C287" s="233"/>
      <c r="D287" s="218" t="s">
        <v>174</v>
      </c>
      <c r="E287" s="234" t="s">
        <v>21</v>
      </c>
      <c r="F287" s="235" t="s">
        <v>278</v>
      </c>
      <c r="G287" s="233"/>
      <c r="H287" s="236">
        <v>-1.8</v>
      </c>
      <c r="I287" s="237"/>
      <c r="J287" s="233"/>
      <c r="K287" s="233"/>
      <c r="L287" s="238"/>
      <c r="M287" s="239"/>
      <c r="N287" s="240"/>
      <c r="O287" s="240"/>
      <c r="P287" s="240"/>
      <c r="Q287" s="240"/>
      <c r="R287" s="240"/>
      <c r="S287" s="240"/>
      <c r="T287" s="241"/>
      <c r="AT287" s="242" t="s">
        <v>174</v>
      </c>
      <c r="AU287" s="242" t="s">
        <v>81</v>
      </c>
      <c r="AV287" s="13" t="s">
        <v>81</v>
      </c>
      <c r="AW287" s="13" t="s">
        <v>36</v>
      </c>
      <c r="AX287" s="13" t="s">
        <v>72</v>
      </c>
      <c r="AY287" s="242" t="s">
        <v>162</v>
      </c>
    </row>
    <row r="288" spans="2:51" s="13" customFormat="1" ht="13.5">
      <c r="B288" s="232"/>
      <c r="C288" s="233"/>
      <c r="D288" s="218" t="s">
        <v>174</v>
      </c>
      <c r="E288" s="234" t="s">
        <v>21</v>
      </c>
      <c r="F288" s="235" t="s">
        <v>320</v>
      </c>
      <c r="G288" s="233"/>
      <c r="H288" s="236">
        <v>-2.5</v>
      </c>
      <c r="I288" s="237"/>
      <c r="J288" s="233"/>
      <c r="K288" s="233"/>
      <c r="L288" s="238"/>
      <c r="M288" s="239"/>
      <c r="N288" s="240"/>
      <c r="O288" s="240"/>
      <c r="P288" s="240"/>
      <c r="Q288" s="240"/>
      <c r="R288" s="240"/>
      <c r="S288" s="240"/>
      <c r="T288" s="241"/>
      <c r="AT288" s="242" t="s">
        <v>174</v>
      </c>
      <c r="AU288" s="242" t="s">
        <v>81</v>
      </c>
      <c r="AV288" s="13" t="s">
        <v>81</v>
      </c>
      <c r="AW288" s="13" t="s">
        <v>36</v>
      </c>
      <c r="AX288" s="13" t="s">
        <v>72</v>
      </c>
      <c r="AY288" s="242" t="s">
        <v>162</v>
      </c>
    </row>
    <row r="289" spans="2:51" s="12" customFormat="1" ht="13.5">
      <c r="B289" s="221"/>
      <c r="C289" s="222"/>
      <c r="D289" s="218" t="s">
        <v>174</v>
      </c>
      <c r="E289" s="223" t="s">
        <v>21</v>
      </c>
      <c r="F289" s="224" t="s">
        <v>196</v>
      </c>
      <c r="G289" s="222"/>
      <c r="H289" s="225" t="s">
        <v>21</v>
      </c>
      <c r="I289" s="226"/>
      <c r="J289" s="222"/>
      <c r="K289" s="222"/>
      <c r="L289" s="227"/>
      <c r="M289" s="228"/>
      <c r="N289" s="229"/>
      <c r="O289" s="229"/>
      <c r="P289" s="229"/>
      <c r="Q289" s="229"/>
      <c r="R289" s="229"/>
      <c r="S289" s="229"/>
      <c r="T289" s="230"/>
      <c r="AT289" s="231" t="s">
        <v>174</v>
      </c>
      <c r="AU289" s="231" t="s">
        <v>81</v>
      </c>
      <c r="AV289" s="12" t="s">
        <v>79</v>
      </c>
      <c r="AW289" s="12" t="s">
        <v>36</v>
      </c>
      <c r="AX289" s="12" t="s">
        <v>72</v>
      </c>
      <c r="AY289" s="231" t="s">
        <v>162</v>
      </c>
    </row>
    <row r="290" spans="2:51" s="13" customFormat="1" ht="13.5">
      <c r="B290" s="232"/>
      <c r="C290" s="233"/>
      <c r="D290" s="218" t="s">
        <v>174</v>
      </c>
      <c r="E290" s="234" t="s">
        <v>21</v>
      </c>
      <c r="F290" s="235" t="s">
        <v>334</v>
      </c>
      <c r="G290" s="233"/>
      <c r="H290" s="236">
        <v>69.16</v>
      </c>
      <c r="I290" s="237"/>
      <c r="J290" s="233"/>
      <c r="K290" s="233"/>
      <c r="L290" s="238"/>
      <c r="M290" s="239"/>
      <c r="N290" s="240"/>
      <c r="O290" s="240"/>
      <c r="P290" s="240"/>
      <c r="Q290" s="240"/>
      <c r="R290" s="240"/>
      <c r="S290" s="240"/>
      <c r="T290" s="241"/>
      <c r="AT290" s="242" t="s">
        <v>174</v>
      </c>
      <c r="AU290" s="242" t="s">
        <v>81</v>
      </c>
      <c r="AV290" s="13" t="s">
        <v>81</v>
      </c>
      <c r="AW290" s="13" t="s">
        <v>36</v>
      </c>
      <c r="AX290" s="13" t="s">
        <v>72</v>
      </c>
      <c r="AY290" s="242" t="s">
        <v>162</v>
      </c>
    </row>
    <row r="291" spans="2:51" s="13" customFormat="1" ht="13.5">
      <c r="B291" s="232"/>
      <c r="C291" s="233"/>
      <c r="D291" s="218" t="s">
        <v>174</v>
      </c>
      <c r="E291" s="234" t="s">
        <v>21</v>
      </c>
      <c r="F291" s="235" t="s">
        <v>335</v>
      </c>
      <c r="G291" s="233"/>
      <c r="H291" s="236">
        <v>-10.14</v>
      </c>
      <c r="I291" s="237"/>
      <c r="J291" s="233"/>
      <c r="K291" s="233"/>
      <c r="L291" s="238"/>
      <c r="M291" s="239"/>
      <c r="N291" s="240"/>
      <c r="O291" s="240"/>
      <c r="P291" s="240"/>
      <c r="Q291" s="240"/>
      <c r="R291" s="240"/>
      <c r="S291" s="240"/>
      <c r="T291" s="241"/>
      <c r="AT291" s="242" t="s">
        <v>174</v>
      </c>
      <c r="AU291" s="242" t="s">
        <v>81</v>
      </c>
      <c r="AV291" s="13" t="s">
        <v>81</v>
      </c>
      <c r="AW291" s="13" t="s">
        <v>36</v>
      </c>
      <c r="AX291" s="13" t="s">
        <v>72</v>
      </c>
      <c r="AY291" s="242" t="s">
        <v>162</v>
      </c>
    </row>
    <row r="292" spans="2:51" s="13" customFormat="1" ht="13.5">
      <c r="B292" s="232"/>
      <c r="C292" s="233"/>
      <c r="D292" s="218" t="s">
        <v>174</v>
      </c>
      <c r="E292" s="234" t="s">
        <v>21</v>
      </c>
      <c r="F292" s="235" t="s">
        <v>336</v>
      </c>
      <c r="G292" s="233"/>
      <c r="H292" s="236">
        <v>-10.71</v>
      </c>
      <c r="I292" s="237"/>
      <c r="J292" s="233"/>
      <c r="K292" s="233"/>
      <c r="L292" s="238"/>
      <c r="M292" s="239"/>
      <c r="N292" s="240"/>
      <c r="O292" s="240"/>
      <c r="P292" s="240"/>
      <c r="Q292" s="240"/>
      <c r="R292" s="240"/>
      <c r="S292" s="240"/>
      <c r="T292" s="241"/>
      <c r="AT292" s="242" t="s">
        <v>174</v>
      </c>
      <c r="AU292" s="242" t="s">
        <v>81</v>
      </c>
      <c r="AV292" s="13" t="s">
        <v>81</v>
      </c>
      <c r="AW292" s="13" t="s">
        <v>36</v>
      </c>
      <c r="AX292" s="13" t="s">
        <v>72</v>
      </c>
      <c r="AY292" s="242" t="s">
        <v>162</v>
      </c>
    </row>
    <row r="293" spans="2:51" s="13" customFormat="1" ht="13.5">
      <c r="B293" s="232"/>
      <c r="C293" s="233"/>
      <c r="D293" s="218" t="s">
        <v>174</v>
      </c>
      <c r="E293" s="234" t="s">
        <v>21</v>
      </c>
      <c r="F293" s="235" t="s">
        <v>320</v>
      </c>
      <c r="G293" s="233"/>
      <c r="H293" s="236">
        <v>-2.5</v>
      </c>
      <c r="I293" s="237"/>
      <c r="J293" s="233"/>
      <c r="K293" s="233"/>
      <c r="L293" s="238"/>
      <c r="M293" s="239"/>
      <c r="N293" s="240"/>
      <c r="O293" s="240"/>
      <c r="P293" s="240"/>
      <c r="Q293" s="240"/>
      <c r="R293" s="240"/>
      <c r="S293" s="240"/>
      <c r="T293" s="241"/>
      <c r="AT293" s="242" t="s">
        <v>174</v>
      </c>
      <c r="AU293" s="242" t="s">
        <v>81</v>
      </c>
      <c r="AV293" s="13" t="s">
        <v>81</v>
      </c>
      <c r="AW293" s="13" t="s">
        <v>36</v>
      </c>
      <c r="AX293" s="13" t="s">
        <v>72</v>
      </c>
      <c r="AY293" s="242" t="s">
        <v>162</v>
      </c>
    </row>
    <row r="294" spans="2:51" s="12" customFormat="1" ht="13.5">
      <c r="B294" s="221"/>
      <c r="C294" s="222"/>
      <c r="D294" s="218" t="s">
        <v>174</v>
      </c>
      <c r="E294" s="223" t="s">
        <v>21</v>
      </c>
      <c r="F294" s="224" t="s">
        <v>337</v>
      </c>
      <c r="G294" s="222"/>
      <c r="H294" s="225" t="s">
        <v>21</v>
      </c>
      <c r="I294" s="226"/>
      <c r="J294" s="222"/>
      <c r="K294" s="222"/>
      <c r="L294" s="227"/>
      <c r="M294" s="228"/>
      <c r="N294" s="229"/>
      <c r="O294" s="229"/>
      <c r="P294" s="229"/>
      <c r="Q294" s="229"/>
      <c r="R294" s="229"/>
      <c r="S294" s="229"/>
      <c r="T294" s="230"/>
      <c r="AT294" s="231" t="s">
        <v>174</v>
      </c>
      <c r="AU294" s="231" t="s">
        <v>81</v>
      </c>
      <c r="AV294" s="12" t="s">
        <v>79</v>
      </c>
      <c r="AW294" s="12" t="s">
        <v>36</v>
      </c>
      <c r="AX294" s="12" t="s">
        <v>72</v>
      </c>
      <c r="AY294" s="231" t="s">
        <v>162</v>
      </c>
    </row>
    <row r="295" spans="2:51" s="13" customFormat="1" ht="13.5">
      <c r="B295" s="232"/>
      <c r="C295" s="233"/>
      <c r="D295" s="218" t="s">
        <v>174</v>
      </c>
      <c r="E295" s="234" t="s">
        <v>21</v>
      </c>
      <c r="F295" s="235" t="s">
        <v>338</v>
      </c>
      <c r="G295" s="233"/>
      <c r="H295" s="236">
        <v>25.22</v>
      </c>
      <c r="I295" s="237"/>
      <c r="J295" s="233"/>
      <c r="K295" s="233"/>
      <c r="L295" s="238"/>
      <c r="M295" s="239"/>
      <c r="N295" s="240"/>
      <c r="O295" s="240"/>
      <c r="P295" s="240"/>
      <c r="Q295" s="240"/>
      <c r="R295" s="240"/>
      <c r="S295" s="240"/>
      <c r="T295" s="241"/>
      <c r="AT295" s="242" t="s">
        <v>174</v>
      </c>
      <c r="AU295" s="242" t="s">
        <v>81</v>
      </c>
      <c r="AV295" s="13" t="s">
        <v>81</v>
      </c>
      <c r="AW295" s="13" t="s">
        <v>36</v>
      </c>
      <c r="AX295" s="13" t="s">
        <v>72</v>
      </c>
      <c r="AY295" s="242" t="s">
        <v>162</v>
      </c>
    </row>
    <row r="296" spans="2:51" s="13" customFormat="1" ht="13.5">
      <c r="B296" s="232"/>
      <c r="C296" s="233"/>
      <c r="D296" s="218" t="s">
        <v>174</v>
      </c>
      <c r="E296" s="234" t="s">
        <v>21</v>
      </c>
      <c r="F296" s="235" t="s">
        <v>339</v>
      </c>
      <c r="G296" s="233"/>
      <c r="H296" s="236">
        <v>-12.61</v>
      </c>
      <c r="I296" s="237"/>
      <c r="J296" s="233"/>
      <c r="K296" s="233"/>
      <c r="L296" s="238"/>
      <c r="M296" s="239"/>
      <c r="N296" s="240"/>
      <c r="O296" s="240"/>
      <c r="P296" s="240"/>
      <c r="Q296" s="240"/>
      <c r="R296" s="240"/>
      <c r="S296" s="240"/>
      <c r="T296" s="241"/>
      <c r="AT296" s="242" t="s">
        <v>174</v>
      </c>
      <c r="AU296" s="242" t="s">
        <v>81</v>
      </c>
      <c r="AV296" s="13" t="s">
        <v>81</v>
      </c>
      <c r="AW296" s="13" t="s">
        <v>36</v>
      </c>
      <c r="AX296" s="13" t="s">
        <v>72</v>
      </c>
      <c r="AY296" s="242" t="s">
        <v>162</v>
      </c>
    </row>
    <row r="297" spans="2:51" s="12" customFormat="1" ht="13.5">
      <c r="B297" s="221"/>
      <c r="C297" s="222"/>
      <c r="D297" s="218" t="s">
        <v>174</v>
      </c>
      <c r="E297" s="223" t="s">
        <v>21</v>
      </c>
      <c r="F297" s="224" t="s">
        <v>178</v>
      </c>
      <c r="G297" s="222"/>
      <c r="H297" s="225" t="s">
        <v>21</v>
      </c>
      <c r="I297" s="226"/>
      <c r="J297" s="222"/>
      <c r="K297" s="222"/>
      <c r="L297" s="227"/>
      <c r="M297" s="228"/>
      <c r="N297" s="229"/>
      <c r="O297" s="229"/>
      <c r="P297" s="229"/>
      <c r="Q297" s="229"/>
      <c r="R297" s="229"/>
      <c r="S297" s="229"/>
      <c r="T297" s="230"/>
      <c r="AT297" s="231" t="s">
        <v>174</v>
      </c>
      <c r="AU297" s="231" t="s">
        <v>81</v>
      </c>
      <c r="AV297" s="12" t="s">
        <v>79</v>
      </c>
      <c r="AW297" s="12" t="s">
        <v>36</v>
      </c>
      <c r="AX297" s="12" t="s">
        <v>72</v>
      </c>
      <c r="AY297" s="231" t="s">
        <v>162</v>
      </c>
    </row>
    <row r="298" spans="2:51" s="13" customFormat="1" ht="13.5">
      <c r="B298" s="232"/>
      <c r="C298" s="233"/>
      <c r="D298" s="218" t="s">
        <v>174</v>
      </c>
      <c r="E298" s="234" t="s">
        <v>21</v>
      </c>
      <c r="F298" s="235" t="s">
        <v>340</v>
      </c>
      <c r="G298" s="233"/>
      <c r="H298" s="236">
        <v>47.658</v>
      </c>
      <c r="I298" s="237"/>
      <c r="J298" s="233"/>
      <c r="K298" s="233"/>
      <c r="L298" s="238"/>
      <c r="M298" s="239"/>
      <c r="N298" s="240"/>
      <c r="O298" s="240"/>
      <c r="P298" s="240"/>
      <c r="Q298" s="240"/>
      <c r="R298" s="240"/>
      <c r="S298" s="240"/>
      <c r="T298" s="241"/>
      <c r="AT298" s="242" t="s">
        <v>174</v>
      </c>
      <c r="AU298" s="242" t="s">
        <v>81</v>
      </c>
      <c r="AV298" s="13" t="s">
        <v>81</v>
      </c>
      <c r="AW298" s="13" t="s">
        <v>36</v>
      </c>
      <c r="AX298" s="13" t="s">
        <v>72</v>
      </c>
      <c r="AY298" s="242" t="s">
        <v>162</v>
      </c>
    </row>
    <row r="299" spans="2:51" s="13" customFormat="1" ht="13.5">
      <c r="B299" s="232"/>
      <c r="C299" s="233"/>
      <c r="D299" s="218" t="s">
        <v>174</v>
      </c>
      <c r="E299" s="234" t="s">
        <v>21</v>
      </c>
      <c r="F299" s="235" t="s">
        <v>341</v>
      </c>
      <c r="G299" s="233"/>
      <c r="H299" s="236">
        <v>-26.78</v>
      </c>
      <c r="I299" s="237"/>
      <c r="J299" s="233"/>
      <c r="K299" s="233"/>
      <c r="L299" s="238"/>
      <c r="M299" s="239"/>
      <c r="N299" s="240"/>
      <c r="O299" s="240"/>
      <c r="P299" s="240"/>
      <c r="Q299" s="240"/>
      <c r="R299" s="240"/>
      <c r="S299" s="240"/>
      <c r="T299" s="241"/>
      <c r="AT299" s="242" t="s">
        <v>174</v>
      </c>
      <c r="AU299" s="242" t="s">
        <v>81</v>
      </c>
      <c r="AV299" s="13" t="s">
        <v>81</v>
      </c>
      <c r="AW299" s="13" t="s">
        <v>36</v>
      </c>
      <c r="AX299" s="13" t="s">
        <v>72</v>
      </c>
      <c r="AY299" s="242" t="s">
        <v>162</v>
      </c>
    </row>
    <row r="300" spans="2:51" s="13" customFormat="1" ht="13.5">
      <c r="B300" s="232"/>
      <c r="C300" s="233"/>
      <c r="D300" s="218" t="s">
        <v>174</v>
      </c>
      <c r="E300" s="234" t="s">
        <v>21</v>
      </c>
      <c r="F300" s="235" t="s">
        <v>278</v>
      </c>
      <c r="G300" s="233"/>
      <c r="H300" s="236">
        <v>-1.8</v>
      </c>
      <c r="I300" s="237"/>
      <c r="J300" s="233"/>
      <c r="K300" s="233"/>
      <c r="L300" s="238"/>
      <c r="M300" s="239"/>
      <c r="N300" s="240"/>
      <c r="O300" s="240"/>
      <c r="P300" s="240"/>
      <c r="Q300" s="240"/>
      <c r="R300" s="240"/>
      <c r="S300" s="240"/>
      <c r="T300" s="241"/>
      <c r="AT300" s="242" t="s">
        <v>174</v>
      </c>
      <c r="AU300" s="242" t="s">
        <v>81</v>
      </c>
      <c r="AV300" s="13" t="s">
        <v>81</v>
      </c>
      <c r="AW300" s="13" t="s">
        <v>36</v>
      </c>
      <c r="AX300" s="13" t="s">
        <v>72</v>
      </c>
      <c r="AY300" s="242" t="s">
        <v>162</v>
      </c>
    </row>
    <row r="301" spans="2:51" s="13" customFormat="1" ht="13.5">
      <c r="B301" s="232"/>
      <c r="C301" s="233"/>
      <c r="D301" s="218" t="s">
        <v>174</v>
      </c>
      <c r="E301" s="234" t="s">
        <v>21</v>
      </c>
      <c r="F301" s="235" t="s">
        <v>317</v>
      </c>
      <c r="G301" s="233"/>
      <c r="H301" s="236">
        <v>-5.355</v>
      </c>
      <c r="I301" s="237"/>
      <c r="J301" s="233"/>
      <c r="K301" s="233"/>
      <c r="L301" s="238"/>
      <c r="M301" s="239"/>
      <c r="N301" s="240"/>
      <c r="O301" s="240"/>
      <c r="P301" s="240"/>
      <c r="Q301" s="240"/>
      <c r="R301" s="240"/>
      <c r="S301" s="240"/>
      <c r="T301" s="241"/>
      <c r="AT301" s="242" t="s">
        <v>174</v>
      </c>
      <c r="AU301" s="242" t="s">
        <v>81</v>
      </c>
      <c r="AV301" s="13" t="s">
        <v>81</v>
      </c>
      <c r="AW301" s="13" t="s">
        <v>36</v>
      </c>
      <c r="AX301" s="13" t="s">
        <v>72</v>
      </c>
      <c r="AY301" s="242" t="s">
        <v>162</v>
      </c>
    </row>
    <row r="302" spans="2:51" s="12" customFormat="1" ht="13.5">
      <c r="B302" s="221"/>
      <c r="C302" s="222"/>
      <c r="D302" s="218" t="s">
        <v>174</v>
      </c>
      <c r="E302" s="223" t="s">
        <v>21</v>
      </c>
      <c r="F302" s="224" t="s">
        <v>342</v>
      </c>
      <c r="G302" s="222"/>
      <c r="H302" s="225" t="s">
        <v>21</v>
      </c>
      <c r="I302" s="226"/>
      <c r="J302" s="222"/>
      <c r="K302" s="222"/>
      <c r="L302" s="227"/>
      <c r="M302" s="228"/>
      <c r="N302" s="229"/>
      <c r="O302" s="229"/>
      <c r="P302" s="229"/>
      <c r="Q302" s="229"/>
      <c r="R302" s="229"/>
      <c r="S302" s="229"/>
      <c r="T302" s="230"/>
      <c r="AT302" s="231" t="s">
        <v>174</v>
      </c>
      <c r="AU302" s="231" t="s">
        <v>81</v>
      </c>
      <c r="AV302" s="12" t="s">
        <v>79</v>
      </c>
      <c r="AW302" s="12" t="s">
        <v>36</v>
      </c>
      <c r="AX302" s="12" t="s">
        <v>72</v>
      </c>
      <c r="AY302" s="231" t="s">
        <v>162</v>
      </c>
    </row>
    <row r="303" spans="2:51" s="13" customFormat="1" ht="13.5">
      <c r="B303" s="232"/>
      <c r="C303" s="233"/>
      <c r="D303" s="218" t="s">
        <v>174</v>
      </c>
      <c r="E303" s="234" t="s">
        <v>21</v>
      </c>
      <c r="F303" s="235" t="s">
        <v>343</v>
      </c>
      <c r="G303" s="233"/>
      <c r="H303" s="236">
        <v>55.432</v>
      </c>
      <c r="I303" s="237"/>
      <c r="J303" s="233"/>
      <c r="K303" s="233"/>
      <c r="L303" s="238"/>
      <c r="M303" s="239"/>
      <c r="N303" s="240"/>
      <c r="O303" s="240"/>
      <c r="P303" s="240"/>
      <c r="Q303" s="240"/>
      <c r="R303" s="240"/>
      <c r="S303" s="240"/>
      <c r="T303" s="241"/>
      <c r="AT303" s="242" t="s">
        <v>174</v>
      </c>
      <c r="AU303" s="242" t="s">
        <v>81</v>
      </c>
      <c r="AV303" s="13" t="s">
        <v>81</v>
      </c>
      <c r="AW303" s="13" t="s">
        <v>36</v>
      </c>
      <c r="AX303" s="13" t="s">
        <v>72</v>
      </c>
      <c r="AY303" s="242" t="s">
        <v>162</v>
      </c>
    </row>
    <row r="304" spans="2:51" s="13" customFormat="1" ht="13.5">
      <c r="B304" s="232"/>
      <c r="C304" s="233"/>
      <c r="D304" s="218" t="s">
        <v>174</v>
      </c>
      <c r="E304" s="234" t="s">
        <v>21</v>
      </c>
      <c r="F304" s="235" t="s">
        <v>317</v>
      </c>
      <c r="G304" s="233"/>
      <c r="H304" s="236">
        <v>-5.355</v>
      </c>
      <c r="I304" s="237"/>
      <c r="J304" s="233"/>
      <c r="K304" s="233"/>
      <c r="L304" s="238"/>
      <c r="M304" s="239"/>
      <c r="N304" s="240"/>
      <c r="O304" s="240"/>
      <c r="P304" s="240"/>
      <c r="Q304" s="240"/>
      <c r="R304" s="240"/>
      <c r="S304" s="240"/>
      <c r="T304" s="241"/>
      <c r="AT304" s="242" t="s">
        <v>174</v>
      </c>
      <c r="AU304" s="242" t="s">
        <v>81</v>
      </c>
      <c r="AV304" s="13" t="s">
        <v>81</v>
      </c>
      <c r="AW304" s="13" t="s">
        <v>36</v>
      </c>
      <c r="AX304" s="13" t="s">
        <v>72</v>
      </c>
      <c r="AY304" s="242" t="s">
        <v>162</v>
      </c>
    </row>
    <row r="305" spans="2:51" s="13" customFormat="1" ht="13.5">
      <c r="B305" s="232"/>
      <c r="C305" s="233"/>
      <c r="D305" s="218" t="s">
        <v>174</v>
      </c>
      <c r="E305" s="234" t="s">
        <v>21</v>
      </c>
      <c r="F305" s="235" t="s">
        <v>278</v>
      </c>
      <c r="G305" s="233"/>
      <c r="H305" s="236">
        <v>-1.8</v>
      </c>
      <c r="I305" s="237"/>
      <c r="J305" s="233"/>
      <c r="K305" s="233"/>
      <c r="L305" s="238"/>
      <c r="M305" s="239"/>
      <c r="N305" s="240"/>
      <c r="O305" s="240"/>
      <c r="P305" s="240"/>
      <c r="Q305" s="240"/>
      <c r="R305" s="240"/>
      <c r="S305" s="240"/>
      <c r="T305" s="241"/>
      <c r="AT305" s="242" t="s">
        <v>174</v>
      </c>
      <c r="AU305" s="242" t="s">
        <v>81</v>
      </c>
      <c r="AV305" s="13" t="s">
        <v>81</v>
      </c>
      <c r="AW305" s="13" t="s">
        <v>36</v>
      </c>
      <c r="AX305" s="13" t="s">
        <v>72</v>
      </c>
      <c r="AY305" s="242" t="s">
        <v>162</v>
      </c>
    </row>
    <row r="306" spans="2:51" s="12" customFormat="1" ht="13.5">
      <c r="B306" s="221"/>
      <c r="C306" s="222"/>
      <c r="D306" s="218" t="s">
        <v>174</v>
      </c>
      <c r="E306" s="223" t="s">
        <v>21</v>
      </c>
      <c r="F306" s="224" t="s">
        <v>181</v>
      </c>
      <c r="G306" s="222"/>
      <c r="H306" s="225" t="s">
        <v>21</v>
      </c>
      <c r="I306" s="226"/>
      <c r="J306" s="222"/>
      <c r="K306" s="222"/>
      <c r="L306" s="227"/>
      <c r="M306" s="228"/>
      <c r="N306" s="229"/>
      <c r="O306" s="229"/>
      <c r="P306" s="229"/>
      <c r="Q306" s="229"/>
      <c r="R306" s="229"/>
      <c r="S306" s="229"/>
      <c r="T306" s="230"/>
      <c r="AT306" s="231" t="s">
        <v>174</v>
      </c>
      <c r="AU306" s="231" t="s">
        <v>81</v>
      </c>
      <c r="AV306" s="12" t="s">
        <v>79</v>
      </c>
      <c r="AW306" s="12" t="s">
        <v>36</v>
      </c>
      <c r="AX306" s="12" t="s">
        <v>72</v>
      </c>
      <c r="AY306" s="231" t="s">
        <v>162</v>
      </c>
    </row>
    <row r="307" spans="2:51" s="13" customFormat="1" ht="13.5">
      <c r="B307" s="232"/>
      <c r="C307" s="233"/>
      <c r="D307" s="218" t="s">
        <v>174</v>
      </c>
      <c r="E307" s="234" t="s">
        <v>21</v>
      </c>
      <c r="F307" s="235" t="s">
        <v>344</v>
      </c>
      <c r="G307" s="233"/>
      <c r="H307" s="236">
        <v>15.84</v>
      </c>
      <c r="I307" s="237"/>
      <c r="J307" s="233"/>
      <c r="K307" s="233"/>
      <c r="L307" s="238"/>
      <c r="M307" s="239"/>
      <c r="N307" s="240"/>
      <c r="O307" s="240"/>
      <c r="P307" s="240"/>
      <c r="Q307" s="240"/>
      <c r="R307" s="240"/>
      <c r="S307" s="240"/>
      <c r="T307" s="241"/>
      <c r="AT307" s="242" t="s">
        <v>174</v>
      </c>
      <c r="AU307" s="242" t="s">
        <v>81</v>
      </c>
      <c r="AV307" s="13" t="s">
        <v>81</v>
      </c>
      <c r="AW307" s="13" t="s">
        <v>36</v>
      </c>
      <c r="AX307" s="13" t="s">
        <v>72</v>
      </c>
      <c r="AY307" s="242" t="s">
        <v>162</v>
      </c>
    </row>
    <row r="308" spans="2:51" s="12" customFormat="1" ht="13.5">
      <c r="B308" s="221"/>
      <c r="C308" s="222"/>
      <c r="D308" s="218" t="s">
        <v>174</v>
      </c>
      <c r="E308" s="223" t="s">
        <v>21</v>
      </c>
      <c r="F308" s="224" t="s">
        <v>345</v>
      </c>
      <c r="G308" s="222"/>
      <c r="H308" s="225" t="s">
        <v>21</v>
      </c>
      <c r="I308" s="226"/>
      <c r="J308" s="222"/>
      <c r="K308" s="222"/>
      <c r="L308" s="227"/>
      <c r="M308" s="228"/>
      <c r="N308" s="229"/>
      <c r="O308" s="229"/>
      <c r="P308" s="229"/>
      <c r="Q308" s="229"/>
      <c r="R308" s="229"/>
      <c r="S308" s="229"/>
      <c r="T308" s="230"/>
      <c r="AT308" s="231" t="s">
        <v>174</v>
      </c>
      <c r="AU308" s="231" t="s">
        <v>81</v>
      </c>
      <c r="AV308" s="12" t="s">
        <v>79</v>
      </c>
      <c r="AW308" s="12" t="s">
        <v>36</v>
      </c>
      <c r="AX308" s="12" t="s">
        <v>72</v>
      </c>
      <c r="AY308" s="231" t="s">
        <v>162</v>
      </c>
    </row>
    <row r="309" spans="2:51" s="13" customFormat="1" ht="13.5">
      <c r="B309" s="232"/>
      <c r="C309" s="233"/>
      <c r="D309" s="218" t="s">
        <v>174</v>
      </c>
      <c r="E309" s="234" t="s">
        <v>21</v>
      </c>
      <c r="F309" s="235" t="s">
        <v>346</v>
      </c>
      <c r="G309" s="233"/>
      <c r="H309" s="236">
        <v>138.72</v>
      </c>
      <c r="I309" s="237"/>
      <c r="J309" s="233"/>
      <c r="K309" s="233"/>
      <c r="L309" s="238"/>
      <c r="M309" s="239"/>
      <c r="N309" s="240"/>
      <c r="O309" s="240"/>
      <c r="P309" s="240"/>
      <c r="Q309" s="240"/>
      <c r="R309" s="240"/>
      <c r="S309" s="240"/>
      <c r="T309" s="241"/>
      <c r="AT309" s="242" t="s">
        <v>174</v>
      </c>
      <c r="AU309" s="242" t="s">
        <v>81</v>
      </c>
      <c r="AV309" s="13" t="s">
        <v>81</v>
      </c>
      <c r="AW309" s="13" t="s">
        <v>36</v>
      </c>
      <c r="AX309" s="13" t="s">
        <v>72</v>
      </c>
      <c r="AY309" s="242" t="s">
        <v>162</v>
      </c>
    </row>
    <row r="310" spans="2:51" s="12" customFormat="1" ht="13.5">
      <c r="B310" s="221"/>
      <c r="C310" s="222"/>
      <c r="D310" s="218" t="s">
        <v>174</v>
      </c>
      <c r="E310" s="223" t="s">
        <v>21</v>
      </c>
      <c r="F310" s="224" t="s">
        <v>347</v>
      </c>
      <c r="G310" s="222"/>
      <c r="H310" s="225" t="s">
        <v>21</v>
      </c>
      <c r="I310" s="226"/>
      <c r="J310" s="222"/>
      <c r="K310" s="222"/>
      <c r="L310" s="227"/>
      <c r="M310" s="228"/>
      <c r="N310" s="229"/>
      <c r="O310" s="229"/>
      <c r="P310" s="229"/>
      <c r="Q310" s="229"/>
      <c r="R310" s="229"/>
      <c r="S310" s="229"/>
      <c r="T310" s="230"/>
      <c r="AT310" s="231" t="s">
        <v>174</v>
      </c>
      <c r="AU310" s="231" t="s">
        <v>81</v>
      </c>
      <c r="AV310" s="12" t="s">
        <v>79</v>
      </c>
      <c r="AW310" s="12" t="s">
        <v>36</v>
      </c>
      <c r="AX310" s="12" t="s">
        <v>72</v>
      </c>
      <c r="AY310" s="231" t="s">
        <v>162</v>
      </c>
    </row>
    <row r="311" spans="2:51" s="13" customFormat="1" ht="13.5">
      <c r="B311" s="232"/>
      <c r="C311" s="233"/>
      <c r="D311" s="218" t="s">
        <v>174</v>
      </c>
      <c r="E311" s="234" t="s">
        <v>21</v>
      </c>
      <c r="F311" s="235" t="s">
        <v>348</v>
      </c>
      <c r="G311" s="233"/>
      <c r="H311" s="236">
        <v>17.76</v>
      </c>
      <c r="I311" s="237"/>
      <c r="J311" s="233"/>
      <c r="K311" s="233"/>
      <c r="L311" s="238"/>
      <c r="M311" s="239"/>
      <c r="N311" s="240"/>
      <c r="O311" s="240"/>
      <c r="P311" s="240"/>
      <c r="Q311" s="240"/>
      <c r="R311" s="240"/>
      <c r="S311" s="240"/>
      <c r="T311" s="241"/>
      <c r="AT311" s="242" t="s">
        <v>174</v>
      </c>
      <c r="AU311" s="242" t="s">
        <v>81</v>
      </c>
      <c r="AV311" s="13" t="s">
        <v>81</v>
      </c>
      <c r="AW311" s="13" t="s">
        <v>36</v>
      </c>
      <c r="AX311" s="13" t="s">
        <v>72</v>
      </c>
      <c r="AY311" s="242" t="s">
        <v>162</v>
      </c>
    </row>
    <row r="312" spans="2:51" s="12" customFormat="1" ht="13.5">
      <c r="B312" s="221"/>
      <c r="C312" s="222"/>
      <c r="D312" s="218" t="s">
        <v>174</v>
      </c>
      <c r="E312" s="223" t="s">
        <v>21</v>
      </c>
      <c r="F312" s="224" t="s">
        <v>349</v>
      </c>
      <c r="G312" s="222"/>
      <c r="H312" s="225" t="s">
        <v>21</v>
      </c>
      <c r="I312" s="226"/>
      <c r="J312" s="222"/>
      <c r="K312" s="222"/>
      <c r="L312" s="227"/>
      <c r="M312" s="228"/>
      <c r="N312" s="229"/>
      <c r="O312" s="229"/>
      <c r="P312" s="229"/>
      <c r="Q312" s="229"/>
      <c r="R312" s="229"/>
      <c r="S312" s="229"/>
      <c r="T312" s="230"/>
      <c r="AT312" s="231" t="s">
        <v>174</v>
      </c>
      <c r="AU312" s="231" t="s">
        <v>81</v>
      </c>
      <c r="AV312" s="12" t="s">
        <v>79</v>
      </c>
      <c r="AW312" s="12" t="s">
        <v>36</v>
      </c>
      <c r="AX312" s="12" t="s">
        <v>72</v>
      </c>
      <c r="AY312" s="231" t="s">
        <v>162</v>
      </c>
    </row>
    <row r="313" spans="2:51" s="13" customFormat="1" ht="13.5">
      <c r="B313" s="232"/>
      <c r="C313" s="233"/>
      <c r="D313" s="218" t="s">
        <v>174</v>
      </c>
      <c r="E313" s="234" t="s">
        <v>21</v>
      </c>
      <c r="F313" s="235" t="s">
        <v>350</v>
      </c>
      <c r="G313" s="233"/>
      <c r="H313" s="236">
        <v>13.78</v>
      </c>
      <c r="I313" s="237"/>
      <c r="J313" s="233"/>
      <c r="K313" s="233"/>
      <c r="L313" s="238"/>
      <c r="M313" s="239"/>
      <c r="N313" s="240"/>
      <c r="O313" s="240"/>
      <c r="P313" s="240"/>
      <c r="Q313" s="240"/>
      <c r="R313" s="240"/>
      <c r="S313" s="240"/>
      <c r="T313" s="241"/>
      <c r="AT313" s="242" t="s">
        <v>174</v>
      </c>
      <c r="AU313" s="242" t="s">
        <v>81</v>
      </c>
      <c r="AV313" s="13" t="s">
        <v>81</v>
      </c>
      <c r="AW313" s="13" t="s">
        <v>36</v>
      </c>
      <c r="AX313" s="13" t="s">
        <v>72</v>
      </c>
      <c r="AY313" s="242" t="s">
        <v>162</v>
      </c>
    </row>
    <row r="314" spans="2:51" s="13" customFormat="1" ht="13.5">
      <c r="B314" s="232"/>
      <c r="C314" s="233"/>
      <c r="D314" s="218" t="s">
        <v>174</v>
      </c>
      <c r="E314" s="234" t="s">
        <v>21</v>
      </c>
      <c r="F314" s="235" t="s">
        <v>275</v>
      </c>
      <c r="G314" s="233"/>
      <c r="H314" s="236">
        <v>-1.6</v>
      </c>
      <c r="I314" s="237"/>
      <c r="J314" s="233"/>
      <c r="K314" s="233"/>
      <c r="L314" s="238"/>
      <c r="M314" s="239"/>
      <c r="N314" s="240"/>
      <c r="O314" s="240"/>
      <c r="P314" s="240"/>
      <c r="Q314" s="240"/>
      <c r="R314" s="240"/>
      <c r="S314" s="240"/>
      <c r="T314" s="241"/>
      <c r="AT314" s="242" t="s">
        <v>174</v>
      </c>
      <c r="AU314" s="242" t="s">
        <v>81</v>
      </c>
      <c r="AV314" s="13" t="s">
        <v>81</v>
      </c>
      <c r="AW314" s="13" t="s">
        <v>36</v>
      </c>
      <c r="AX314" s="13" t="s">
        <v>72</v>
      </c>
      <c r="AY314" s="242" t="s">
        <v>162</v>
      </c>
    </row>
    <row r="315" spans="2:51" s="12" customFormat="1" ht="13.5">
      <c r="B315" s="221"/>
      <c r="C315" s="222"/>
      <c r="D315" s="218" t="s">
        <v>174</v>
      </c>
      <c r="E315" s="223" t="s">
        <v>21</v>
      </c>
      <c r="F315" s="224" t="s">
        <v>351</v>
      </c>
      <c r="G315" s="222"/>
      <c r="H315" s="225" t="s">
        <v>21</v>
      </c>
      <c r="I315" s="226"/>
      <c r="J315" s="222"/>
      <c r="K315" s="222"/>
      <c r="L315" s="227"/>
      <c r="M315" s="228"/>
      <c r="N315" s="229"/>
      <c r="O315" s="229"/>
      <c r="P315" s="229"/>
      <c r="Q315" s="229"/>
      <c r="R315" s="229"/>
      <c r="S315" s="229"/>
      <c r="T315" s="230"/>
      <c r="AT315" s="231" t="s">
        <v>174</v>
      </c>
      <c r="AU315" s="231" t="s">
        <v>81</v>
      </c>
      <c r="AV315" s="12" t="s">
        <v>79</v>
      </c>
      <c r="AW315" s="12" t="s">
        <v>36</v>
      </c>
      <c r="AX315" s="12" t="s">
        <v>72</v>
      </c>
      <c r="AY315" s="231" t="s">
        <v>162</v>
      </c>
    </row>
    <row r="316" spans="2:51" s="13" customFormat="1" ht="13.5">
      <c r="B316" s="232"/>
      <c r="C316" s="233"/>
      <c r="D316" s="218" t="s">
        <v>174</v>
      </c>
      <c r="E316" s="234" t="s">
        <v>21</v>
      </c>
      <c r="F316" s="235" t="s">
        <v>352</v>
      </c>
      <c r="G316" s="233"/>
      <c r="H316" s="236">
        <v>27.768</v>
      </c>
      <c r="I316" s="237"/>
      <c r="J316" s="233"/>
      <c r="K316" s="233"/>
      <c r="L316" s="238"/>
      <c r="M316" s="239"/>
      <c r="N316" s="240"/>
      <c r="O316" s="240"/>
      <c r="P316" s="240"/>
      <c r="Q316" s="240"/>
      <c r="R316" s="240"/>
      <c r="S316" s="240"/>
      <c r="T316" s="241"/>
      <c r="AT316" s="242" t="s">
        <v>174</v>
      </c>
      <c r="AU316" s="242" t="s">
        <v>81</v>
      </c>
      <c r="AV316" s="13" t="s">
        <v>81</v>
      </c>
      <c r="AW316" s="13" t="s">
        <v>36</v>
      </c>
      <c r="AX316" s="13" t="s">
        <v>72</v>
      </c>
      <c r="AY316" s="242" t="s">
        <v>162</v>
      </c>
    </row>
    <row r="317" spans="2:51" s="13" customFormat="1" ht="13.5">
      <c r="B317" s="232"/>
      <c r="C317" s="233"/>
      <c r="D317" s="218" t="s">
        <v>174</v>
      </c>
      <c r="E317" s="234" t="s">
        <v>21</v>
      </c>
      <c r="F317" s="235" t="s">
        <v>353</v>
      </c>
      <c r="G317" s="233"/>
      <c r="H317" s="236">
        <v>-1.4</v>
      </c>
      <c r="I317" s="237"/>
      <c r="J317" s="233"/>
      <c r="K317" s="233"/>
      <c r="L317" s="238"/>
      <c r="M317" s="239"/>
      <c r="N317" s="240"/>
      <c r="O317" s="240"/>
      <c r="P317" s="240"/>
      <c r="Q317" s="240"/>
      <c r="R317" s="240"/>
      <c r="S317" s="240"/>
      <c r="T317" s="241"/>
      <c r="AT317" s="242" t="s">
        <v>174</v>
      </c>
      <c r="AU317" s="242" t="s">
        <v>81</v>
      </c>
      <c r="AV317" s="13" t="s">
        <v>81</v>
      </c>
      <c r="AW317" s="13" t="s">
        <v>36</v>
      </c>
      <c r="AX317" s="13" t="s">
        <v>72</v>
      </c>
      <c r="AY317" s="242" t="s">
        <v>162</v>
      </c>
    </row>
    <row r="318" spans="2:51" s="12" customFormat="1" ht="13.5">
      <c r="B318" s="221"/>
      <c r="C318" s="222"/>
      <c r="D318" s="218" t="s">
        <v>174</v>
      </c>
      <c r="E318" s="223" t="s">
        <v>21</v>
      </c>
      <c r="F318" s="224" t="s">
        <v>354</v>
      </c>
      <c r="G318" s="222"/>
      <c r="H318" s="225" t="s">
        <v>21</v>
      </c>
      <c r="I318" s="226"/>
      <c r="J318" s="222"/>
      <c r="K318" s="222"/>
      <c r="L318" s="227"/>
      <c r="M318" s="228"/>
      <c r="N318" s="229"/>
      <c r="O318" s="229"/>
      <c r="P318" s="229"/>
      <c r="Q318" s="229"/>
      <c r="R318" s="229"/>
      <c r="S318" s="229"/>
      <c r="T318" s="230"/>
      <c r="AT318" s="231" t="s">
        <v>174</v>
      </c>
      <c r="AU318" s="231" t="s">
        <v>81</v>
      </c>
      <c r="AV318" s="12" t="s">
        <v>79</v>
      </c>
      <c r="AW318" s="12" t="s">
        <v>36</v>
      </c>
      <c r="AX318" s="12" t="s">
        <v>72</v>
      </c>
      <c r="AY318" s="231" t="s">
        <v>162</v>
      </c>
    </row>
    <row r="319" spans="2:51" s="13" customFormat="1" ht="13.5">
      <c r="B319" s="232"/>
      <c r="C319" s="233"/>
      <c r="D319" s="218" t="s">
        <v>174</v>
      </c>
      <c r="E319" s="234" t="s">
        <v>21</v>
      </c>
      <c r="F319" s="235" t="s">
        <v>355</v>
      </c>
      <c r="G319" s="233"/>
      <c r="H319" s="236">
        <v>42.64</v>
      </c>
      <c r="I319" s="237"/>
      <c r="J319" s="233"/>
      <c r="K319" s="233"/>
      <c r="L319" s="238"/>
      <c r="M319" s="239"/>
      <c r="N319" s="240"/>
      <c r="O319" s="240"/>
      <c r="P319" s="240"/>
      <c r="Q319" s="240"/>
      <c r="R319" s="240"/>
      <c r="S319" s="240"/>
      <c r="T319" s="241"/>
      <c r="AT319" s="242" t="s">
        <v>174</v>
      </c>
      <c r="AU319" s="242" t="s">
        <v>81</v>
      </c>
      <c r="AV319" s="13" t="s">
        <v>81</v>
      </c>
      <c r="AW319" s="13" t="s">
        <v>36</v>
      </c>
      <c r="AX319" s="13" t="s">
        <v>72</v>
      </c>
      <c r="AY319" s="242" t="s">
        <v>162</v>
      </c>
    </row>
    <row r="320" spans="2:51" s="13" customFormat="1" ht="13.5">
      <c r="B320" s="232"/>
      <c r="C320" s="233"/>
      <c r="D320" s="218" t="s">
        <v>174</v>
      </c>
      <c r="E320" s="234" t="s">
        <v>21</v>
      </c>
      <c r="F320" s="235" t="s">
        <v>275</v>
      </c>
      <c r="G320" s="233"/>
      <c r="H320" s="236">
        <v>-1.6</v>
      </c>
      <c r="I320" s="237"/>
      <c r="J320" s="233"/>
      <c r="K320" s="233"/>
      <c r="L320" s="238"/>
      <c r="M320" s="239"/>
      <c r="N320" s="240"/>
      <c r="O320" s="240"/>
      <c r="P320" s="240"/>
      <c r="Q320" s="240"/>
      <c r="R320" s="240"/>
      <c r="S320" s="240"/>
      <c r="T320" s="241"/>
      <c r="AT320" s="242" t="s">
        <v>174</v>
      </c>
      <c r="AU320" s="242" t="s">
        <v>81</v>
      </c>
      <c r="AV320" s="13" t="s">
        <v>81</v>
      </c>
      <c r="AW320" s="13" t="s">
        <v>36</v>
      </c>
      <c r="AX320" s="13" t="s">
        <v>72</v>
      </c>
      <c r="AY320" s="242" t="s">
        <v>162</v>
      </c>
    </row>
    <row r="321" spans="2:51" s="13" customFormat="1" ht="13.5">
      <c r="B321" s="232"/>
      <c r="C321" s="233"/>
      <c r="D321" s="218" t="s">
        <v>174</v>
      </c>
      <c r="E321" s="234" t="s">
        <v>21</v>
      </c>
      <c r="F321" s="235" t="s">
        <v>317</v>
      </c>
      <c r="G321" s="233"/>
      <c r="H321" s="236">
        <v>-5.355</v>
      </c>
      <c r="I321" s="237"/>
      <c r="J321" s="233"/>
      <c r="K321" s="233"/>
      <c r="L321" s="238"/>
      <c r="M321" s="239"/>
      <c r="N321" s="240"/>
      <c r="O321" s="240"/>
      <c r="P321" s="240"/>
      <c r="Q321" s="240"/>
      <c r="R321" s="240"/>
      <c r="S321" s="240"/>
      <c r="T321" s="241"/>
      <c r="AT321" s="242" t="s">
        <v>174</v>
      </c>
      <c r="AU321" s="242" t="s">
        <v>81</v>
      </c>
      <c r="AV321" s="13" t="s">
        <v>81</v>
      </c>
      <c r="AW321" s="13" t="s">
        <v>36</v>
      </c>
      <c r="AX321" s="13" t="s">
        <v>72</v>
      </c>
      <c r="AY321" s="242" t="s">
        <v>162</v>
      </c>
    </row>
    <row r="322" spans="2:51" s="12" customFormat="1" ht="13.5">
      <c r="B322" s="221"/>
      <c r="C322" s="222"/>
      <c r="D322" s="218" t="s">
        <v>174</v>
      </c>
      <c r="E322" s="223" t="s">
        <v>21</v>
      </c>
      <c r="F322" s="224" t="s">
        <v>356</v>
      </c>
      <c r="G322" s="222"/>
      <c r="H322" s="225" t="s">
        <v>21</v>
      </c>
      <c r="I322" s="226"/>
      <c r="J322" s="222"/>
      <c r="K322" s="222"/>
      <c r="L322" s="227"/>
      <c r="M322" s="228"/>
      <c r="N322" s="229"/>
      <c r="O322" s="229"/>
      <c r="P322" s="229"/>
      <c r="Q322" s="229"/>
      <c r="R322" s="229"/>
      <c r="S322" s="229"/>
      <c r="T322" s="230"/>
      <c r="AT322" s="231" t="s">
        <v>174</v>
      </c>
      <c r="AU322" s="231" t="s">
        <v>81</v>
      </c>
      <c r="AV322" s="12" t="s">
        <v>79</v>
      </c>
      <c r="AW322" s="12" t="s">
        <v>36</v>
      </c>
      <c r="AX322" s="12" t="s">
        <v>72</v>
      </c>
      <c r="AY322" s="231" t="s">
        <v>162</v>
      </c>
    </row>
    <row r="323" spans="2:51" s="13" customFormat="1" ht="13.5">
      <c r="B323" s="232"/>
      <c r="C323" s="233"/>
      <c r="D323" s="218" t="s">
        <v>174</v>
      </c>
      <c r="E323" s="234" t="s">
        <v>21</v>
      </c>
      <c r="F323" s="235" t="s">
        <v>333</v>
      </c>
      <c r="G323" s="233"/>
      <c r="H323" s="236">
        <v>49.66</v>
      </c>
      <c r="I323" s="237"/>
      <c r="J323" s="233"/>
      <c r="K323" s="233"/>
      <c r="L323" s="238"/>
      <c r="M323" s="239"/>
      <c r="N323" s="240"/>
      <c r="O323" s="240"/>
      <c r="P323" s="240"/>
      <c r="Q323" s="240"/>
      <c r="R323" s="240"/>
      <c r="S323" s="240"/>
      <c r="T323" s="241"/>
      <c r="AT323" s="242" t="s">
        <v>174</v>
      </c>
      <c r="AU323" s="242" t="s">
        <v>81</v>
      </c>
      <c r="AV323" s="13" t="s">
        <v>81</v>
      </c>
      <c r="AW323" s="13" t="s">
        <v>36</v>
      </c>
      <c r="AX323" s="13" t="s">
        <v>72</v>
      </c>
      <c r="AY323" s="242" t="s">
        <v>162</v>
      </c>
    </row>
    <row r="324" spans="2:51" s="13" customFormat="1" ht="13.5">
      <c r="B324" s="232"/>
      <c r="C324" s="233"/>
      <c r="D324" s="218" t="s">
        <v>174</v>
      </c>
      <c r="E324" s="234" t="s">
        <v>21</v>
      </c>
      <c r="F324" s="235" t="s">
        <v>357</v>
      </c>
      <c r="G324" s="233"/>
      <c r="H324" s="236">
        <v>-13.39</v>
      </c>
      <c r="I324" s="237"/>
      <c r="J324" s="233"/>
      <c r="K324" s="233"/>
      <c r="L324" s="238"/>
      <c r="M324" s="239"/>
      <c r="N324" s="240"/>
      <c r="O324" s="240"/>
      <c r="P324" s="240"/>
      <c r="Q324" s="240"/>
      <c r="R324" s="240"/>
      <c r="S324" s="240"/>
      <c r="T324" s="241"/>
      <c r="AT324" s="242" t="s">
        <v>174</v>
      </c>
      <c r="AU324" s="242" t="s">
        <v>81</v>
      </c>
      <c r="AV324" s="13" t="s">
        <v>81</v>
      </c>
      <c r="AW324" s="13" t="s">
        <v>36</v>
      </c>
      <c r="AX324" s="13" t="s">
        <v>72</v>
      </c>
      <c r="AY324" s="242" t="s">
        <v>162</v>
      </c>
    </row>
    <row r="325" spans="2:51" s="13" customFormat="1" ht="13.5">
      <c r="B325" s="232"/>
      <c r="C325" s="233"/>
      <c r="D325" s="218" t="s">
        <v>174</v>
      </c>
      <c r="E325" s="234" t="s">
        <v>21</v>
      </c>
      <c r="F325" s="235" t="s">
        <v>317</v>
      </c>
      <c r="G325" s="233"/>
      <c r="H325" s="236">
        <v>-5.355</v>
      </c>
      <c r="I325" s="237"/>
      <c r="J325" s="233"/>
      <c r="K325" s="233"/>
      <c r="L325" s="238"/>
      <c r="M325" s="239"/>
      <c r="N325" s="240"/>
      <c r="O325" s="240"/>
      <c r="P325" s="240"/>
      <c r="Q325" s="240"/>
      <c r="R325" s="240"/>
      <c r="S325" s="240"/>
      <c r="T325" s="241"/>
      <c r="AT325" s="242" t="s">
        <v>174</v>
      </c>
      <c r="AU325" s="242" t="s">
        <v>81</v>
      </c>
      <c r="AV325" s="13" t="s">
        <v>81</v>
      </c>
      <c r="AW325" s="13" t="s">
        <v>36</v>
      </c>
      <c r="AX325" s="13" t="s">
        <v>72</v>
      </c>
      <c r="AY325" s="242" t="s">
        <v>162</v>
      </c>
    </row>
    <row r="326" spans="2:51" s="13" customFormat="1" ht="13.5">
      <c r="B326" s="232"/>
      <c r="C326" s="233"/>
      <c r="D326" s="218" t="s">
        <v>174</v>
      </c>
      <c r="E326" s="234" t="s">
        <v>21</v>
      </c>
      <c r="F326" s="235" t="s">
        <v>282</v>
      </c>
      <c r="G326" s="233"/>
      <c r="H326" s="236">
        <v>-3.6</v>
      </c>
      <c r="I326" s="237"/>
      <c r="J326" s="233"/>
      <c r="K326" s="233"/>
      <c r="L326" s="238"/>
      <c r="M326" s="239"/>
      <c r="N326" s="240"/>
      <c r="O326" s="240"/>
      <c r="P326" s="240"/>
      <c r="Q326" s="240"/>
      <c r="R326" s="240"/>
      <c r="S326" s="240"/>
      <c r="T326" s="241"/>
      <c r="AT326" s="242" t="s">
        <v>174</v>
      </c>
      <c r="AU326" s="242" t="s">
        <v>81</v>
      </c>
      <c r="AV326" s="13" t="s">
        <v>81</v>
      </c>
      <c r="AW326" s="13" t="s">
        <v>36</v>
      </c>
      <c r="AX326" s="13" t="s">
        <v>72</v>
      </c>
      <c r="AY326" s="242" t="s">
        <v>162</v>
      </c>
    </row>
    <row r="327" spans="2:51" s="12" customFormat="1" ht="13.5">
      <c r="B327" s="221"/>
      <c r="C327" s="222"/>
      <c r="D327" s="218" t="s">
        <v>174</v>
      </c>
      <c r="E327" s="223" t="s">
        <v>21</v>
      </c>
      <c r="F327" s="224" t="s">
        <v>358</v>
      </c>
      <c r="G327" s="222"/>
      <c r="H327" s="225" t="s">
        <v>21</v>
      </c>
      <c r="I327" s="226"/>
      <c r="J327" s="222"/>
      <c r="K327" s="222"/>
      <c r="L327" s="227"/>
      <c r="M327" s="228"/>
      <c r="N327" s="229"/>
      <c r="O327" s="229"/>
      <c r="P327" s="229"/>
      <c r="Q327" s="229"/>
      <c r="R327" s="229"/>
      <c r="S327" s="229"/>
      <c r="T327" s="230"/>
      <c r="AT327" s="231" t="s">
        <v>174</v>
      </c>
      <c r="AU327" s="231" t="s">
        <v>81</v>
      </c>
      <c r="AV327" s="12" t="s">
        <v>79</v>
      </c>
      <c r="AW327" s="12" t="s">
        <v>36</v>
      </c>
      <c r="AX327" s="12" t="s">
        <v>72</v>
      </c>
      <c r="AY327" s="231" t="s">
        <v>162</v>
      </c>
    </row>
    <row r="328" spans="2:51" s="13" customFormat="1" ht="13.5">
      <c r="B328" s="232"/>
      <c r="C328" s="233"/>
      <c r="D328" s="218" t="s">
        <v>174</v>
      </c>
      <c r="E328" s="234" t="s">
        <v>21</v>
      </c>
      <c r="F328" s="235" t="s">
        <v>333</v>
      </c>
      <c r="G328" s="233"/>
      <c r="H328" s="236">
        <v>49.66</v>
      </c>
      <c r="I328" s="237"/>
      <c r="J328" s="233"/>
      <c r="K328" s="233"/>
      <c r="L328" s="238"/>
      <c r="M328" s="239"/>
      <c r="N328" s="240"/>
      <c r="O328" s="240"/>
      <c r="P328" s="240"/>
      <c r="Q328" s="240"/>
      <c r="R328" s="240"/>
      <c r="S328" s="240"/>
      <c r="T328" s="241"/>
      <c r="AT328" s="242" t="s">
        <v>174</v>
      </c>
      <c r="AU328" s="242" t="s">
        <v>81</v>
      </c>
      <c r="AV328" s="13" t="s">
        <v>81</v>
      </c>
      <c r="AW328" s="13" t="s">
        <v>36</v>
      </c>
      <c r="AX328" s="13" t="s">
        <v>72</v>
      </c>
      <c r="AY328" s="242" t="s">
        <v>162</v>
      </c>
    </row>
    <row r="329" spans="2:51" s="13" customFormat="1" ht="13.5">
      <c r="B329" s="232"/>
      <c r="C329" s="233"/>
      <c r="D329" s="218" t="s">
        <v>174</v>
      </c>
      <c r="E329" s="234" t="s">
        <v>21</v>
      </c>
      <c r="F329" s="235" t="s">
        <v>357</v>
      </c>
      <c r="G329" s="233"/>
      <c r="H329" s="236">
        <v>-13.39</v>
      </c>
      <c r="I329" s="237"/>
      <c r="J329" s="233"/>
      <c r="K329" s="233"/>
      <c r="L329" s="238"/>
      <c r="M329" s="239"/>
      <c r="N329" s="240"/>
      <c r="O329" s="240"/>
      <c r="P329" s="240"/>
      <c r="Q329" s="240"/>
      <c r="R329" s="240"/>
      <c r="S329" s="240"/>
      <c r="T329" s="241"/>
      <c r="AT329" s="242" t="s">
        <v>174</v>
      </c>
      <c r="AU329" s="242" t="s">
        <v>81</v>
      </c>
      <c r="AV329" s="13" t="s">
        <v>81</v>
      </c>
      <c r="AW329" s="13" t="s">
        <v>36</v>
      </c>
      <c r="AX329" s="13" t="s">
        <v>72</v>
      </c>
      <c r="AY329" s="242" t="s">
        <v>162</v>
      </c>
    </row>
    <row r="330" spans="2:51" s="13" customFormat="1" ht="13.5">
      <c r="B330" s="232"/>
      <c r="C330" s="233"/>
      <c r="D330" s="218" t="s">
        <v>174</v>
      </c>
      <c r="E330" s="234" t="s">
        <v>21</v>
      </c>
      <c r="F330" s="235" t="s">
        <v>317</v>
      </c>
      <c r="G330" s="233"/>
      <c r="H330" s="236">
        <v>-5.355</v>
      </c>
      <c r="I330" s="237"/>
      <c r="J330" s="233"/>
      <c r="K330" s="233"/>
      <c r="L330" s="238"/>
      <c r="M330" s="239"/>
      <c r="N330" s="240"/>
      <c r="O330" s="240"/>
      <c r="P330" s="240"/>
      <c r="Q330" s="240"/>
      <c r="R330" s="240"/>
      <c r="S330" s="240"/>
      <c r="T330" s="241"/>
      <c r="AT330" s="242" t="s">
        <v>174</v>
      </c>
      <c r="AU330" s="242" t="s">
        <v>81</v>
      </c>
      <c r="AV330" s="13" t="s">
        <v>81</v>
      </c>
      <c r="AW330" s="13" t="s">
        <v>36</v>
      </c>
      <c r="AX330" s="13" t="s">
        <v>72</v>
      </c>
      <c r="AY330" s="242" t="s">
        <v>162</v>
      </c>
    </row>
    <row r="331" spans="2:51" s="13" customFormat="1" ht="13.5">
      <c r="B331" s="232"/>
      <c r="C331" s="233"/>
      <c r="D331" s="218" t="s">
        <v>174</v>
      </c>
      <c r="E331" s="234" t="s">
        <v>21</v>
      </c>
      <c r="F331" s="235" t="s">
        <v>282</v>
      </c>
      <c r="G331" s="233"/>
      <c r="H331" s="236">
        <v>-3.6</v>
      </c>
      <c r="I331" s="237"/>
      <c r="J331" s="233"/>
      <c r="K331" s="233"/>
      <c r="L331" s="238"/>
      <c r="M331" s="239"/>
      <c r="N331" s="240"/>
      <c r="O331" s="240"/>
      <c r="P331" s="240"/>
      <c r="Q331" s="240"/>
      <c r="R331" s="240"/>
      <c r="S331" s="240"/>
      <c r="T331" s="241"/>
      <c r="AT331" s="242" t="s">
        <v>174</v>
      </c>
      <c r="AU331" s="242" t="s">
        <v>81</v>
      </c>
      <c r="AV331" s="13" t="s">
        <v>81</v>
      </c>
      <c r="AW331" s="13" t="s">
        <v>36</v>
      </c>
      <c r="AX331" s="13" t="s">
        <v>72</v>
      </c>
      <c r="AY331" s="242" t="s">
        <v>162</v>
      </c>
    </row>
    <row r="332" spans="2:51" s="12" customFormat="1" ht="13.5">
      <c r="B332" s="221"/>
      <c r="C332" s="222"/>
      <c r="D332" s="218" t="s">
        <v>174</v>
      </c>
      <c r="E332" s="223" t="s">
        <v>21</v>
      </c>
      <c r="F332" s="224" t="s">
        <v>201</v>
      </c>
      <c r="G332" s="222"/>
      <c r="H332" s="225" t="s">
        <v>21</v>
      </c>
      <c r="I332" s="226"/>
      <c r="J332" s="222"/>
      <c r="K332" s="222"/>
      <c r="L332" s="227"/>
      <c r="M332" s="228"/>
      <c r="N332" s="229"/>
      <c r="O332" s="229"/>
      <c r="P332" s="229"/>
      <c r="Q332" s="229"/>
      <c r="R332" s="229"/>
      <c r="S332" s="229"/>
      <c r="T332" s="230"/>
      <c r="AT332" s="231" t="s">
        <v>174</v>
      </c>
      <c r="AU332" s="231" t="s">
        <v>81</v>
      </c>
      <c r="AV332" s="12" t="s">
        <v>79</v>
      </c>
      <c r="AW332" s="12" t="s">
        <v>36</v>
      </c>
      <c r="AX332" s="12" t="s">
        <v>72</v>
      </c>
      <c r="AY332" s="231" t="s">
        <v>162</v>
      </c>
    </row>
    <row r="333" spans="2:51" s="13" customFormat="1" ht="13.5">
      <c r="B333" s="232"/>
      <c r="C333" s="233"/>
      <c r="D333" s="218" t="s">
        <v>174</v>
      </c>
      <c r="E333" s="234" t="s">
        <v>21</v>
      </c>
      <c r="F333" s="235" t="s">
        <v>333</v>
      </c>
      <c r="G333" s="233"/>
      <c r="H333" s="236">
        <v>49.66</v>
      </c>
      <c r="I333" s="237"/>
      <c r="J333" s="233"/>
      <c r="K333" s="233"/>
      <c r="L333" s="238"/>
      <c r="M333" s="239"/>
      <c r="N333" s="240"/>
      <c r="O333" s="240"/>
      <c r="P333" s="240"/>
      <c r="Q333" s="240"/>
      <c r="R333" s="240"/>
      <c r="S333" s="240"/>
      <c r="T333" s="241"/>
      <c r="AT333" s="242" t="s">
        <v>174</v>
      </c>
      <c r="AU333" s="242" t="s">
        <v>81</v>
      </c>
      <c r="AV333" s="13" t="s">
        <v>81</v>
      </c>
      <c r="AW333" s="13" t="s">
        <v>36</v>
      </c>
      <c r="AX333" s="13" t="s">
        <v>72</v>
      </c>
      <c r="AY333" s="242" t="s">
        <v>162</v>
      </c>
    </row>
    <row r="334" spans="2:51" s="13" customFormat="1" ht="13.5">
      <c r="B334" s="232"/>
      <c r="C334" s="233"/>
      <c r="D334" s="218" t="s">
        <v>174</v>
      </c>
      <c r="E334" s="234" t="s">
        <v>21</v>
      </c>
      <c r="F334" s="235" t="s">
        <v>341</v>
      </c>
      <c r="G334" s="233"/>
      <c r="H334" s="236">
        <v>-26.78</v>
      </c>
      <c r="I334" s="237"/>
      <c r="J334" s="233"/>
      <c r="K334" s="233"/>
      <c r="L334" s="238"/>
      <c r="M334" s="239"/>
      <c r="N334" s="240"/>
      <c r="O334" s="240"/>
      <c r="P334" s="240"/>
      <c r="Q334" s="240"/>
      <c r="R334" s="240"/>
      <c r="S334" s="240"/>
      <c r="T334" s="241"/>
      <c r="AT334" s="242" t="s">
        <v>174</v>
      </c>
      <c r="AU334" s="242" t="s">
        <v>81</v>
      </c>
      <c r="AV334" s="13" t="s">
        <v>81</v>
      </c>
      <c r="AW334" s="13" t="s">
        <v>36</v>
      </c>
      <c r="AX334" s="13" t="s">
        <v>72</v>
      </c>
      <c r="AY334" s="242" t="s">
        <v>162</v>
      </c>
    </row>
    <row r="335" spans="2:51" s="13" customFormat="1" ht="13.5">
      <c r="B335" s="232"/>
      <c r="C335" s="233"/>
      <c r="D335" s="218" t="s">
        <v>174</v>
      </c>
      <c r="E335" s="234" t="s">
        <v>21</v>
      </c>
      <c r="F335" s="235" t="s">
        <v>317</v>
      </c>
      <c r="G335" s="233"/>
      <c r="H335" s="236">
        <v>-5.355</v>
      </c>
      <c r="I335" s="237"/>
      <c r="J335" s="233"/>
      <c r="K335" s="233"/>
      <c r="L335" s="238"/>
      <c r="M335" s="239"/>
      <c r="N335" s="240"/>
      <c r="O335" s="240"/>
      <c r="P335" s="240"/>
      <c r="Q335" s="240"/>
      <c r="R335" s="240"/>
      <c r="S335" s="240"/>
      <c r="T335" s="241"/>
      <c r="AT335" s="242" t="s">
        <v>174</v>
      </c>
      <c r="AU335" s="242" t="s">
        <v>81</v>
      </c>
      <c r="AV335" s="13" t="s">
        <v>81</v>
      </c>
      <c r="AW335" s="13" t="s">
        <v>36</v>
      </c>
      <c r="AX335" s="13" t="s">
        <v>72</v>
      </c>
      <c r="AY335" s="242" t="s">
        <v>162</v>
      </c>
    </row>
    <row r="336" spans="2:51" s="13" customFormat="1" ht="13.5">
      <c r="B336" s="232"/>
      <c r="C336" s="233"/>
      <c r="D336" s="218" t="s">
        <v>174</v>
      </c>
      <c r="E336" s="234" t="s">
        <v>21</v>
      </c>
      <c r="F336" s="235" t="s">
        <v>320</v>
      </c>
      <c r="G336" s="233"/>
      <c r="H336" s="236">
        <v>-2.5</v>
      </c>
      <c r="I336" s="237"/>
      <c r="J336" s="233"/>
      <c r="K336" s="233"/>
      <c r="L336" s="238"/>
      <c r="M336" s="239"/>
      <c r="N336" s="240"/>
      <c r="O336" s="240"/>
      <c r="P336" s="240"/>
      <c r="Q336" s="240"/>
      <c r="R336" s="240"/>
      <c r="S336" s="240"/>
      <c r="T336" s="241"/>
      <c r="AT336" s="242" t="s">
        <v>174</v>
      </c>
      <c r="AU336" s="242" t="s">
        <v>81</v>
      </c>
      <c r="AV336" s="13" t="s">
        <v>81</v>
      </c>
      <c r="AW336" s="13" t="s">
        <v>36</v>
      </c>
      <c r="AX336" s="13" t="s">
        <v>72</v>
      </c>
      <c r="AY336" s="242" t="s">
        <v>162</v>
      </c>
    </row>
    <row r="337" spans="2:51" s="12" customFormat="1" ht="13.5">
      <c r="B337" s="221"/>
      <c r="C337" s="222"/>
      <c r="D337" s="218" t="s">
        <v>174</v>
      </c>
      <c r="E337" s="223" t="s">
        <v>21</v>
      </c>
      <c r="F337" s="224" t="s">
        <v>183</v>
      </c>
      <c r="G337" s="222"/>
      <c r="H337" s="225" t="s">
        <v>21</v>
      </c>
      <c r="I337" s="226"/>
      <c r="J337" s="222"/>
      <c r="K337" s="222"/>
      <c r="L337" s="227"/>
      <c r="M337" s="228"/>
      <c r="N337" s="229"/>
      <c r="O337" s="229"/>
      <c r="P337" s="229"/>
      <c r="Q337" s="229"/>
      <c r="R337" s="229"/>
      <c r="S337" s="229"/>
      <c r="T337" s="230"/>
      <c r="AT337" s="231" t="s">
        <v>174</v>
      </c>
      <c r="AU337" s="231" t="s">
        <v>81</v>
      </c>
      <c r="AV337" s="12" t="s">
        <v>79</v>
      </c>
      <c r="AW337" s="12" t="s">
        <v>36</v>
      </c>
      <c r="AX337" s="12" t="s">
        <v>72</v>
      </c>
      <c r="AY337" s="231" t="s">
        <v>162</v>
      </c>
    </row>
    <row r="338" spans="2:51" s="13" customFormat="1" ht="13.5">
      <c r="B338" s="232"/>
      <c r="C338" s="233"/>
      <c r="D338" s="218" t="s">
        <v>174</v>
      </c>
      <c r="E338" s="234" t="s">
        <v>21</v>
      </c>
      <c r="F338" s="235" t="s">
        <v>359</v>
      </c>
      <c r="G338" s="233"/>
      <c r="H338" s="236">
        <v>57.486</v>
      </c>
      <c r="I338" s="237"/>
      <c r="J338" s="233"/>
      <c r="K338" s="233"/>
      <c r="L338" s="238"/>
      <c r="M338" s="239"/>
      <c r="N338" s="240"/>
      <c r="O338" s="240"/>
      <c r="P338" s="240"/>
      <c r="Q338" s="240"/>
      <c r="R338" s="240"/>
      <c r="S338" s="240"/>
      <c r="T338" s="241"/>
      <c r="AT338" s="242" t="s">
        <v>174</v>
      </c>
      <c r="AU338" s="242" t="s">
        <v>81</v>
      </c>
      <c r="AV338" s="13" t="s">
        <v>81</v>
      </c>
      <c r="AW338" s="13" t="s">
        <v>36</v>
      </c>
      <c r="AX338" s="13" t="s">
        <v>72</v>
      </c>
      <c r="AY338" s="242" t="s">
        <v>162</v>
      </c>
    </row>
    <row r="339" spans="2:51" s="13" customFormat="1" ht="13.5">
      <c r="B339" s="232"/>
      <c r="C339" s="233"/>
      <c r="D339" s="218" t="s">
        <v>174</v>
      </c>
      <c r="E339" s="234" t="s">
        <v>21</v>
      </c>
      <c r="F339" s="235" t="s">
        <v>295</v>
      </c>
      <c r="G339" s="233"/>
      <c r="H339" s="236">
        <v>-5.4</v>
      </c>
      <c r="I339" s="237"/>
      <c r="J339" s="233"/>
      <c r="K339" s="233"/>
      <c r="L339" s="238"/>
      <c r="M339" s="239"/>
      <c r="N339" s="240"/>
      <c r="O339" s="240"/>
      <c r="P339" s="240"/>
      <c r="Q339" s="240"/>
      <c r="R339" s="240"/>
      <c r="S339" s="240"/>
      <c r="T339" s="241"/>
      <c r="AT339" s="242" t="s">
        <v>174</v>
      </c>
      <c r="AU339" s="242" t="s">
        <v>81</v>
      </c>
      <c r="AV339" s="13" t="s">
        <v>81</v>
      </c>
      <c r="AW339" s="13" t="s">
        <v>36</v>
      </c>
      <c r="AX339" s="13" t="s">
        <v>72</v>
      </c>
      <c r="AY339" s="242" t="s">
        <v>162</v>
      </c>
    </row>
    <row r="340" spans="2:51" s="12" customFormat="1" ht="13.5">
      <c r="B340" s="221"/>
      <c r="C340" s="222"/>
      <c r="D340" s="218" t="s">
        <v>174</v>
      </c>
      <c r="E340" s="223" t="s">
        <v>21</v>
      </c>
      <c r="F340" s="224" t="s">
        <v>360</v>
      </c>
      <c r="G340" s="222"/>
      <c r="H340" s="225" t="s">
        <v>21</v>
      </c>
      <c r="I340" s="226"/>
      <c r="J340" s="222"/>
      <c r="K340" s="222"/>
      <c r="L340" s="227"/>
      <c r="M340" s="228"/>
      <c r="N340" s="229"/>
      <c r="O340" s="229"/>
      <c r="P340" s="229"/>
      <c r="Q340" s="229"/>
      <c r="R340" s="229"/>
      <c r="S340" s="229"/>
      <c r="T340" s="230"/>
      <c r="AT340" s="231" t="s">
        <v>174</v>
      </c>
      <c r="AU340" s="231" t="s">
        <v>81</v>
      </c>
      <c r="AV340" s="12" t="s">
        <v>79</v>
      </c>
      <c r="AW340" s="12" t="s">
        <v>36</v>
      </c>
      <c r="AX340" s="12" t="s">
        <v>72</v>
      </c>
      <c r="AY340" s="231" t="s">
        <v>162</v>
      </c>
    </row>
    <row r="341" spans="2:51" s="13" customFormat="1" ht="13.5">
      <c r="B341" s="232"/>
      <c r="C341" s="233"/>
      <c r="D341" s="218" t="s">
        <v>174</v>
      </c>
      <c r="E341" s="234" t="s">
        <v>21</v>
      </c>
      <c r="F341" s="235" t="s">
        <v>361</v>
      </c>
      <c r="G341" s="233"/>
      <c r="H341" s="236">
        <v>15.704</v>
      </c>
      <c r="I341" s="237"/>
      <c r="J341" s="233"/>
      <c r="K341" s="233"/>
      <c r="L341" s="238"/>
      <c r="M341" s="239"/>
      <c r="N341" s="240"/>
      <c r="O341" s="240"/>
      <c r="P341" s="240"/>
      <c r="Q341" s="240"/>
      <c r="R341" s="240"/>
      <c r="S341" s="240"/>
      <c r="T341" s="241"/>
      <c r="AT341" s="242" t="s">
        <v>174</v>
      </c>
      <c r="AU341" s="242" t="s">
        <v>81</v>
      </c>
      <c r="AV341" s="13" t="s">
        <v>81</v>
      </c>
      <c r="AW341" s="13" t="s">
        <v>36</v>
      </c>
      <c r="AX341" s="13" t="s">
        <v>72</v>
      </c>
      <c r="AY341" s="242" t="s">
        <v>162</v>
      </c>
    </row>
    <row r="342" spans="2:51" s="13" customFormat="1" ht="13.5">
      <c r="B342" s="232"/>
      <c r="C342" s="233"/>
      <c r="D342" s="218" t="s">
        <v>174</v>
      </c>
      <c r="E342" s="234" t="s">
        <v>21</v>
      </c>
      <c r="F342" s="235" t="s">
        <v>317</v>
      </c>
      <c r="G342" s="233"/>
      <c r="H342" s="236">
        <v>-5.355</v>
      </c>
      <c r="I342" s="237"/>
      <c r="J342" s="233"/>
      <c r="K342" s="233"/>
      <c r="L342" s="238"/>
      <c r="M342" s="239"/>
      <c r="N342" s="240"/>
      <c r="O342" s="240"/>
      <c r="P342" s="240"/>
      <c r="Q342" s="240"/>
      <c r="R342" s="240"/>
      <c r="S342" s="240"/>
      <c r="T342" s="241"/>
      <c r="AT342" s="242" t="s">
        <v>174</v>
      </c>
      <c r="AU342" s="242" t="s">
        <v>81</v>
      </c>
      <c r="AV342" s="13" t="s">
        <v>81</v>
      </c>
      <c r="AW342" s="13" t="s">
        <v>36</v>
      </c>
      <c r="AX342" s="13" t="s">
        <v>72</v>
      </c>
      <c r="AY342" s="242" t="s">
        <v>162</v>
      </c>
    </row>
    <row r="343" spans="2:51" s="12" customFormat="1" ht="13.5">
      <c r="B343" s="221"/>
      <c r="C343" s="222"/>
      <c r="D343" s="218" t="s">
        <v>174</v>
      </c>
      <c r="E343" s="223" t="s">
        <v>21</v>
      </c>
      <c r="F343" s="224" t="s">
        <v>362</v>
      </c>
      <c r="G343" s="222"/>
      <c r="H343" s="225" t="s">
        <v>21</v>
      </c>
      <c r="I343" s="226"/>
      <c r="J343" s="222"/>
      <c r="K343" s="222"/>
      <c r="L343" s="227"/>
      <c r="M343" s="228"/>
      <c r="N343" s="229"/>
      <c r="O343" s="229"/>
      <c r="P343" s="229"/>
      <c r="Q343" s="229"/>
      <c r="R343" s="229"/>
      <c r="S343" s="229"/>
      <c r="T343" s="230"/>
      <c r="AT343" s="231" t="s">
        <v>174</v>
      </c>
      <c r="AU343" s="231" t="s">
        <v>81</v>
      </c>
      <c r="AV343" s="12" t="s">
        <v>79</v>
      </c>
      <c r="AW343" s="12" t="s">
        <v>36</v>
      </c>
      <c r="AX343" s="12" t="s">
        <v>72</v>
      </c>
      <c r="AY343" s="231" t="s">
        <v>162</v>
      </c>
    </row>
    <row r="344" spans="2:51" s="13" customFormat="1" ht="13.5">
      <c r="B344" s="232"/>
      <c r="C344" s="233"/>
      <c r="D344" s="218" t="s">
        <v>174</v>
      </c>
      <c r="E344" s="234" t="s">
        <v>21</v>
      </c>
      <c r="F344" s="235" t="s">
        <v>361</v>
      </c>
      <c r="G344" s="233"/>
      <c r="H344" s="236">
        <v>15.704</v>
      </c>
      <c r="I344" s="237"/>
      <c r="J344" s="233"/>
      <c r="K344" s="233"/>
      <c r="L344" s="238"/>
      <c r="M344" s="239"/>
      <c r="N344" s="240"/>
      <c r="O344" s="240"/>
      <c r="P344" s="240"/>
      <c r="Q344" s="240"/>
      <c r="R344" s="240"/>
      <c r="S344" s="240"/>
      <c r="T344" s="241"/>
      <c r="AT344" s="242" t="s">
        <v>174</v>
      </c>
      <c r="AU344" s="242" t="s">
        <v>81</v>
      </c>
      <c r="AV344" s="13" t="s">
        <v>81</v>
      </c>
      <c r="AW344" s="13" t="s">
        <v>36</v>
      </c>
      <c r="AX344" s="13" t="s">
        <v>72</v>
      </c>
      <c r="AY344" s="242" t="s">
        <v>162</v>
      </c>
    </row>
    <row r="345" spans="2:51" s="13" customFormat="1" ht="13.5">
      <c r="B345" s="232"/>
      <c r="C345" s="233"/>
      <c r="D345" s="218" t="s">
        <v>174</v>
      </c>
      <c r="E345" s="234" t="s">
        <v>21</v>
      </c>
      <c r="F345" s="235" t="s">
        <v>317</v>
      </c>
      <c r="G345" s="233"/>
      <c r="H345" s="236">
        <v>-5.355</v>
      </c>
      <c r="I345" s="237"/>
      <c r="J345" s="233"/>
      <c r="K345" s="233"/>
      <c r="L345" s="238"/>
      <c r="M345" s="239"/>
      <c r="N345" s="240"/>
      <c r="O345" s="240"/>
      <c r="P345" s="240"/>
      <c r="Q345" s="240"/>
      <c r="R345" s="240"/>
      <c r="S345" s="240"/>
      <c r="T345" s="241"/>
      <c r="AT345" s="242" t="s">
        <v>174</v>
      </c>
      <c r="AU345" s="242" t="s">
        <v>81</v>
      </c>
      <c r="AV345" s="13" t="s">
        <v>81</v>
      </c>
      <c r="AW345" s="13" t="s">
        <v>36</v>
      </c>
      <c r="AX345" s="13" t="s">
        <v>72</v>
      </c>
      <c r="AY345" s="242" t="s">
        <v>162</v>
      </c>
    </row>
    <row r="346" spans="2:51" s="12" customFormat="1" ht="13.5">
      <c r="B346" s="221"/>
      <c r="C346" s="222"/>
      <c r="D346" s="218" t="s">
        <v>174</v>
      </c>
      <c r="E346" s="223" t="s">
        <v>21</v>
      </c>
      <c r="F346" s="224" t="s">
        <v>363</v>
      </c>
      <c r="G346" s="222"/>
      <c r="H346" s="225" t="s">
        <v>21</v>
      </c>
      <c r="I346" s="226"/>
      <c r="J346" s="222"/>
      <c r="K346" s="222"/>
      <c r="L346" s="227"/>
      <c r="M346" s="228"/>
      <c r="N346" s="229"/>
      <c r="O346" s="229"/>
      <c r="P346" s="229"/>
      <c r="Q346" s="229"/>
      <c r="R346" s="229"/>
      <c r="S346" s="229"/>
      <c r="T346" s="230"/>
      <c r="AT346" s="231" t="s">
        <v>174</v>
      </c>
      <c r="AU346" s="231" t="s">
        <v>81</v>
      </c>
      <c r="AV346" s="12" t="s">
        <v>79</v>
      </c>
      <c r="AW346" s="12" t="s">
        <v>36</v>
      </c>
      <c r="AX346" s="12" t="s">
        <v>72</v>
      </c>
      <c r="AY346" s="231" t="s">
        <v>162</v>
      </c>
    </row>
    <row r="347" spans="2:51" s="13" customFormat="1" ht="13.5">
      <c r="B347" s="232"/>
      <c r="C347" s="233"/>
      <c r="D347" s="218" t="s">
        <v>174</v>
      </c>
      <c r="E347" s="234" t="s">
        <v>21</v>
      </c>
      <c r="F347" s="235" t="s">
        <v>364</v>
      </c>
      <c r="G347" s="233"/>
      <c r="H347" s="236">
        <v>24.18</v>
      </c>
      <c r="I347" s="237"/>
      <c r="J347" s="233"/>
      <c r="K347" s="233"/>
      <c r="L347" s="238"/>
      <c r="M347" s="239"/>
      <c r="N347" s="240"/>
      <c r="O347" s="240"/>
      <c r="P347" s="240"/>
      <c r="Q347" s="240"/>
      <c r="R347" s="240"/>
      <c r="S347" s="240"/>
      <c r="T347" s="241"/>
      <c r="AT347" s="242" t="s">
        <v>174</v>
      </c>
      <c r="AU347" s="242" t="s">
        <v>81</v>
      </c>
      <c r="AV347" s="13" t="s">
        <v>81</v>
      </c>
      <c r="AW347" s="13" t="s">
        <v>36</v>
      </c>
      <c r="AX347" s="13" t="s">
        <v>72</v>
      </c>
      <c r="AY347" s="242" t="s">
        <v>162</v>
      </c>
    </row>
    <row r="348" spans="2:51" s="13" customFormat="1" ht="13.5">
      <c r="B348" s="232"/>
      <c r="C348" s="233"/>
      <c r="D348" s="218" t="s">
        <v>174</v>
      </c>
      <c r="E348" s="234" t="s">
        <v>21</v>
      </c>
      <c r="F348" s="235" t="s">
        <v>278</v>
      </c>
      <c r="G348" s="233"/>
      <c r="H348" s="236">
        <v>-1.8</v>
      </c>
      <c r="I348" s="237"/>
      <c r="J348" s="233"/>
      <c r="K348" s="233"/>
      <c r="L348" s="238"/>
      <c r="M348" s="239"/>
      <c r="N348" s="240"/>
      <c r="O348" s="240"/>
      <c r="P348" s="240"/>
      <c r="Q348" s="240"/>
      <c r="R348" s="240"/>
      <c r="S348" s="240"/>
      <c r="T348" s="241"/>
      <c r="AT348" s="242" t="s">
        <v>174</v>
      </c>
      <c r="AU348" s="242" t="s">
        <v>81</v>
      </c>
      <c r="AV348" s="13" t="s">
        <v>81</v>
      </c>
      <c r="AW348" s="13" t="s">
        <v>36</v>
      </c>
      <c r="AX348" s="13" t="s">
        <v>72</v>
      </c>
      <c r="AY348" s="242" t="s">
        <v>162</v>
      </c>
    </row>
    <row r="349" spans="2:51" s="12" customFormat="1" ht="13.5">
      <c r="B349" s="221"/>
      <c r="C349" s="222"/>
      <c r="D349" s="218" t="s">
        <v>174</v>
      </c>
      <c r="E349" s="223" t="s">
        <v>21</v>
      </c>
      <c r="F349" s="224" t="s">
        <v>296</v>
      </c>
      <c r="G349" s="222"/>
      <c r="H349" s="225" t="s">
        <v>21</v>
      </c>
      <c r="I349" s="226"/>
      <c r="J349" s="222"/>
      <c r="K349" s="222"/>
      <c r="L349" s="227"/>
      <c r="M349" s="228"/>
      <c r="N349" s="229"/>
      <c r="O349" s="229"/>
      <c r="P349" s="229"/>
      <c r="Q349" s="229"/>
      <c r="R349" s="229"/>
      <c r="S349" s="229"/>
      <c r="T349" s="230"/>
      <c r="AT349" s="231" t="s">
        <v>174</v>
      </c>
      <c r="AU349" s="231" t="s">
        <v>81</v>
      </c>
      <c r="AV349" s="12" t="s">
        <v>79</v>
      </c>
      <c r="AW349" s="12" t="s">
        <v>36</v>
      </c>
      <c r="AX349" s="12" t="s">
        <v>72</v>
      </c>
      <c r="AY349" s="231" t="s">
        <v>162</v>
      </c>
    </row>
    <row r="350" spans="2:51" s="13" customFormat="1" ht="13.5">
      <c r="B350" s="232"/>
      <c r="C350" s="233"/>
      <c r="D350" s="218" t="s">
        <v>174</v>
      </c>
      <c r="E350" s="234" t="s">
        <v>21</v>
      </c>
      <c r="F350" s="235" t="s">
        <v>365</v>
      </c>
      <c r="G350" s="233"/>
      <c r="H350" s="236">
        <v>36.452</v>
      </c>
      <c r="I350" s="237"/>
      <c r="J350" s="233"/>
      <c r="K350" s="233"/>
      <c r="L350" s="238"/>
      <c r="M350" s="239"/>
      <c r="N350" s="240"/>
      <c r="O350" s="240"/>
      <c r="P350" s="240"/>
      <c r="Q350" s="240"/>
      <c r="R350" s="240"/>
      <c r="S350" s="240"/>
      <c r="T350" s="241"/>
      <c r="AT350" s="242" t="s">
        <v>174</v>
      </c>
      <c r="AU350" s="242" t="s">
        <v>81</v>
      </c>
      <c r="AV350" s="13" t="s">
        <v>81</v>
      </c>
      <c r="AW350" s="13" t="s">
        <v>36</v>
      </c>
      <c r="AX350" s="13" t="s">
        <v>72</v>
      </c>
      <c r="AY350" s="242" t="s">
        <v>162</v>
      </c>
    </row>
    <row r="351" spans="2:51" s="13" customFormat="1" ht="13.5">
      <c r="B351" s="232"/>
      <c r="C351" s="233"/>
      <c r="D351" s="218" t="s">
        <v>174</v>
      </c>
      <c r="E351" s="234" t="s">
        <v>21</v>
      </c>
      <c r="F351" s="235" t="s">
        <v>278</v>
      </c>
      <c r="G351" s="233"/>
      <c r="H351" s="236">
        <v>-1.8</v>
      </c>
      <c r="I351" s="237"/>
      <c r="J351" s="233"/>
      <c r="K351" s="233"/>
      <c r="L351" s="238"/>
      <c r="M351" s="239"/>
      <c r="N351" s="240"/>
      <c r="O351" s="240"/>
      <c r="P351" s="240"/>
      <c r="Q351" s="240"/>
      <c r="R351" s="240"/>
      <c r="S351" s="240"/>
      <c r="T351" s="241"/>
      <c r="AT351" s="242" t="s">
        <v>174</v>
      </c>
      <c r="AU351" s="242" t="s">
        <v>81</v>
      </c>
      <c r="AV351" s="13" t="s">
        <v>81</v>
      </c>
      <c r="AW351" s="13" t="s">
        <v>36</v>
      </c>
      <c r="AX351" s="13" t="s">
        <v>72</v>
      </c>
      <c r="AY351" s="242" t="s">
        <v>162</v>
      </c>
    </row>
    <row r="352" spans="2:51" s="12" customFormat="1" ht="13.5">
      <c r="B352" s="221"/>
      <c r="C352" s="222"/>
      <c r="D352" s="218" t="s">
        <v>174</v>
      </c>
      <c r="E352" s="223" t="s">
        <v>21</v>
      </c>
      <c r="F352" s="224" t="s">
        <v>366</v>
      </c>
      <c r="G352" s="222"/>
      <c r="H352" s="225" t="s">
        <v>21</v>
      </c>
      <c r="I352" s="226"/>
      <c r="J352" s="222"/>
      <c r="K352" s="222"/>
      <c r="L352" s="227"/>
      <c r="M352" s="228"/>
      <c r="N352" s="229"/>
      <c r="O352" s="229"/>
      <c r="P352" s="229"/>
      <c r="Q352" s="229"/>
      <c r="R352" s="229"/>
      <c r="S352" s="229"/>
      <c r="T352" s="230"/>
      <c r="AT352" s="231" t="s">
        <v>174</v>
      </c>
      <c r="AU352" s="231" t="s">
        <v>81</v>
      </c>
      <c r="AV352" s="12" t="s">
        <v>79</v>
      </c>
      <c r="AW352" s="12" t="s">
        <v>36</v>
      </c>
      <c r="AX352" s="12" t="s">
        <v>72</v>
      </c>
      <c r="AY352" s="231" t="s">
        <v>162</v>
      </c>
    </row>
    <row r="353" spans="2:51" s="13" customFormat="1" ht="13.5">
      <c r="B353" s="232"/>
      <c r="C353" s="233"/>
      <c r="D353" s="218" t="s">
        <v>174</v>
      </c>
      <c r="E353" s="234" t="s">
        <v>21</v>
      </c>
      <c r="F353" s="235" t="s">
        <v>367</v>
      </c>
      <c r="G353" s="233"/>
      <c r="H353" s="236">
        <v>29.068</v>
      </c>
      <c r="I353" s="237"/>
      <c r="J353" s="233"/>
      <c r="K353" s="233"/>
      <c r="L353" s="238"/>
      <c r="M353" s="239"/>
      <c r="N353" s="240"/>
      <c r="O353" s="240"/>
      <c r="P353" s="240"/>
      <c r="Q353" s="240"/>
      <c r="R353" s="240"/>
      <c r="S353" s="240"/>
      <c r="T353" s="241"/>
      <c r="AT353" s="242" t="s">
        <v>174</v>
      </c>
      <c r="AU353" s="242" t="s">
        <v>81</v>
      </c>
      <c r="AV353" s="13" t="s">
        <v>81</v>
      </c>
      <c r="AW353" s="13" t="s">
        <v>36</v>
      </c>
      <c r="AX353" s="13" t="s">
        <v>72</v>
      </c>
      <c r="AY353" s="242" t="s">
        <v>162</v>
      </c>
    </row>
    <row r="354" spans="2:51" s="13" customFormat="1" ht="13.5">
      <c r="B354" s="232"/>
      <c r="C354" s="233"/>
      <c r="D354" s="218" t="s">
        <v>174</v>
      </c>
      <c r="E354" s="234" t="s">
        <v>21</v>
      </c>
      <c r="F354" s="235" t="s">
        <v>317</v>
      </c>
      <c r="G354" s="233"/>
      <c r="H354" s="236">
        <v>-5.355</v>
      </c>
      <c r="I354" s="237"/>
      <c r="J354" s="233"/>
      <c r="K354" s="233"/>
      <c r="L354" s="238"/>
      <c r="M354" s="239"/>
      <c r="N354" s="240"/>
      <c r="O354" s="240"/>
      <c r="P354" s="240"/>
      <c r="Q354" s="240"/>
      <c r="R354" s="240"/>
      <c r="S354" s="240"/>
      <c r="T354" s="241"/>
      <c r="AT354" s="242" t="s">
        <v>174</v>
      </c>
      <c r="AU354" s="242" t="s">
        <v>81</v>
      </c>
      <c r="AV354" s="13" t="s">
        <v>81</v>
      </c>
      <c r="AW354" s="13" t="s">
        <v>36</v>
      </c>
      <c r="AX354" s="13" t="s">
        <v>72</v>
      </c>
      <c r="AY354" s="242" t="s">
        <v>162</v>
      </c>
    </row>
    <row r="355" spans="2:51" s="12" customFormat="1" ht="13.5">
      <c r="B355" s="221"/>
      <c r="C355" s="222"/>
      <c r="D355" s="218" t="s">
        <v>174</v>
      </c>
      <c r="E355" s="223" t="s">
        <v>21</v>
      </c>
      <c r="F355" s="224" t="s">
        <v>190</v>
      </c>
      <c r="G355" s="222"/>
      <c r="H355" s="225" t="s">
        <v>21</v>
      </c>
      <c r="I355" s="226"/>
      <c r="J355" s="222"/>
      <c r="K355" s="222"/>
      <c r="L355" s="227"/>
      <c r="M355" s="228"/>
      <c r="N355" s="229"/>
      <c r="O355" s="229"/>
      <c r="P355" s="229"/>
      <c r="Q355" s="229"/>
      <c r="R355" s="229"/>
      <c r="S355" s="229"/>
      <c r="T355" s="230"/>
      <c r="AT355" s="231" t="s">
        <v>174</v>
      </c>
      <c r="AU355" s="231" t="s">
        <v>81</v>
      </c>
      <c r="AV355" s="12" t="s">
        <v>79</v>
      </c>
      <c r="AW355" s="12" t="s">
        <v>36</v>
      </c>
      <c r="AX355" s="12" t="s">
        <v>72</v>
      </c>
      <c r="AY355" s="231" t="s">
        <v>162</v>
      </c>
    </row>
    <row r="356" spans="2:51" s="13" customFormat="1" ht="13.5">
      <c r="B356" s="232"/>
      <c r="C356" s="233"/>
      <c r="D356" s="218" t="s">
        <v>174</v>
      </c>
      <c r="E356" s="234" t="s">
        <v>21</v>
      </c>
      <c r="F356" s="235" t="s">
        <v>333</v>
      </c>
      <c r="G356" s="233"/>
      <c r="H356" s="236">
        <v>49.66</v>
      </c>
      <c r="I356" s="237"/>
      <c r="J356" s="233"/>
      <c r="K356" s="233"/>
      <c r="L356" s="238"/>
      <c r="M356" s="239"/>
      <c r="N356" s="240"/>
      <c r="O356" s="240"/>
      <c r="P356" s="240"/>
      <c r="Q356" s="240"/>
      <c r="R356" s="240"/>
      <c r="S356" s="240"/>
      <c r="T356" s="241"/>
      <c r="AT356" s="242" t="s">
        <v>174</v>
      </c>
      <c r="AU356" s="242" t="s">
        <v>81</v>
      </c>
      <c r="AV356" s="13" t="s">
        <v>81</v>
      </c>
      <c r="AW356" s="13" t="s">
        <v>36</v>
      </c>
      <c r="AX356" s="13" t="s">
        <v>72</v>
      </c>
      <c r="AY356" s="242" t="s">
        <v>162</v>
      </c>
    </row>
    <row r="357" spans="2:51" s="13" customFormat="1" ht="13.5">
      <c r="B357" s="232"/>
      <c r="C357" s="233"/>
      <c r="D357" s="218" t="s">
        <v>174</v>
      </c>
      <c r="E357" s="234" t="s">
        <v>21</v>
      </c>
      <c r="F357" s="235" t="s">
        <v>278</v>
      </c>
      <c r="G357" s="233"/>
      <c r="H357" s="236">
        <v>-1.8</v>
      </c>
      <c r="I357" s="237"/>
      <c r="J357" s="233"/>
      <c r="K357" s="233"/>
      <c r="L357" s="238"/>
      <c r="M357" s="239"/>
      <c r="N357" s="240"/>
      <c r="O357" s="240"/>
      <c r="P357" s="240"/>
      <c r="Q357" s="240"/>
      <c r="R357" s="240"/>
      <c r="S357" s="240"/>
      <c r="T357" s="241"/>
      <c r="AT357" s="242" t="s">
        <v>174</v>
      </c>
      <c r="AU357" s="242" t="s">
        <v>81</v>
      </c>
      <c r="AV357" s="13" t="s">
        <v>81</v>
      </c>
      <c r="AW357" s="13" t="s">
        <v>36</v>
      </c>
      <c r="AX357" s="13" t="s">
        <v>72</v>
      </c>
      <c r="AY357" s="242" t="s">
        <v>162</v>
      </c>
    </row>
    <row r="358" spans="2:51" s="13" customFormat="1" ht="13.5">
      <c r="B358" s="232"/>
      <c r="C358" s="233"/>
      <c r="D358" s="218" t="s">
        <v>174</v>
      </c>
      <c r="E358" s="234" t="s">
        <v>21</v>
      </c>
      <c r="F358" s="235" t="s">
        <v>317</v>
      </c>
      <c r="G358" s="233"/>
      <c r="H358" s="236">
        <v>-5.355</v>
      </c>
      <c r="I358" s="237"/>
      <c r="J358" s="233"/>
      <c r="K358" s="233"/>
      <c r="L358" s="238"/>
      <c r="M358" s="239"/>
      <c r="N358" s="240"/>
      <c r="O358" s="240"/>
      <c r="P358" s="240"/>
      <c r="Q358" s="240"/>
      <c r="R358" s="240"/>
      <c r="S358" s="240"/>
      <c r="T358" s="241"/>
      <c r="AT358" s="242" t="s">
        <v>174</v>
      </c>
      <c r="AU358" s="242" t="s">
        <v>81</v>
      </c>
      <c r="AV358" s="13" t="s">
        <v>81</v>
      </c>
      <c r="AW358" s="13" t="s">
        <v>36</v>
      </c>
      <c r="AX358" s="13" t="s">
        <v>72</v>
      </c>
      <c r="AY358" s="242" t="s">
        <v>162</v>
      </c>
    </row>
    <row r="359" spans="2:51" s="12" customFormat="1" ht="13.5">
      <c r="B359" s="221"/>
      <c r="C359" s="222"/>
      <c r="D359" s="218" t="s">
        <v>174</v>
      </c>
      <c r="E359" s="223" t="s">
        <v>21</v>
      </c>
      <c r="F359" s="224" t="s">
        <v>368</v>
      </c>
      <c r="G359" s="222"/>
      <c r="H359" s="225" t="s">
        <v>21</v>
      </c>
      <c r="I359" s="226"/>
      <c r="J359" s="222"/>
      <c r="K359" s="222"/>
      <c r="L359" s="227"/>
      <c r="M359" s="228"/>
      <c r="N359" s="229"/>
      <c r="O359" s="229"/>
      <c r="P359" s="229"/>
      <c r="Q359" s="229"/>
      <c r="R359" s="229"/>
      <c r="S359" s="229"/>
      <c r="T359" s="230"/>
      <c r="AT359" s="231" t="s">
        <v>174</v>
      </c>
      <c r="AU359" s="231" t="s">
        <v>81</v>
      </c>
      <c r="AV359" s="12" t="s">
        <v>79</v>
      </c>
      <c r="AW359" s="12" t="s">
        <v>36</v>
      </c>
      <c r="AX359" s="12" t="s">
        <v>72</v>
      </c>
      <c r="AY359" s="231" t="s">
        <v>162</v>
      </c>
    </row>
    <row r="360" spans="2:51" s="13" customFormat="1" ht="13.5">
      <c r="B360" s="232"/>
      <c r="C360" s="233"/>
      <c r="D360" s="218" t="s">
        <v>174</v>
      </c>
      <c r="E360" s="234" t="s">
        <v>21</v>
      </c>
      <c r="F360" s="235" t="s">
        <v>369</v>
      </c>
      <c r="G360" s="233"/>
      <c r="H360" s="236">
        <v>73.06</v>
      </c>
      <c r="I360" s="237"/>
      <c r="J360" s="233"/>
      <c r="K360" s="233"/>
      <c r="L360" s="238"/>
      <c r="M360" s="239"/>
      <c r="N360" s="240"/>
      <c r="O360" s="240"/>
      <c r="P360" s="240"/>
      <c r="Q360" s="240"/>
      <c r="R360" s="240"/>
      <c r="S360" s="240"/>
      <c r="T360" s="241"/>
      <c r="AT360" s="242" t="s">
        <v>174</v>
      </c>
      <c r="AU360" s="242" t="s">
        <v>81</v>
      </c>
      <c r="AV360" s="13" t="s">
        <v>81</v>
      </c>
      <c r="AW360" s="13" t="s">
        <v>36</v>
      </c>
      <c r="AX360" s="13" t="s">
        <v>72</v>
      </c>
      <c r="AY360" s="242" t="s">
        <v>162</v>
      </c>
    </row>
    <row r="361" spans="2:51" s="13" customFormat="1" ht="13.5">
      <c r="B361" s="232"/>
      <c r="C361" s="233"/>
      <c r="D361" s="218" t="s">
        <v>174</v>
      </c>
      <c r="E361" s="234" t="s">
        <v>21</v>
      </c>
      <c r="F361" s="235" t="s">
        <v>336</v>
      </c>
      <c r="G361" s="233"/>
      <c r="H361" s="236">
        <v>-10.71</v>
      </c>
      <c r="I361" s="237"/>
      <c r="J361" s="233"/>
      <c r="K361" s="233"/>
      <c r="L361" s="238"/>
      <c r="M361" s="239"/>
      <c r="N361" s="240"/>
      <c r="O361" s="240"/>
      <c r="P361" s="240"/>
      <c r="Q361" s="240"/>
      <c r="R361" s="240"/>
      <c r="S361" s="240"/>
      <c r="T361" s="241"/>
      <c r="AT361" s="242" t="s">
        <v>174</v>
      </c>
      <c r="AU361" s="242" t="s">
        <v>81</v>
      </c>
      <c r="AV361" s="13" t="s">
        <v>81</v>
      </c>
      <c r="AW361" s="13" t="s">
        <v>36</v>
      </c>
      <c r="AX361" s="13" t="s">
        <v>72</v>
      </c>
      <c r="AY361" s="242" t="s">
        <v>162</v>
      </c>
    </row>
    <row r="362" spans="2:51" s="13" customFormat="1" ht="13.5">
      <c r="B362" s="232"/>
      <c r="C362" s="233"/>
      <c r="D362" s="218" t="s">
        <v>174</v>
      </c>
      <c r="E362" s="234" t="s">
        <v>21</v>
      </c>
      <c r="F362" s="235" t="s">
        <v>278</v>
      </c>
      <c r="G362" s="233"/>
      <c r="H362" s="236">
        <v>-1.8</v>
      </c>
      <c r="I362" s="237"/>
      <c r="J362" s="233"/>
      <c r="K362" s="233"/>
      <c r="L362" s="238"/>
      <c r="M362" s="239"/>
      <c r="N362" s="240"/>
      <c r="O362" s="240"/>
      <c r="P362" s="240"/>
      <c r="Q362" s="240"/>
      <c r="R362" s="240"/>
      <c r="S362" s="240"/>
      <c r="T362" s="241"/>
      <c r="AT362" s="242" t="s">
        <v>174</v>
      </c>
      <c r="AU362" s="242" t="s">
        <v>81</v>
      </c>
      <c r="AV362" s="13" t="s">
        <v>81</v>
      </c>
      <c r="AW362" s="13" t="s">
        <v>36</v>
      </c>
      <c r="AX362" s="13" t="s">
        <v>72</v>
      </c>
      <c r="AY362" s="242" t="s">
        <v>162</v>
      </c>
    </row>
    <row r="363" spans="2:51" s="13" customFormat="1" ht="13.5">
      <c r="B363" s="232"/>
      <c r="C363" s="233"/>
      <c r="D363" s="218" t="s">
        <v>174</v>
      </c>
      <c r="E363" s="234" t="s">
        <v>21</v>
      </c>
      <c r="F363" s="235" t="s">
        <v>370</v>
      </c>
      <c r="G363" s="233"/>
      <c r="H363" s="236">
        <v>-3.2</v>
      </c>
      <c r="I363" s="237"/>
      <c r="J363" s="233"/>
      <c r="K363" s="233"/>
      <c r="L363" s="238"/>
      <c r="M363" s="239"/>
      <c r="N363" s="240"/>
      <c r="O363" s="240"/>
      <c r="P363" s="240"/>
      <c r="Q363" s="240"/>
      <c r="R363" s="240"/>
      <c r="S363" s="240"/>
      <c r="T363" s="241"/>
      <c r="AT363" s="242" t="s">
        <v>174</v>
      </c>
      <c r="AU363" s="242" t="s">
        <v>81</v>
      </c>
      <c r="AV363" s="13" t="s">
        <v>81</v>
      </c>
      <c r="AW363" s="13" t="s">
        <v>36</v>
      </c>
      <c r="AX363" s="13" t="s">
        <v>72</v>
      </c>
      <c r="AY363" s="242" t="s">
        <v>162</v>
      </c>
    </row>
    <row r="364" spans="2:51" s="12" customFormat="1" ht="13.5">
      <c r="B364" s="221"/>
      <c r="C364" s="222"/>
      <c r="D364" s="218" t="s">
        <v>174</v>
      </c>
      <c r="E364" s="223" t="s">
        <v>21</v>
      </c>
      <c r="F364" s="224" t="s">
        <v>371</v>
      </c>
      <c r="G364" s="222"/>
      <c r="H364" s="225" t="s">
        <v>21</v>
      </c>
      <c r="I364" s="226"/>
      <c r="J364" s="222"/>
      <c r="K364" s="222"/>
      <c r="L364" s="227"/>
      <c r="M364" s="228"/>
      <c r="N364" s="229"/>
      <c r="O364" s="229"/>
      <c r="P364" s="229"/>
      <c r="Q364" s="229"/>
      <c r="R364" s="229"/>
      <c r="S364" s="229"/>
      <c r="T364" s="230"/>
      <c r="AT364" s="231" t="s">
        <v>174</v>
      </c>
      <c r="AU364" s="231" t="s">
        <v>81</v>
      </c>
      <c r="AV364" s="12" t="s">
        <v>79</v>
      </c>
      <c r="AW364" s="12" t="s">
        <v>36</v>
      </c>
      <c r="AX364" s="12" t="s">
        <v>72</v>
      </c>
      <c r="AY364" s="231" t="s">
        <v>162</v>
      </c>
    </row>
    <row r="365" spans="2:51" s="13" customFormat="1" ht="13.5">
      <c r="B365" s="232"/>
      <c r="C365" s="233"/>
      <c r="D365" s="218" t="s">
        <v>174</v>
      </c>
      <c r="E365" s="234" t="s">
        <v>21</v>
      </c>
      <c r="F365" s="235" t="s">
        <v>372</v>
      </c>
      <c r="G365" s="233"/>
      <c r="H365" s="236">
        <v>15.96</v>
      </c>
      <c r="I365" s="237"/>
      <c r="J365" s="233"/>
      <c r="K365" s="233"/>
      <c r="L365" s="238"/>
      <c r="M365" s="239"/>
      <c r="N365" s="240"/>
      <c r="O365" s="240"/>
      <c r="P365" s="240"/>
      <c r="Q365" s="240"/>
      <c r="R365" s="240"/>
      <c r="S365" s="240"/>
      <c r="T365" s="241"/>
      <c r="AT365" s="242" t="s">
        <v>174</v>
      </c>
      <c r="AU365" s="242" t="s">
        <v>81</v>
      </c>
      <c r="AV365" s="13" t="s">
        <v>81</v>
      </c>
      <c r="AW365" s="13" t="s">
        <v>36</v>
      </c>
      <c r="AX365" s="13" t="s">
        <v>72</v>
      </c>
      <c r="AY365" s="242" t="s">
        <v>162</v>
      </c>
    </row>
    <row r="366" spans="2:51" s="13" customFormat="1" ht="13.5">
      <c r="B366" s="232"/>
      <c r="C366" s="233"/>
      <c r="D366" s="218" t="s">
        <v>174</v>
      </c>
      <c r="E366" s="234" t="s">
        <v>21</v>
      </c>
      <c r="F366" s="235" t="s">
        <v>373</v>
      </c>
      <c r="G366" s="233"/>
      <c r="H366" s="236">
        <v>19.38</v>
      </c>
      <c r="I366" s="237"/>
      <c r="J366" s="233"/>
      <c r="K366" s="233"/>
      <c r="L366" s="238"/>
      <c r="M366" s="239"/>
      <c r="N366" s="240"/>
      <c r="O366" s="240"/>
      <c r="P366" s="240"/>
      <c r="Q366" s="240"/>
      <c r="R366" s="240"/>
      <c r="S366" s="240"/>
      <c r="T366" s="241"/>
      <c r="AT366" s="242" t="s">
        <v>174</v>
      </c>
      <c r="AU366" s="242" t="s">
        <v>81</v>
      </c>
      <c r="AV366" s="13" t="s">
        <v>81</v>
      </c>
      <c r="AW366" s="13" t="s">
        <v>36</v>
      </c>
      <c r="AX366" s="13" t="s">
        <v>72</v>
      </c>
      <c r="AY366" s="242" t="s">
        <v>162</v>
      </c>
    </row>
    <row r="367" spans="2:51" s="12" customFormat="1" ht="13.5">
      <c r="B367" s="221"/>
      <c r="C367" s="222"/>
      <c r="D367" s="218" t="s">
        <v>174</v>
      </c>
      <c r="E367" s="223" t="s">
        <v>21</v>
      </c>
      <c r="F367" s="224" t="s">
        <v>374</v>
      </c>
      <c r="G367" s="222"/>
      <c r="H367" s="225" t="s">
        <v>21</v>
      </c>
      <c r="I367" s="226"/>
      <c r="J367" s="222"/>
      <c r="K367" s="222"/>
      <c r="L367" s="227"/>
      <c r="M367" s="228"/>
      <c r="N367" s="229"/>
      <c r="O367" s="229"/>
      <c r="P367" s="229"/>
      <c r="Q367" s="229"/>
      <c r="R367" s="229"/>
      <c r="S367" s="229"/>
      <c r="T367" s="230"/>
      <c r="AT367" s="231" t="s">
        <v>174</v>
      </c>
      <c r="AU367" s="231" t="s">
        <v>81</v>
      </c>
      <c r="AV367" s="12" t="s">
        <v>79</v>
      </c>
      <c r="AW367" s="12" t="s">
        <v>36</v>
      </c>
      <c r="AX367" s="12" t="s">
        <v>72</v>
      </c>
      <c r="AY367" s="231" t="s">
        <v>162</v>
      </c>
    </row>
    <row r="368" spans="2:51" s="13" customFormat="1" ht="13.5">
      <c r="B368" s="232"/>
      <c r="C368" s="233"/>
      <c r="D368" s="218" t="s">
        <v>174</v>
      </c>
      <c r="E368" s="234" t="s">
        <v>21</v>
      </c>
      <c r="F368" s="235" t="s">
        <v>375</v>
      </c>
      <c r="G368" s="233"/>
      <c r="H368" s="236">
        <v>-626.568</v>
      </c>
      <c r="I368" s="237"/>
      <c r="J368" s="233"/>
      <c r="K368" s="233"/>
      <c r="L368" s="238"/>
      <c r="M368" s="239"/>
      <c r="N368" s="240"/>
      <c r="O368" s="240"/>
      <c r="P368" s="240"/>
      <c r="Q368" s="240"/>
      <c r="R368" s="240"/>
      <c r="S368" s="240"/>
      <c r="T368" s="241"/>
      <c r="AT368" s="242" t="s">
        <v>174</v>
      </c>
      <c r="AU368" s="242" t="s">
        <v>81</v>
      </c>
      <c r="AV368" s="13" t="s">
        <v>81</v>
      </c>
      <c r="AW368" s="13" t="s">
        <v>36</v>
      </c>
      <c r="AX368" s="13" t="s">
        <v>72</v>
      </c>
      <c r="AY368" s="242" t="s">
        <v>162</v>
      </c>
    </row>
    <row r="369" spans="2:51" s="14" customFormat="1" ht="13.5">
      <c r="B369" s="243"/>
      <c r="C369" s="244"/>
      <c r="D369" s="245" t="s">
        <v>174</v>
      </c>
      <c r="E369" s="246" t="s">
        <v>21</v>
      </c>
      <c r="F369" s="247" t="s">
        <v>184</v>
      </c>
      <c r="G369" s="244"/>
      <c r="H369" s="248">
        <v>320.158</v>
      </c>
      <c r="I369" s="249"/>
      <c r="J369" s="244"/>
      <c r="K369" s="244"/>
      <c r="L369" s="250"/>
      <c r="M369" s="251"/>
      <c r="N369" s="252"/>
      <c r="O369" s="252"/>
      <c r="P369" s="252"/>
      <c r="Q369" s="252"/>
      <c r="R369" s="252"/>
      <c r="S369" s="252"/>
      <c r="T369" s="253"/>
      <c r="AT369" s="254" t="s">
        <v>174</v>
      </c>
      <c r="AU369" s="254" t="s">
        <v>81</v>
      </c>
      <c r="AV369" s="14" t="s">
        <v>170</v>
      </c>
      <c r="AW369" s="14" t="s">
        <v>36</v>
      </c>
      <c r="AX369" s="14" t="s">
        <v>79</v>
      </c>
      <c r="AY369" s="254" t="s">
        <v>162</v>
      </c>
    </row>
    <row r="370" spans="2:65" s="1" customFormat="1" ht="22.5" customHeight="1">
      <c r="B370" s="43"/>
      <c r="C370" s="206" t="s">
        <v>376</v>
      </c>
      <c r="D370" s="206" t="s">
        <v>165</v>
      </c>
      <c r="E370" s="207" t="s">
        <v>377</v>
      </c>
      <c r="F370" s="208" t="s">
        <v>378</v>
      </c>
      <c r="G370" s="209" t="s">
        <v>187</v>
      </c>
      <c r="H370" s="210">
        <v>7.316</v>
      </c>
      <c r="I370" s="211"/>
      <c r="J370" s="212">
        <f>ROUND(I370*H370,2)</f>
        <v>0</v>
      </c>
      <c r="K370" s="208" t="s">
        <v>169</v>
      </c>
      <c r="L370" s="63"/>
      <c r="M370" s="213" t="s">
        <v>21</v>
      </c>
      <c r="N370" s="214" t="s">
        <v>43</v>
      </c>
      <c r="O370" s="44"/>
      <c r="P370" s="215">
        <f>O370*H370</f>
        <v>0</v>
      </c>
      <c r="Q370" s="215">
        <v>0.00106</v>
      </c>
      <c r="R370" s="215">
        <f>Q370*H370</f>
        <v>0.007754959999999999</v>
      </c>
      <c r="S370" s="215">
        <v>0</v>
      </c>
      <c r="T370" s="216">
        <f>S370*H370</f>
        <v>0</v>
      </c>
      <c r="AR370" s="26" t="s">
        <v>170</v>
      </c>
      <c r="AT370" s="26" t="s">
        <v>165</v>
      </c>
      <c r="AU370" s="26" t="s">
        <v>81</v>
      </c>
      <c r="AY370" s="26" t="s">
        <v>162</v>
      </c>
      <c r="BE370" s="217">
        <f>IF(N370="základní",J370,0)</f>
        <v>0</v>
      </c>
      <c r="BF370" s="217">
        <f>IF(N370="snížená",J370,0)</f>
        <v>0</v>
      </c>
      <c r="BG370" s="217">
        <f>IF(N370="zákl. přenesená",J370,0)</f>
        <v>0</v>
      </c>
      <c r="BH370" s="217">
        <f>IF(N370="sníž. přenesená",J370,0)</f>
        <v>0</v>
      </c>
      <c r="BI370" s="217">
        <f>IF(N370="nulová",J370,0)</f>
        <v>0</v>
      </c>
      <c r="BJ370" s="26" t="s">
        <v>79</v>
      </c>
      <c r="BK370" s="217">
        <f>ROUND(I370*H370,2)</f>
        <v>0</v>
      </c>
      <c r="BL370" s="26" t="s">
        <v>170</v>
      </c>
      <c r="BM370" s="26" t="s">
        <v>379</v>
      </c>
    </row>
    <row r="371" spans="2:47" s="1" customFormat="1" ht="27">
      <c r="B371" s="43"/>
      <c r="C371" s="65"/>
      <c r="D371" s="218" t="s">
        <v>172</v>
      </c>
      <c r="E371" s="65"/>
      <c r="F371" s="219" t="s">
        <v>255</v>
      </c>
      <c r="G371" s="65"/>
      <c r="H371" s="65"/>
      <c r="I371" s="174"/>
      <c r="J371" s="65"/>
      <c r="K371" s="65"/>
      <c r="L371" s="63"/>
      <c r="M371" s="220"/>
      <c r="N371" s="44"/>
      <c r="O371" s="44"/>
      <c r="P371" s="44"/>
      <c r="Q371" s="44"/>
      <c r="R371" s="44"/>
      <c r="S371" s="44"/>
      <c r="T371" s="80"/>
      <c r="AT371" s="26" t="s">
        <v>172</v>
      </c>
      <c r="AU371" s="26" t="s">
        <v>81</v>
      </c>
    </row>
    <row r="372" spans="2:51" s="12" customFormat="1" ht="13.5">
      <c r="B372" s="221"/>
      <c r="C372" s="222"/>
      <c r="D372" s="218" t="s">
        <v>174</v>
      </c>
      <c r="E372" s="223" t="s">
        <v>21</v>
      </c>
      <c r="F372" s="224" t="s">
        <v>380</v>
      </c>
      <c r="G372" s="222"/>
      <c r="H372" s="225" t="s">
        <v>21</v>
      </c>
      <c r="I372" s="226"/>
      <c r="J372" s="222"/>
      <c r="K372" s="222"/>
      <c r="L372" s="227"/>
      <c r="M372" s="228"/>
      <c r="N372" s="229"/>
      <c r="O372" s="229"/>
      <c r="P372" s="229"/>
      <c r="Q372" s="229"/>
      <c r="R372" s="229"/>
      <c r="S372" s="229"/>
      <c r="T372" s="230"/>
      <c r="AT372" s="231" t="s">
        <v>174</v>
      </c>
      <c r="AU372" s="231" t="s">
        <v>81</v>
      </c>
      <c r="AV372" s="12" t="s">
        <v>79</v>
      </c>
      <c r="AW372" s="12" t="s">
        <v>36</v>
      </c>
      <c r="AX372" s="12" t="s">
        <v>72</v>
      </c>
      <c r="AY372" s="231" t="s">
        <v>162</v>
      </c>
    </row>
    <row r="373" spans="2:51" s="12" customFormat="1" ht="13.5">
      <c r="B373" s="221"/>
      <c r="C373" s="222"/>
      <c r="D373" s="218" t="s">
        <v>174</v>
      </c>
      <c r="E373" s="223" t="s">
        <v>21</v>
      </c>
      <c r="F373" s="224" t="s">
        <v>175</v>
      </c>
      <c r="G373" s="222"/>
      <c r="H373" s="225" t="s">
        <v>21</v>
      </c>
      <c r="I373" s="226"/>
      <c r="J373" s="222"/>
      <c r="K373" s="222"/>
      <c r="L373" s="227"/>
      <c r="M373" s="228"/>
      <c r="N373" s="229"/>
      <c r="O373" s="229"/>
      <c r="P373" s="229"/>
      <c r="Q373" s="229"/>
      <c r="R373" s="229"/>
      <c r="S373" s="229"/>
      <c r="T373" s="230"/>
      <c r="AT373" s="231" t="s">
        <v>174</v>
      </c>
      <c r="AU373" s="231" t="s">
        <v>81</v>
      </c>
      <c r="AV373" s="12" t="s">
        <v>79</v>
      </c>
      <c r="AW373" s="12" t="s">
        <v>36</v>
      </c>
      <c r="AX373" s="12" t="s">
        <v>72</v>
      </c>
      <c r="AY373" s="231" t="s">
        <v>162</v>
      </c>
    </row>
    <row r="374" spans="2:51" s="13" customFormat="1" ht="13.5">
      <c r="B374" s="232"/>
      <c r="C374" s="233"/>
      <c r="D374" s="218" t="s">
        <v>174</v>
      </c>
      <c r="E374" s="234" t="s">
        <v>21</v>
      </c>
      <c r="F374" s="235" t="s">
        <v>381</v>
      </c>
      <c r="G374" s="233"/>
      <c r="H374" s="236">
        <v>0.992</v>
      </c>
      <c r="I374" s="237"/>
      <c r="J374" s="233"/>
      <c r="K374" s="233"/>
      <c r="L374" s="238"/>
      <c r="M374" s="239"/>
      <c r="N374" s="240"/>
      <c r="O374" s="240"/>
      <c r="P374" s="240"/>
      <c r="Q374" s="240"/>
      <c r="R374" s="240"/>
      <c r="S374" s="240"/>
      <c r="T374" s="241"/>
      <c r="AT374" s="242" t="s">
        <v>174</v>
      </c>
      <c r="AU374" s="242" t="s">
        <v>81</v>
      </c>
      <c r="AV374" s="13" t="s">
        <v>81</v>
      </c>
      <c r="AW374" s="13" t="s">
        <v>36</v>
      </c>
      <c r="AX374" s="13" t="s">
        <v>72</v>
      </c>
      <c r="AY374" s="242" t="s">
        <v>162</v>
      </c>
    </row>
    <row r="375" spans="2:51" s="12" customFormat="1" ht="13.5">
      <c r="B375" s="221"/>
      <c r="C375" s="222"/>
      <c r="D375" s="218" t="s">
        <v>174</v>
      </c>
      <c r="E375" s="223" t="s">
        <v>21</v>
      </c>
      <c r="F375" s="224" t="s">
        <v>177</v>
      </c>
      <c r="G375" s="222"/>
      <c r="H375" s="225" t="s">
        <v>21</v>
      </c>
      <c r="I375" s="226"/>
      <c r="J375" s="222"/>
      <c r="K375" s="222"/>
      <c r="L375" s="227"/>
      <c r="M375" s="228"/>
      <c r="N375" s="229"/>
      <c r="O375" s="229"/>
      <c r="P375" s="229"/>
      <c r="Q375" s="229"/>
      <c r="R375" s="229"/>
      <c r="S375" s="229"/>
      <c r="T375" s="230"/>
      <c r="AT375" s="231" t="s">
        <v>174</v>
      </c>
      <c r="AU375" s="231" t="s">
        <v>81</v>
      </c>
      <c r="AV375" s="12" t="s">
        <v>79</v>
      </c>
      <c r="AW375" s="12" t="s">
        <v>36</v>
      </c>
      <c r="AX375" s="12" t="s">
        <v>72</v>
      </c>
      <c r="AY375" s="231" t="s">
        <v>162</v>
      </c>
    </row>
    <row r="376" spans="2:51" s="13" customFormat="1" ht="13.5">
      <c r="B376" s="232"/>
      <c r="C376" s="233"/>
      <c r="D376" s="218" t="s">
        <v>174</v>
      </c>
      <c r="E376" s="234" t="s">
        <v>21</v>
      </c>
      <c r="F376" s="235" t="s">
        <v>381</v>
      </c>
      <c r="G376" s="233"/>
      <c r="H376" s="236">
        <v>0.992</v>
      </c>
      <c r="I376" s="237"/>
      <c r="J376" s="233"/>
      <c r="K376" s="233"/>
      <c r="L376" s="238"/>
      <c r="M376" s="239"/>
      <c r="N376" s="240"/>
      <c r="O376" s="240"/>
      <c r="P376" s="240"/>
      <c r="Q376" s="240"/>
      <c r="R376" s="240"/>
      <c r="S376" s="240"/>
      <c r="T376" s="241"/>
      <c r="AT376" s="242" t="s">
        <v>174</v>
      </c>
      <c r="AU376" s="242" t="s">
        <v>81</v>
      </c>
      <c r="AV376" s="13" t="s">
        <v>81</v>
      </c>
      <c r="AW376" s="13" t="s">
        <v>36</v>
      </c>
      <c r="AX376" s="13" t="s">
        <v>72</v>
      </c>
      <c r="AY376" s="242" t="s">
        <v>162</v>
      </c>
    </row>
    <row r="377" spans="2:51" s="12" customFormat="1" ht="13.5">
      <c r="B377" s="221"/>
      <c r="C377" s="222"/>
      <c r="D377" s="218" t="s">
        <v>174</v>
      </c>
      <c r="E377" s="223" t="s">
        <v>21</v>
      </c>
      <c r="F377" s="224" t="s">
        <v>178</v>
      </c>
      <c r="G377" s="222"/>
      <c r="H377" s="225" t="s">
        <v>21</v>
      </c>
      <c r="I377" s="226"/>
      <c r="J377" s="222"/>
      <c r="K377" s="222"/>
      <c r="L377" s="227"/>
      <c r="M377" s="228"/>
      <c r="N377" s="229"/>
      <c r="O377" s="229"/>
      <c r="P377" s="229"/>
      <c r="Q377" s="229"/>
      <c r="R377" s="229"/>
      <c r="S377" s="229"/>
      <c r="T377" s="230"/>
      <c r="AT377" s="231" t="s">
        <v>174</v>
      </c>
      <c r="AU377" s="231" t="s">
        <v>81</v>
      </c>
      <c r="AV377" s="12" t="s">
        <v>79</v>
      </c>
      <c r="AW377" s="12" t="s">
        <v>36</v>
      </c>
      <c r="AX377" s="12" t="s">
        <v>72</v>
      </c>
      <c r="AY377" s="231" t="s">
        <v>162</v>
      </c>
    </row>
    <row r="378" spans="2:51" s="13" customFormat="1" ht="13.5">
      <c r="B378" s="232"/>
      <c r="C378" s="233"/>
      <c r="D378" s="218" t="s">
        <v>174</v>
      </c>
      <c r="E378" s="234" t="s">
        <v>21</v>
      </c>
      <c r="F378" s="235" t="s">
        <v>381</v>
      </c>
      <c r="G378" s="233"/>
      <c r="H378" s="236">
        <v>0.992</v>
      </c>
      <c r="I378" s="237"/>
      <c r="J378" s="233"/>
      <c r="K378" s="233"/>
      <c r="L378" s="238"/>
      <c r="M378" s="239"/>
      <c r="N378" s="240"/>
      <c r="O378" s="240"/>
      <c r="P378" s="240"/>
      <c r="Q378" s="240"/>
      <c r="R378" s="240"/>
      <c r="S378" s="240"/>
      <c r="T378" s="241"/>
      <c r="AT378" s="242" t="s">
        <v>174</v>
      </c>
      <c r="AU378" s="242" t="s">
        <v>81</v>
      </c>
      <c r="AV378" s="13" t="s">
        <v>81</v>
      </c>
      <c r="AW378" s="13" t="s">
        <v>36</v>
      </c>
      <c r="AX378" s="13" t="s">
        <v>72</v>
      </c>
      <c r="AY378" s="242" t="s">
        <v>162</v>
      </c>
    </row>
    <row r="379" spans="2:51" s="12" customFormat="1" ht="13.5">
      <c r="B379" s="221"/>
      <c r="C379" s="222"/>
      <c r="D379" s="218" t="s">
        <v>174</v>
      </c>
      <c r="E379" s="223" t="s">
        <v>21</v>
      </c>
      <c r="F379" s="224" t="s">
        <v>179</v>
      </c>
      <c r="G379" s="222"/>
      <c r="H379" s="225" t="s">
        <v>21</v>
      </c>
      <c r="I379" s="226"/>
      <c r="J379" s="222"/>
      <c r="K379" s="222"/>
      <c r="L379" s="227"/>
      <c r="M379" s="228"/>
      <c r="N379" s="229"/>
      <c r="O379" s="229"/>
      <c r="P379" s="229"/>
      <c r="Q379" s="229"/>
      <c r="R379" s="229"/>
      <c r="S379" s="229"/>
      <c r="T379" s="230"/>
      <c r="AT379" s="231" t="s">
        <v>174</v>
      </c>
      <c r="AU379" s="231" t="s">
        <v>81</v>
      </c>
      <c r="AV379" s="12" t="s">
        <v>79</v>
      </c>
      <c r="AW379" s="12" t="s">
        <v>36</v>
      </c>
      <c r="AX379" s="12" t="s">
        <v>72</v>
      </c>
      <c r="AY379" s="231" t="s">
        <v>162</v>
      </c>
    </row>
    <row r="380" spans="2:51" s="13" customFormat="1" ht="13.5">
      <c r="B380" s="232"/>
      <c r="C380" s="233"/>
      <c r="D380" s="218" t="s">
        <v>174</v>
      </c>
      <c r="E380" s="234" t="s">
        <v>21</v>
      </c>
      <c r="F380" s="235" t="s">
        <v>381</v>
      </c>
      <c r="G380" s="233"/>
      <c r="H380" s="236">
        <v>0.992</v>
      </c>
      <c r="I380" s="237"/>
      <c r="J380" s="233"/>
      <c r="K380" s="233"/>
      <c r="L380" s="238"/>
      <c r="M380" s="239"/>
      <c r="N380" s="240"/>
      <c r="O380" s="240"/>
      <c r="P380" s="240"/>
      <c r="Q380" s="240"/>
      <c r="R380" s="240"/>
      <c r="S380" s="240"/>
      <c r="T380" s="241"/>
      <c r="AT380" s="242" t="s">
        <v>174</v>
      </c>
      <c r="AU380" s="242" t="s">
        <v>81</v>
      </c>
      <c r="AV380" s="13" t="s">
        <v>81</v>
      </c>
      <c r="AW380" s="13" t="s">
        <v>36</v>
      </c>
      <c r="AX380" s="13" t="s">
        <v>72</v>
      </c>
      <c r="AY380" s="242" t="s">
        <v>162</v>
      </c>
    </row>
    <row r="381" spans="2:51" s="12" customFormat="1" ht="13.5">
      <c r="B381" s="221"/>
      <c r="C381" s="222"/>
      <c r="D381" s="218" t="s">
        <v>174</v>
      </c>
      <c r="E381" s="223" t="s">
        <v>21</v>
      </c>
      <c r="F381" s="224" t="s">
        <v>180</v>
      </c>
      <c r="G381" s="222"/>
      <c r="H381" s="225" t="s">
        <v>21</v>
      </c>
      <c r="I381" s="226"/>
      <c r="J381" s="222"/>
      <c r="K381" s="222"/>
      <c r="L381" s="227"/>
      <c r="M381" s="228"/>
      <c r="N381" s="229"/>
      <c r="O381" s="229"/>
      <c r="P381" s="229"/>
      <c r="Q381" s="229"/>
      <c r="R381" s="229"/>
      <c r="S381" s="229"/>
      <c r="T381" s="230"/>
      <c r="AT381" s="231" t="s">
        <v>174</v>
      </c>
      <c r="AU381" s="231" t="s">
        <v>81</v>
      </c>
      <c r="AV381" s="12" t="s">
        <v>79</v>
      </c>
      <c r="AW381" s="12" t="s">
        <v>36</v>
      </c>
      <c r="AX381" s="12" t="s">
        <v>72</v>
      </c>
      <c r="AY381" s="231" t="s">
        <v>162</v>
      </c>
    </row>
    <row r="382" spans="2:51" s="13" customFormat="1" ht="13.5">
      <c r="B382" s="232"/>
      <c r="C382" s="233"/>
      <c r="D382" s="218" t="s">
        <v>174</v>
      </c>
      <c r="E382" s="234" t="s">
        <v>21</v>
      </c>
      <c r="F382" s="235" t="s">
        <v>381</v>
      </c>
      <c r="G382" s="233"/>
      <c r="H382" s="236">
        <v>0.992</v>
      </c>
      <c r="I382" s="237"/>
      <c r="J382" s="233"/>
      <c r="K382" s="233"/>
      <c r="L382" s="238"/>
      <c r="M382" s="239"/>
      <c r="N382" s="240"/>
      <c r="O382" s="240"/>
      <c r="P382" s="240"/>
      <c r="Q382" s="240"/>
      <c r="R382" s="240"/>
      <c r="S382" s="240"/>
      <c r="T382" s="241"/>
      <c r="AT382" s="242" t="s">
        <v>174</v>
      </c>
      <c r="AU382" s="242" t="s">
        <v>81</v>
      </c>
      <c r="AV382" s="13" t="s">
        <v>81</v>
      </c>
      <c r="AW382" s="13" t="s">
        <v>36</v>
      </c>
      <c r="AX382" s="13" t="s">
        <v>72</v>
      </c>
      <c r="AY382" s="242" t="s">
        <v>162</v>
      </c>
    </row>
    <row r="383" spans="2:51" s="12" customFormat="1" ht="13.5">
      <c r="B383" s="221"/>
      <c r="C383" s="222"/>
      <c r="D383" s="218" t="s">
        <v>174</v>
      </c>
      <c r="E383" s="223" t="s">
        <v>21</v>
      </c>
      <c r="F383" s="224" t="s">
        <v>181</v>
      </c>
      <c r="G383" s="222"/>
      <c r="H383" s="225" t="s">
        <v>21</v>
      </c>
      <c r="I383" s="226"/>
      <c r="J383" s="222"/>
      <c r="K383" s="222"/>
      <c r="L383" s="227"/>
      <c r="M383" s="228"/>
      <c r="N383" s="229"/>
      <c r="O383" s="229"/>
      <c r="P383" s="229"/>
      <c r="Q383" s="229"/>
      <c r="R383" s="229"/>
      <c r="S383" s="229"/>
      <c r="T383" s="230"/>
      <c r="AT383" s="231" t="s">
        <v>174</v>
      </c>
      <c r="AU383" s="231" t="s">
        <v>81</v>
      </c>
      <c r="AV383" s="12" t="s">
        <v>79</v>
      </c>
      <c r="AW383" s="12" t="s">
        <v>36</v>
      </c>
      <c r="AX383" s="12" t="s">
        <v>72</v>
      </c>
      <c r="AY383" s="231" t="s">
        <v>162</v>
      </c>
    </row>
    <row r="384" spans="2:51" s="13" customFormat="1" ht="13.5">
      <c r="B384" s="232"/>
      <c r="C384" s="233"/>
      <c r="D384" s="218" t="s">
        <v>174</v>
      </c>
      <c r="E384" s="234" t="s">
        <v>21</v>
      </c>
      <c r="F384" s="235" t="s">
        <v>382</v>
      </c>
      <c r="G384" s="233"/>
      <c r="H384" s="236">
        <v>1.364</v>
      </c>
      <c r="I384" s="237"/>
      <c r="J384" s="233"/>
      <c r="K384" s="233"/>
      <c r="L384" s="238"/>
      <c r="M384" s="239"/>
      <c r="N384" s="240"/>
      <c r="O384" s="240"/>
      <c r="P384" s="240"/>
      <c r="Q384" s="240"/>
      <c r="R384" s="240"/>
      <c r="S384" s="240"/>
      <c r="T384" s="241"/>
      <c r="AT384" s="242" t="s">
        <v>174</v>
      </c>
      <c r="AU384" s="242" t="s">
        <v>81</v>
      </c>
      <c r="AV384" s="13" t="s">
        <v>81</v>
      </c>
      <c r="AW384" s="13" t="s">
        <v>36</v>
      </c>
      <c r="AX384" s="13" t="s">
        <v>72</v>
      </c>
      <c r="AY384" s="242" t="s">
        <v>162</v>
      </c>
    </row>
    <row r="385" spans="2:51" s="12" customFormat="1" ht="13.5">
      <c r="B385" s="221"/>
      <c r="C385" s="222"/>
      <c r="D385" s="218" t="s">
        <v>174</v>
      </c>
      <c r="E385" s="223" t="s">
        <v>21</v>
      </c>
      <c r="F385" s="224" t="s">
        <v>183</v>
      </c>
      <c r="G385" s="222"/>
      <c r="H385" s="225" t="s">
        <v>21</v>
      </c>
      <c r="I385" s="226"/>
      <c r="J385" s="222"/>
      <c r="K385" s="222"/>
      <c r="L385" s="227"/>
      <c r="M385" s="228"/>
      <c r="N385" s="229"/>
      <c r="O385" s="229"/>
      <c r="P385" s="229"/>
      <c r="Q385" s="229"/>
      <c r="R385" s="229"/>
      <c r="S385" s="229"/>
      <c r="T385" s="230"/>
      <c r="AT385" s="231" t="s">
        <v>174</v>
      </c>
      <c r="AU385" s="231" t="s">
        <v>81</v>
      </c>
      <c r="AV385" s="12" t="s">
        <v>79</v>
      </c>
      <c r="AW385" s="12" t="s">
        <v>36</v>
      </c>
      <c r="AX385" s="12" t="s">
        <v>72</v>
      </c>
      <c r="AY385" s="231" t="s">
        <v>162</v>
      </c>
    </row>
    <row r="386" spans="2:51" s="13" customFormat="1" ht="13.5">
      <c r="B386" s="232"/>
      <c r="C386" s="233"/>
      <c r="D386" s="218" t="s">
        <v>174</v>
      </c>
      <c r="E386" s="234" t="s">
        <v>21</v>
      </c>
      <c r="F386" s="235" t="s">
        <v>381</v>
      </c>
      <c r="G386" s="233"/>
      <c r="H386" s="236">
        <v>0.992</v>
      </c>
      <c r="I386" s="237"/>
      <c r="J386" s="233"/>
      <c r="K386" s="233"/>
      <c r="L386" s="238"/>
      <c r="M386" s="239"/>
      <c r="N386" s="240"/>
      <c r="O386" s="240"/>
      <c r="P386" s="240"/>
      <c r="Q386" s="240"/>
      <c r="R386" s="240"/>
      <c r="S386" s="240"/>
      <c r="T386" s="241"/>
      <c r="AT386" s="242" t="s">
        <v>174</v>
      </c>
      <c r="AU386" s="242" t="s">
        <v>81</v>
      </c>
      <c r="AV386" s="13" t="s">
        <v>81</v>
      </c>
      <c r="AW386" s="13" t="s">
        <v>36</v>
      </c>
      <c r="AX386" s="13" t="s">
        <v>72</v>
      </c>
      <c r="AY386" s="242" t="s">
        <v>162</v>
      </c>
    </row>
    <row r="387" spans="2:51" s="14" customFormat="1" ht="13.5">
      <c r="B387" s="243"/>
      <c r="C387" s="244"/>
      <c r="D387" s="245" t="s">
        <v>174</v>
      </c>
      <c r="E387" s="246" t="s">
        <v>21</v>
      </c>
      <c r="F387" s="247" t="s">
        <v>184</v>
      </c>
      <c r="G387" s="244"/>
      <c r="H387" s="248">
        <v>7.316</v>
      </c>
      <c r="I387" s="249"/>
      <c r="J387" s="244"/>
      <c r="K387" s="244"/>
      <c r="L387" s="250"/>
      <c r="M387" s="251"/>
      <c r="N387" s="252"/>
      <c r="O387" s="252"/>
      <c r="P387" s="252"/>
      <c r="Q387" s="252"/>
      <c r="R387" s="252"/>
      <c r="S387" s="252"/>
      <c r="T387" s="253"/>
      <c r="AT387" s="254" t="s">
        <v>174</v>
      </c>
      <c r="AU387" s="254" t="s">
        <v>81</v>
      </c>
      <c r="AV387" s="14" t="s">
        <v>170</v>
      </c>
      <c r="AW387" s="14" t="s">
        <v>36</v>
      </c>
      <c r="AX387" s="14" t="s">
        <v>79</v>
      </c>
      <c r="AY387" s="254" t="s">
        <v>162</v>
      </c>
    </row>
    <row r="388" spans="2:65" s="1" customFormat="1" ht="22.5" customHeight="1">
      <c r="B388" s="43"/>
      <c r="C388" s="206" t="s">
        <v>383</v>
      </c>
      <c r="D388" s="206" t="s">
        <v>165</v>
      </c>
      <c r="E388" s="207" t="s">
        <v>384</v>
      </c>
      <c r="F388" s="208" t="s">
        <v>385</v>
      </c>
      <c r="G388" s="209" t="s">
        <v>187</v>
      </c>
      <c r="H388" s="210">
        <v>223.948</v>
      </c>
      <c r="I388" s="211"/>
      <c r="J388" s="212">
        <f>ROUND(I388*H388,2)</f>
        <v>0</v>
      </c>
      <c r="K388" s="208" t="s">
        <v>169</v>
      </c>
      <c r="L388" s="63"/>
      <c r="M388" s="213" t="s">
        <v>21</v>
      </c>
      <c r="N388" s="214" t="s">
        <v>43</v>
      </c>
      <c r="O388" s="44"/>
      <c r="P388" s="215">
        <f>O388*H388</f>
        <v>0</v>
      </c>
      <c r="Q388" s="215">
        <v>0.00012</v>
      </c>
      <c r="R388" s="215">
        <f>Q388*H388</f>
        <v>0.02687376</v>
      </c>
      <c r="S388" s="215">
        <v>0</v>
      </c>
      <c r="T388" s="216">
        <f>S388*H388</f>
        <v>0</v>
      </c>
      <c r="AR388" s="26" t="s">
        <v>170</v>
      </c>
      <c r="AT388" s="26" t="s">
        <v>165</v>
      </c>
      <c r="AU388" s="26" t="s">
        <v>81</v>
      </c>
      <c r="AY388" s="26" t="s">
        <v>162</v>
      </c>
      <c r="BE388" s="217">
        <f>IF(N388="základní",J388,0)</f>
        <v>0</v>
      </c>
      <c r="BF388" s="217">
        <f>IF(N388="snížená",J388,0)</f>
        <v>0</v>
      </c>
      <c r="BG388" s="217">
        <f>IF(N388="zákl. přenesená",J388,0)</f>
        <v>0</v>
      </c>
      <c r="BH388" s="217">
        <f>IF(N388="sníž. přenesená",J388,0)</f>
        <v>0</v>
      </c>
      <c r="BI388" s="217">
        <f>IF(N388="nulová",J388,0)</f>
        <v>0</v>
      </c>
      <c r="BJ388" s="26" t="s">
        <v>79</v>
      </c>
      <c r="BK388" s="217">
        <f>ROUND(I388*H388,2)</f>
        <v>0</v>
      </c>
      <c r="BL388" s="26" t="s">
        <v>170</v>
      </c>
      <c r="BM388" s="26" t="s">
        <v>386</v>
      </c>
    </row>
    <row r="389" spans="2:47" s="1" customFormat="1" ht="40.5">
      <c r="B389" s="43"/>
      <c r="C389" s="65"/>
      <c r="D389" s="218" t="s">
        <v>172</v>
      </c>
      <c r="E389" s="65"/>
      <c r="F389" s="219" t="s">
        <v>387</v>
      </c>
      <c r="G389" s="65"/>
      <c r="H389" s="65"/>
      <c r="I389" s="174"/>
      <c r="J389" s="65"/>
      <c r="K389" s="65"/>
      <c r="L389" s="63"/>
      <c r="M389" s="220"/>
      <c r="N389" s="44"/>
      <c r="O389" s="44"/>
      <c r="P389" s="44"/>
      <c r="Q389" s="44"/>
      <c r="R389" s="44"/>
      <c r="S389" s="44"/>
      <c r="T389" s="80"/>
      <c r="AT389" s="26" t="s">
        <v>172</v>
      </c>
      <c r="AU389" s="26" t="s">
        <v>81</v>
      </c>
    </row>
    <row r="390" spans="2:51" s="12" customFormat="1" ht="13.5">
      <c r="B390" s="221"/>
      <c r="C390" s="222"/>
      <c r="D390" s="218" t="s">
        <v>174</v>
      </c>
      <c r="E390" s="223" t="s">
        <v>21</v>
      </c>
      <c r="F390" s="224" t="s">
        <v>388</v>
      </c>
      <c r="G390" s="222"/>
      <c r="H390" s="225" t="s">
        <v>21</v>
      </c>
      <c r="I390" s="226"/>
      <c r="J390" s="222"/>
      <c r="K390" s="222"/>
      <c r="L390" s="227"/>
      <c r="M390" s="228"/>
      <c r="N390" s="229"/>
      <c r="O390" s="229"/>
      <c r="P390" s="229"/>
      <c r="Q390" s="229"/>
      <c r="R390" s="229"/>
      <c r="S390" s="229"/>
      <c r="T390" s="230"/>
      <c r="AT390" s="231" t="s">
        <v>174</v>
      </c>
      <c r="AU390" s="231" t="s">
        <v>81</v>
      </c>
      <c r="AV390" s="12" t="s">
        <v>79</v>
      </c>
      <c r="AW390" s="12" t="s">
        <v>36</v>
      </c>
      <c r="AX390" s="12" t="s">
        <v>72</v>
      </c>
      <c r="AY390" s="231" t="s">
        <v>162</v>
      </c>
    </row>
    <row r="391" spans="2:51" s="13" customFormat="1" ht="13.5">
      <c r="B391" s="232"/>
      <c r="C391" s="233"/>
      <c r="D391" s="218" t="s">
        <v>174</v>
      </c>
      <c r="E391" s="234" t="s">
        <v>21</v>
      </c>
      <c r="F391" s="235" t="s">
        <v>389</v>
      </c>
      <c r="G391" s="233"/>
      <c r="H391" s="236">
        <v>107.1</v>
      </c>
      <c r="I391" s="237"/>
      <c r="J391" s="233"/>
      <c r="K391" s="233"/>
      <c r="L391" s="238"/>
      <c r="M391" s="239"/>
      <c r="N391" s="240"/>
      <c r="O391" s="240"/>
      <c r="P391" s="240"/>
      <c r="Q391" s="240"/>
      <c r="R391" s="240"/>
      <c r="S391" s="240"/>
      <c r="T391" s="241"/>
      <c r="AT391" s="242" t="s">
        <v>174</v>
      </c>
      <c r="AU391" s="242" t="s">
        <v>81</v>
      </c>
      <c r="AV391" s="13" t="s">
        <v>81</v>
      </c>
      <c r="AW391" s="13" t="s">
        <v>36</v>
      </c>
      <c r="AX391" s="13" t="s">
        <v>72</v>
      </c>
      <c r="AY391" s="242" t="s">
        <v>162</v>
      </c>
    </row>
    <row r="392" spans="2:51" s="13" customFormat="1" ht="13.5">
      <c r="B392" s="232"/>
      <c r="C392" s="233"/>
      <c r="D392" s="218" t="s">
        <v>174</v>
      </c>
      <c r="E392" s="234" t="s">
        <v>21</v>
      </c>
      <c r="F392" s="235" t="s">
        <v>390</v>
      </c>
      <c r="G392" s="233"/>
      <c r="H392" s="236">
        <v>36.848</v>
      </c>
      <c r="I392" s="237"/>
      <c r="J392" s="233"/>
      <c r="K392" s="233"/>
      <c r="L392" s="238"/>
      <c r="M392" s="239"/>
      <c r="N392" s="240"/>
      <c r="O392" s="240"/>
      <c r="P392" s="240"/>
      <c r="Q392" s="240"/>
      <c r="R392" s="240"/>
      <c r="S392" s="240"/>
      <c r="T392" s="241"/>
      <c r="AT392" s="242" t="s">
        <v>174</v>
      </c>
      <c r="AU392" s="242" t="s">
        <v>81</v>
      </c>
      <c r="AV392" s="13" t="s">
        <v>81</v>
      </c>
      <c r="AW392" s="13" t="s">
        <v>36</v>
      </c>
      <c r="AX392" s="13" t="s">
        <v>72</v>
      </c>
      <c r="AY392" s="242" t="s">
        <v>162</v>
      </c>
    </row>
    <row r="393" spans="2:51" s="12" customFormat="1" ht="13.5">
      <c r="B393" s="221"/>
      <c r="C393" s="222"/>
      <c r="D393" s="218" t="s">
        <v>174</v>
      </c>
      <c r="E393" s="223" t="s">
        <v>21</v>
      </c>
      <c r="F393" s="224" t="s">
        <v>391</v>
      </c>
      <c r="G393" s="222"/>
      <c r="H393" s="225" t="s">
        <v>21</v>
      </c>
      <c r="I393" s="226"/>
      <c r="J393" s="222"/>
      <c r="K393" s="222"/>
      <c r="L393" s="227"/>
      <c r="M393" s="228"/>
      <c r="N393" s="229"/>
      <c r="O393" s="229"/>
      <c r="P393" s="229"/>
      <c r="Q393" s="229"/>
      <c r="R393" s="229"/>
      <c r="S393" s="229"/>
      <c r="T393" s="230"/>
      <c r="AT393" s="231" t="s">
        <v>174</v>
      </c>
      <c r="AU393" s="231" t="s">
        <v>81</v>
      </c>
      <c r="AV393" s="12" t="s">
        <v>79</v>
      </c>
      <c r="AW393" s="12" t="s">
        <v>36</v>
      </c>
      <c r="AX393" s="12" t="s">
        <v>72</v>
      </c>
      <c r="AY393" s="231" t="s">
        <v>162</v>
      </c>
    </row>
    <row r="394" spans="2:51" s="13" customFormat="1" ht="13.5">
      <c r="B394" s="232"/>
      <c r="C394" s="233"/>
      <c r="D394" s="218" t="s">
        <v>174</v>
      </c>
      <c r="E394" s="234" t="s">
        <v>21</v>
      </c>
      <c r="F394" s="235" t="s">
        <v>392</v>
      </c>
      <c r="G394" s="233"/>
      <c r="H394" s="236">
        <v>80</v>
      </c>
      <c r="I394" s="237"/>
      <c r="J394" s="233"/>
      <c r="K394" s="233"/>
      <c r="L394" s="238"/>
      <c r="M394" s="239"/>
      <c r="N394" s="240"/>
      <c r="O394" s="240"/>
      <c r="P394" s="240"/>
      <c r="Q394" s="240"/>
      <c r="R394" s="240"/>
      <c r="S394" s="240"/>
      <c r="T394" s="241"/>
      <c r="AT394" s="242" t="s">
        <v>174</v>
      </c>
      <c r="AU394" s="242" t="s">
        <v>81</v>
      </c>
      <c r="AV394" s="13" t="s">
        <v>81</v>
      </c>
      <c r="AW394" s="13" t="s">
        <v>36</v>
      </c>
      <c r="AX394" s="13" t="s">
        <v>72</v>
      </c>
      <c r="AY394" s="242" t="s">
        <v>162</v>
      </c>
    </row>
    <row r="395" spans="2:51" s="14" customFormat="1" ht="13.5">
      <c r="B395" s="243"/>
      <c r="C395" s="244"/>
      <c r="D395" s="245" t="s">
        <v>174</v>
      </c>
      <c r="E395" s="246" t="s">
        <v>21</v>
      </c>
      <c r="F395" s="247" t="s">
        <v>184</v>
      </c>
      <c r="G395" s="244"/>
      <c r="H395" s="248">
        <v>223.948</v>
      </c>
      <c r="I395" s="249"/>
      <c r="J395" s="244"/>
      <c r="K395" s="244"/>
      <c r="L395" s="250"/>
      <c r="M395" s="251"/>
      <c r="N395" s="252"/>
      <c r="O395" s="252"/>
      <c r="P395" s="252"/>
      <c r="Q395" s="252"/>
      <c r="R395" s="252"/>
      <c r="S395" s="252"/>
      <c r="T395" s="253"/>
      <c r="AT395" s="254" t="s">
        <v>174</v>
      </c>
      <c r="AU395" s="254" t="s">
        <v>81</v>
      </c>
      <c r="AV395" s="14" t="s">
        <v>170</v>
      </c>
      <c r="AW395" s="14" t="s">
        <v>36</v>
      </c>
      <c r="AX395" s="14" t="s">
        <v>79</v>
      </c>
      <c r="AY395" s="254" t="s">
        <v>162</v>
      </c>
    </row>
    <row r="396" spans="2:65" s="1" customFormat="1" ht="22.5" customHeight="1">
      <c r="B396" s="43"/>
      <c r="C396" s="206" t="s">
        <v>393</v>
      </c>
      <c r="D396" s="206" t="s">
        <v>165</v>
      </c>
      <c r="E396" s="207" t="s">
        <v>394</v>
      </c>
      <c r="F396" s="208" t="s">
        <v>395</v>
      </c>
      <c r="G396" s="209" t="s">
        <v>187</v>
      </c>
      <c r="H396" s="210">
        <v>200</v>
      </c>
      <c r="I396" s="211"/>
      <c r="J396" s="212">
        <f>ROUND(I396*H396,2)</f>
        <v>0</v>
      </c>
      <c r="K396" s="208" t="s">
        <v>169</v>
      </c>
      <c r="L396" s="63"/>
      <c r="M396" s="213" t="s">
        <v>21</v>
      </c>
      <c r="N396" s="214" t="s">
        <v>43</v>
      </c>
      <c r="O396" s="44"/>
      <c r="P396" s="215">
        <f>O396*H396</f>
        <v>0</v>
      </c>
      <c r="Q396" s="215">
        <v>0.042</v>
      </c>
      <c r="R396" s="215">
        <f>Q396*H396</f>
        <v>8.4</v>
      </c>
      <c r="S396" s="215">
        <v>0</v>
      </c>
      <c r="T396" s="216">
        <f>S396*H396</f>
        <v>0</v>
      </c>
      <c r="AR396" s="26" t="s">
        <v>170</v>
      </c>
      <c r="AT396" s="26" t="s">
        <v>165</v>
      </c>
      <c r="AU396" s="26" t="s">
        <v>81</v>
      </c>
      <c r="AY396" s="26" t="s">
        <v>162</v>
      </c>
      <c r="BE396" s="217">
        <f>IF(N396="základní",J396,0)</f>
        <v>0</v>
      </c>
      <c r="BF396" s="217">
        <f>IF(N396="snížená",J396,0)</f>
        <v>0</v>
      </c>
      <c r="BG396" s="217">
        <f>IF(N396="zákl. přenesená",J396,0)</f>
        <v>0</v>
      </c>
      <c r="BH396" s="217">
        <f>IF(N396="sníž. přenesená",J396,0)</f>
        <v>0</v>
      </c>
      <c r="BI396" s="217">
        <f>IF(N396="nulová",J396,0)</f>
        <v>0</v>
      </c>
      <c r="BJ396" s="26" t="s">
        <v>79</v>
      </c>
      <c r="BK396" s="217">
        <f>ROUND(I396*H396,2)</f>
        <v>0</v>
      </c>
      <c r="BL396" s="26" t="s">
        <v>170</v>
      </c>
      <c r="BM396" s="26" t="s">
        <v>396</v>
      </c>
    </row>
    <row r="397" spans="2:47" s="1" customFormat="1" ht="135">
      <c r="B397" s="43"/>
      <c r="C397" s="65"/>
      <c r="D397" s="218" t="s">
        <v>172</v>
      </c>
      <c r="E397" s="65"/>
      <c r="F397" s="219" t="s">
        <v>397</v>
      </c>
      <c r="G397" s="65"/>
      <c r="H397" s="65"/>
      <c r="I397" s="174"/>
      <c r="J397" s="65"/>
      <c r="K397" s="65"/>
      <c r="L397" s="63"/>
      <c r="M397" s="220"/>
      <c r="N397" s="44"/>
      <c r="O397" s="44"/>
      <c r="P397" s="44"/>
      <c r="Q397" s="44"/>
      <c r="R397" s="44"/>
      <c r="S397" s="44"/>
      <c r="T397" s="80"/>
      <c r="AT397" s="26" t="s">
        <v>172</v>
      </c>
      <c r="AU397" s="26" t="s">
        <v>81</v>
      </c>
    </row>
    <row r="398" spans="2:47" s="1" customFormat="1" ht="54">
      <c r="B398" s="43"/>
      <c r="C398" s="65"/>
      <c r="D398" s="245" t="s">
        <v>241</v>
      </c>
      <c r="E398" s="65"/>
      <c r="F398" s="279" t="s">
        <v>398</v>
      </c>
      <c r="G398" s="65"/>
      <c r="H398" s="65"/>
      <c r="I398" s="174"/>
      <c r="J398" s="65"/>
      <c r="K398" s="65"/>
      <c r="L398" s="63"/>
      <c r="M398" s="220"/>
      <c r="N398" s="44"/>
      <c r="O398" s="44"/>
      <c r="P398" s="44"/>
      <c r="Q398" s="44"/>
      <c r="R398" s="44"/>
      <c r="S398" s="44"/>
      <c r="T398" s="80"/>
      <c r="AT398" s="26" t="s">
        <v>241</v>
      </c>
      <c r="AU398" s="26" t="s">
        <v>81</v>
      </c>
    </row>
    <row r="399" spans="2:65" s="1" customFormat="1" ht="22.5" customHeight="1">
      <c r="B399" s="43"/>
      <c r="C399" s="206" t="s">
        <v>399</v>
      </c>
      <c r="D399" s="206" t="s">
        <v>165</v>
      </c>
      <c r="E399" s="207" t="s">
        <v>400</v>
      </c>
      <c r="F399" s="208" t="s">
        <v>401</v>
      </c>
      <c r="G399" s="209" t="s">
        <v>187</v>
      </c>
      <c r="H399" s="210">
        <v>200</v>
      </c>
      <c r="I399" s="211"/>
      <c r="J399" s="212">
        <f>ROUND(I399*H399,2)</f>
        <v>0</v>
      </c>
      <c r="K399" s="208" t="s">
        <v>169</v>
      </c>
      <c r="L399" s="63"/>
      <c r="M399" s="213" t="s">
        <v>21</v>
      </c>
      <c r="N399" s="214" t="s">
        <v>43</v>
      </c>
      <c r="O399" s="44"/>
      <c r="P399" s="215">
        <f>O399*H399</f>
        <v>0</v>
      </c>
      <c r="Q399" s="215">
        <v>0.00041</v>
      </c>
      <c r="R399" s="215">
        <f>Q399*H399</f>
        <v>0.082</v>
      </c>
      <c r="S399" s="215">
        <v>0</v>
      </c>
      <c r="T399" s="216">
        <f>S399*H399</f>
        <v>0</v>
      </c>
      <c r="AR399" s="26" t="s">
        <v>170</v>
      </c>
      <c r="AT399" s="26" t="s">
        <v>165</v>
      </c>
      <c r="AU399" s="26" t="s">
        <v>81</v>
      </c>
      <c r="AY399" s="26" t="s">
        <v>162</v>
      </c>
      <c r="BE399" s="217">
        <f>IF(N399="základní",J399,0)</f>
        <v>0</v>
      </c>
      <c r="BF399" s="217">
        <f>IF(N399="snížená",J399,0)</f>
        <v>0</v>
      </c>
      <c r="BG399" s="217">
        <f>IF(N399="zákl. přenesená",J399,0)</f>
        <v>0</v>
      </c>
      <c r="BH399" s="217">
        <f>IF(N399="sníž. přenesená",J399,0)</f>
        <v>0</v>
      </c>
      <c r="BI399" s="217">
        <f>IF(N399="nulová",J399,0)</f>
        <v>0</v>
      </c>
      <c r="BJ399" s="26" t="s">
        <v>79</v>
      </c>
      <c r="BK399" s="217">
        <f>ROUND(I399*H399,2)</f>
        <v>0</v>
      </c>
      <c r="BL399" s="26" t="s">
        <v>170</v>
      </c>
      <c r="BM399" s="26" t="s">
        <v>402</v>
      </c>
    </row>
    <row r="400" spans="2:65" s="1" customFormat="1" ht="22.5" customHeight="1">
      <c r="B400" s="43"/>
      <c r="C400" s="206" t="s">
        <v>403</v>
      </c>
      <c r="D400" s="206" t="s">
        <v>165</v>
      </c>
      <c r="E400" s="207" t="s">
        <v>404</v>
      </c>
      <c r="F400" s="208" t="s">
        <v>405</v>
      </c>
      <c r="G400" s="209" t="s">
        <v>187</v>
      </c>
      <c r="H400" s="210">
        <v>501.91</v>
      </c>
      <c r="I400" s="211"/>
      <c r="J400" s="212">
        <f>ROUND(I400*H400,2)</f>
        <v>0</v>
      </c>
      <c r="K400" s="208" t="s">
        <v>169</v>
      </c>
      <c r="L400" s="63"/>
      <c r="M400" s="213" t="s">
        <v>21</v>
      </c>
      <c r="N400" s="214" t="s">
        <v>43</v>
      </c>
      <c r="O400" s="44"/>
      <c r="P400" s="215">
        <f>O400*H400</f>
        <v>0</v>
      </c>
      <c r="Q400" s="215">
        <v>0</v>
      </c>
      <c r="R400" s="215">
        <f>Q400*H400</f>
        <v>0</v>
      </c>
      <c r="S400" s="215">
        <v>0</v>
      </c>
      <c r="T400" s="216">
        <f>S400*H400</f>
        <v>0</v>
      </c>
      <c r="AR400" s="26" t="s">
        <v>170</v>
      </c>
      <c r="AT400" s="26" t="s">
        <v>165</v>
      </c>
      <c r="AU400" s="26" t="s">
        <v>81</v>
      </c>
      <c r="AY400" s="26" t="s">
        <v>162</v>
      </c>
      <c r="BE400" s="217">
        <f>IF(N400="základní",J400,0)</f>
        <v>0</v>
      </c>
      <c r="BF400" s="217">
        <f>IF(N400="snížená",J400,0)</f>
        <v>0</v>
      </c>
      <c r="BG400" s="217">
        <f>IF(N400="zákl. přenesená",J400,0)</f>
        <v>0</v>
      </c>
      <c r="BH400" s="217">
        <f>IF(N400="sníž. přenesená",J400,0)</f>
        <v>0</v>
      </c>
      <c r="BI400" s="217">
        <f>IF(N400="nulová",J400,0)</f>
        <v>0</v>
      </c>
      <c r="BJ400" s="26" t="s">
        <v>79</v>
      </c>
      <c r="BK400" s="217">
        <f>ROUND(I400*H400,2)</f>
        <v>0</v>
      </c>
      <c r="BL400" s="26" t="s">
        <v>170</v>
      </c>
      <c r="BM400" s="26" t="s">
        <v>406</v>
      </c>
    </row>
    <row r="401" spans="2:51" s="12" customFormat="1" ht="13.5">
      <c r="B401" s="221"/>
      <c r="C401" s="222"/>
      <c r="D401" s="218" t="s">
        <v>174</v>
      </c>
      <c r="E401" s="223" t="s">
        <v>21</v>
      </c>
      <c r="F401" s="224" t="s">
        <v>407</v>
      </c>
      <c r="G401" s="222"/>
      <c r="H401" s="225" t="s">
        <v>21</v>
      </c>
      <c r="I401" s="226"/>
      <c r="J401" s="222"/>
      <c r="K401" s="222"/>
      <c r="L401" s="227"/>
      <c r="M401" s="228"/>
      <c r="N401" s="229"/>
      <c r="O401" s="229"/>
      <c r="P401" s="229"/>
      <c r="Q401" s="229"/>
      <c r="R401" s="229"/>
      <c r="S401" s="229"/>
      <c r="T401" s="230"/>
      <c r="AT401" s="231" t="s">
        <v>174</v>
      </c>
      <c r="AU401" s="231" t="s">
        <v>81</v>
      </c>
      <c r="AV401" s="12" t="s">
        <v>79</v>
      </c>
      <c r="AW401" s="12" t="s">
        <v>36</v>
      </c>
      <c r="AX401" s="12" t="s">
        <v>72</v>
      </c>
      <c r="AY401" s="231" t="s">
        <v>162</v>
      </c>
    </row>
    <row r="402" spans="2:51" s="13" customFormat="1" ht="27">
      <c r="B402" s="232"/>
      <c r="C402" s="233"/>
      <c r="D402" s="218" t="s">
        <v>174</v>
      </c>
      <c r="E402" s="234" t="s">
        <v>21</v>
      </c>
      <c r="F402" s="235" t="s">
        <v>408</v>
      </c>
      <c r="G402" s="233"/>
      <c r="H402" s="236">
        <v>444.84</v>
      </c>
      <c r="I402" s="237"/>
      <c r="J402" s="233"/>
      <c r="K402" s="233"/>
      <c r="L402" s="238"/>
      <c r="M402" s="239"/>
      <c r="N402" s="240"/>
      <c r="O402" s="240"/>
      <c r="P402" s="240"/>
      <c r="Q402" s="240"/>
      <c r="R402" s="240"/>
      <c r="S402" s="240"/>
      <c r="T402" s="241"/>
      <c r="AT402" s="242" t="s">
        <v>174</v>
      </c>
      <c r="AU402" s="242" t="s">
        <v>81</v>
      </c>
      <c r="AV402" s="13" t="s">
        <v>81</v>
      </c>
      <c r="AW402" s="13" t="s">
        <v>36</v>
      </c>
      <c r="AX402" s="13" t="s">
        <v>72</v>
      </c>
      <c r="AY402" s="242" t="s">
        <v>162</v>
      </c>
    </row>
    <row r="403" spans="2:51" s="13" customFormat="1" ht="13.5">
      <c r="B403" s="232"/>
      <c r="C403" s="233"/>
      <c r="D403" s="218" t="s">
        <v>174</v>
      </c>
      <c r="E403" s="234" t="s">
        <v>21</v>
      </c>
      <c r="F403" s="235" t="s">
        <v>409</v>
      </c>
      <c r="G403" s="233"/>
      <c r="H403" s="236">
        <v>57.07</v>
      </c>
      <c r="I403" s="237"/>
      <c r="J403" s="233"/>
      <c r="K403" s="233"/>
      <c r="L403" s="238"/>
      <c r="M403" s="239"/>
      <c r="N403" s="240"/>
      <c r="O403" s="240"/>
      <c r="P403" s="240"/>
      <c r="Q403" s="240"/>
      <c r="R403" s="240"/>
      <c r="S403" s="240"/>
      <c r="T403" s="241"/>
      <c r="AT403" s="242" t="s">
        <v>174</v>
      </c>
      <c r="AU403" s="242" t="s">
        <v>81</v>
      </c>
      <c r="AV403" s="13" t="s">
        <v>81</v>
      </c>
      <c r="AW403" s="13" t="s">
        <v>36</v>
      </c>
      <c r="AX403" s="13" t="s">
        <v>72</v>
      </c>
      <c r="AY403" s="242" t="s">
        <v>162</v>
      </c>
    </row>
    <row r="404" spans="2:51" s="14" customFormat="1" ht="13.5">
      <c r="B404" s="243"/>
      <c r="C404" s="244"/>
      <c r="D404" s="245" t="s">
        <v>174</v>
      </c>
      <c r="E404" s="246" t="s">
        <v>21</v>
      </c>
      <c r="F404" s="247" t="s">
        <v>184</v>
      </c>
      <c r="G404" s="244"/>
      <c r="H404" s="248">
        <v>501.91</v>
      </c>
      <c r="I404" s="249"/>
      <c r="J404" s="244"/>
      <c r="K404" s="244"/>
      <c r="L404" s="250"/>
      <c r="M404" s="251"/>
      <c r="N404" s="252"/>
      <c r="O404" s="252"/>
      <c r="P404" s="252"/>
      <c r="Q404" s="252"/>
      <c r="R404" s="252"/>
      <c r="S404" s="252"/>
      <c r="T404" s="253"/>
      <c r="AT404" s="254" t="s">
        <v>174</v>
      </c>
      <c r="AU404" s="254" t="s">
        <v>81</v>
      </c>
      <c r="AV404" s="14" t="s">
        <v>170</v>
      </c>
      <c r="AW404" s="14" t="s">
        <v>36</v>
      </c>
      <c r="AX404" s="14" t="s">
        <v>79</v>
      </c>
      <c r="AY404" s="254" t="s">
        <v>162</v>
      </c>
    </row>
    <row r="405" spans="2:65" s="1" customFormat="1" ht="22.5" customHeight="1">
      <c r="B405" s="43"/>
      <c r="C405" s="206" t="s">
        <v>9</v>
      </c>
      <c r="D405" s="206" t="s">
        <v>165</v>
      </c>
      <c r="E405" s="207" t="s">
        <v>410</v>
      </c>
      <c r="F405" s="208" t="s">
        <v>411</v>
      </c>
      <c r="G405" s="209" t="s">
        <v>187</v>
      </c>
      <c r="H405" s="210">
        <v>501.91</v>
      </c>
      <c r="I405" s="211"/>
      <c r="J405" s="212">
        <f>ROUND(I405*H405,2)</f>
        <v>0</v>
      </c>
      <c r="K405" s="208" t="s">
        <v>169</v>
      </c>
      <c r="L405" s="63"/>
      <c r="M405" s="213" t="s">
        <v>21</v>
      </c>
      <c r="N405" s="214" t="s">
        <v>43</v>
      </c>
      <c r="O405" s="44"/>
      <c r="P405" s="215">
        <f>O405*H405</f>
        <v>0</v>
      </c>
      <c r="Q405" s="215">
        <v>0</v>
      </c>
      <c r="R405" s="215">
        <f>Q405*H405</f>
        <v>0</v>
      </c>
      <c r="S405" s="215">
        <v>0</v>
      </c>
      <c r="T405" s="216">
        <f>S405*H405</f>
        <v>0</v>
      </c>
      <c r="AR405" s="26" t="s">
        <v>170</v>
      </c>
      <c r="AT405" s="26" t="s">
        <v>165</v>
      </c>
      <c r="AU405" s="26" t="s">
        <v>81</v>
      </c>
      <c r="AY405" s="26" t="s">
        <v>162</v>
      </c>
      <c r="BE405" s="217">
        <f>IF(N405="základní",J405,0)</f>
        <v>0</v>
      </c>
      <c r="BF405" s="217">
        <f>IF(N405="snížená",J405,0)</f>
        <v>0</v>
      </c>
      <c r="BG405" s="217">
        <f>IF(N405="zákl. přenesená",J405,0)</f>
        <v>0</v>
      </c>
      <c r="BH405" s="217">
        <f>IF(N405="sníž. přenesená",J405,0)</f>
        <v>0</v>
      </c>
      <c r="BI405" s="217">
        <f>IF(N405="nulová",J405,0)</f>
        <v>0</v>
      </c>
      <c r="BJ405" s="26" t="s">
        <v>79</v>
      </c>
      <c r="BK405" s="217">
        <f>ROUND(I405*H405,2)</f>
        <v>0</v>
      </c>
      <c r="BL405" s="26" t="s">
        <v>170</v>
      </c>
      <c r="BM405" s="26" t="s">
        <v>412</v>
      </c>
    </row>
    <row r="406" spans="2:65" s="1" customFormat="1" ht="22.5" customHeight="1">
      <c r="B406" s="43"/>
      <c r="C406" s="206" t="s">
        <v>413</v>
      </c>
      <c r="D406" s="206" t="s">
        <v>165</v>
      </c>
      <c r="E406" s="207" t="s">
        <v>414</v>
      </c>
      <c r="F406" s="208" t="s">
        <v>415</v>
      </c>
      <c r="G406" s="209" t="s">
        <v>416</v>
      </c>
      <c r="H406" s="210">
        <v>11</v>
      </c>
      <c r="I406" s="211"/>
      <c r="J406" s="212">
        <f>ROUND(I406*H406,2)</f>
        <v>0</v>
      </c>
      <c r="K406" s="208" t="s">
        <v>169</v>
      </c>
      <c r="L406" s="63"/>
      <c r="M406" s="213" t="s">
        <v>21</v>
      </c>
      <c r="N406" s="214" t="s">
        <v>43</v>
      </c>
      <c r="O406" s="44"/>
      <c r="P406" s="215">
        <f>O406*H406</f>
        <v>0</v>
      </c>
      <c r="Q406" s="215">
        <v>0.04684</v>
      </c>
      <c r="R406" s="215">
        <f>Q406*H406</f>
        <v>0.51524</v>
      </c>
      <c r="S406" s="215">
        <v>0</v>
      </c>
      <c r="T406" s="216">
        <f>S406*H406</f>
        <v>0</v>
      </c>
      <c r="AR406" s="26" t="s">
        <v>170</v>
      </c>
      <c r="AT406" s="26" t="s">
        <v>165</v>
      </c>
      <c r="AU406" s="26" t="s">
        <v>81</v>
      </c>
      <c r="AY406" s="26" t="s">
        <v>162</v>
      </c>
      <c r="BE406" s="217">
        <f>IF(N406="základní",J406,0)</f>
        <v>0</v>
      </c>
      <c r="BF406" s="217">
        <f>IF(N406="snížená",J406,0)</f>
        <v>0</v>
      </c>
      <c r="BG406" s="217">
        <f>IF(N406="zákl. přenesená",J406,0)</f>
        <v>0</v>
      </c>
      <c r="BH406" s="217">
        <f>IF(N406="sníž. přenesená",J406,0)</f>
        <v>0</v>
      </c>
      <c r="BI406" s="217">
        <f>IF(N406="nulová",J406,0)</f>
        <v>0</v>
      </c>
      <c r="BJ406" s="26" t="s">
        <v>79</v>
      </c>
      <c r="BK406" s="217">
        <f>ROUND(I406*H406,2)</f>
        <v>0</v>
      </c>
      <c r="BL406" s="26" t="s">
        <v>170</v>
      </c>
      <c r="BM406" s="26" t="s">
        <v>417</v>
      </c>
    </row>
    <row r="407" spans="2:47" s="1" customFormat="1" ht="27">
      <c r="B407" s="43"/>
      <c r="C407" s="65"/>
      <c r="D407" s="218" t="s">
        <v>172</v>
      </c>
      <c r="E407" s="65"/>
      <c r="F407" s="219" t="s">
        <v>418</v>
      </c>
      <c r="G407" s="65"/>
      <c r="H407" s="65"/>
      <c r="I407" s="174"/>
      <c r="J407" s="65"/>
      <c r="K407" s="65"/>
      <c r="L407" s="63"/>
      <c r="M407" s="220"/>
      <c r="N407" s="44"/>
      <c r="O407" s="44"/>
      <c r="P407" s="44"/>
      <c r="Q407" s="44"/>
      <c r="R407" s="44"/>
      <c r="S407" s="44"/>
      <c r="T407" s="80"/>
      <c r="AT407" s="26" t="s">
        <v>172</v>
      </c>
      <c r="AU407" s="26" t="s">
        <v>81</v>
      </c>
    </row>
    <row r="408" spans="2:51" s="12" customFormat="1" ht="13.5">
      <c r="B408" s="221"/>
      <c r="C408" s="222"/>
      <c r="D408" s="218" t="s">
        <v>174</v>
      </c>
      <c r="E408" s="223" t="s">
        <v>21</v>
      </c>
      <c r="F408" s="224" t="s">
        <v>419</v>
      </c>
      <c r="G408" s="222"/>
      <c r="H408" s="225" t="s">
        <v>21</v>
      </c>
      <c r="I408" s="226"/>
      <c r="J408" s="222"/>
      <c r="K408" s="222"/>
      <c r="L408" s="227"/>
      <c r="M408" s="228"/>
      <c r="N408" s="229"/>
      <c r="O408" s="229"/>
      <c r="P408" s="229"/>
      <c r="Q408" s="229"/>
      <c r="R408" s="229"/>
      <c r="S408" s="229"/>
      <c r="T408" s="230"/>
      <c r="AT408" s="231" t="s">
        <v>174</v>
      </c>
      <c r="AU408" s="231" t="s">
        <v>81</v>
      </c>
      <c r="AV408" s="12" t="s">
        <v>79</v>
      </c>
      <c r="AW408" s="12" t="s">
        <v>36</v>
      </c>
      <c r="AX408" s="12" t="s">
        <v>72</v>
      </c>
      <c r="AY408" s="231" t="s">
        <v>162</v>
      </c>
    </row>
    <row r="409" spans="2:51" s="13" customFormat="1" ht="13.5">
      <c r="B409" s="232"/>
      <c r="C409" s="233"/>
      <c r="D409" s="218" t="s">
        <v>174</v>
      </c>
      <c r="E409" s="234" t="s">
        <v>21</v>
      </c>
      <c r="F409" s="235" t="s">
        <v>81</v>
      </c>
      <c r="G409" s="233"/>
      <c r="H409" s="236">
        <v>2</v>
      </c>
      <c r="I409" s="237"/>
      <c r="J409" s="233"/>
      <c r="K409" s="233"/>
      <c r="L409" s="238"/>
      <c r="M409" s="239"/>
      <c r="N409" s="240"/>
      <c r="O409" s="240"/>
      <c r="P409" s="240"/>
      <c r="Q409" s="240"/>
      <c r="R409" s="240"/>
      <c r="S409" s="240"/>
      <c r="T409" s="241"/>
      <c r="AT409" s="242" t="s">
        <v>174</v>
      </c>
      <c r="AU409" s="242" t="s">
        <v>81</v>
      </c>
      <c r="AV409" s="13" t="s">
        <v>81</v>
      </c>
      <c r="AW409" s="13" t="s">
        <v>36</v>
      </c>
      <c r="AX409" s="13" t="s">
        <v>72</v>
      </c>
      <c r="AY409" s="242" t="s">
        <v>162</v>
      </c>
    </row>
    <row r="410" spans="2:51" s="12" customFormat="1" ht="13.5">
      <c r="B410" s="221"/>
      <c r="C410" s="222"/>
      <c r="D410" s="218" t="s">
        <v>174</v>
      </c>
      <c r="E410" s="223" t="s">
        <v>21</v>
      </c>
      <c r="F410" s="224" t="s">
        <v>420</v>
      </c>
      <c r="G410" s="222"/>
      <c r="H410" s="225" t="s">
        <v>21</v>
      </c>
      <c r="I410" s="226"/>
      <c r="J410" s="222"/>
      <c r="K410" s="222"/>
      <c r="L410" s="227"/>
      <c r="M410" s="228"/>
      <c r="N410" s="229"/>
      <c r="O410" s="229"/>
      <c r="P410" s="229"/>
      <c r="Q410" s="229"/>
      <c r="R410" s="229"/>
      <c r="S410" s="229"/>
      <c r="T410" s="230"/>
      <c r="AT410" s="231" t="s">
        <v>174</v>
      </c>
      <c r="AU410" s="231" t="s">
        <v>81</v>
      </c>
      <c r="AV410" s="12" t="s">
        <v>79</v>
      </c>
      <c r="AW410" s="12" t="s">
        <v>36</v>
      </c>
      <c r="AX410" s="12" t="s">
        <v>72</v>
      </c>
      <c r="AY410" s="231" t="s">
        <v>162</v>
      </c>
    </row>
    <row r="411" spans="2:51" s="13" customFormat="1" ht="13.5">
      <c r="B411" s="232"/>
      <c r="C411" s="233"/>
      <c r="D411" s="218" t="s">
        <v>174</v>
      </c>
      <c r="E411" s="234" t="s">
        <v>21</v>
      </c>
      <c r="F411" s="235" t="s">
        <v>163</v>
      </c>
      <c r="G411" s="233"/>
      <c r="H411" s="236">
        <v>3</v>
      </c>
      <c r="I411" s="237"/>
      <c r="J411" s="233"/>
      <c r="K411" s="233"/>
      <c r="L411" s="238"/>
      <c r="M411" s="239"/>
      <c r="N411" s="240"/>
      <c r="O411" s="240"/>
      <c r="P411" s="240"/>
      <c r="Q411" s="240"/>
      <c r="R411" s="240"/>
      <c r="S411" s="240"/>
      <c r="T411" s="241"/>
      <c r="AT411" s="242" t="s">
        <v>174</v>
      </c>
      <c r="AU411" s="242" t="s">
        <v>81</v>
      </c>
      <c r="AV411" s="13" t="s">
        <v>81</v>
      </c>
      <c r="AW411" s="13" t="s">
        <v>36</v>
      </c>
      <c r="AX411" s="13" t="s">
        <v>72</v>
      </c>
      <c r="AY411" s="242" t="s">
        <v>162</v>
      </c>
    </row>
    <row r="412" spans="2:51" s="12" customFormat="1" ht="13.5">
      <c r="B412" s="221"/>
      <c r="C412" s="222"/>
      <c r="D412" s="218" t="s">
        <v>174</v>
      </c>
      <c r="E412" s="223" t="s">
        <v>21</v>
      </c>
      <c r="F412" s="224" t="s">
        <v>421</v>
      </c>
      <c r="G412" s="222"/>
      <c r="H412" s="225" t="s">
        <v>21</v>
      </c>
      <c r="I412" s="226"/>
      <c r="J412" s="222"/>
      <c r="K412" s="222"/>
      <c r="L412" s="227"/>
      <c r="M412" s="228"/>
      <c r="N412" s="229"/>
      <c r="O412" s="229"/>
      <c r="P412" s="229"/>
      <c r="Q412" s="229"/>
      <c r="R412" s="229"/>
      <c r="S412" s="229"/>
      <c r="T412" s="230"/>
      <c r="AT412" s="231" t="s">
        <v>174</v>
      </c>
      <c r="AU412" s="231" t="s">
        <v>81</v>
      </c>
      <c r="AV412" s="12" t="s">
        <v>79</v>
      </c>
      <c r="AW412" s="12" t="s">
        <v>36</v>
      </c>
      <c r="AX412" s="12" t="s">
        <v>72</v>
      </c>
      <c r="AY412" s="231" t="s">
        <v>162</v>
      </c>
    </row>
    <row r="413" spans="2:51" s="13" customFormat="1" ht="13.5">
      <c r="B413" s="232"/>
      <c r="C413" s="233"/>
      <c r="D413" s="218" t="s">
        <v>174</v>
      </c>
      <c r="E413" s="234" t="s">
        <v>21</v>
      </c>
      <c r="F413" s="235" t="s">
        <v>203</v>
      </c>
      <c r="G413" s="233"/>
      <c r="H413" s="236">
        <v>5</v>
      </c>
      <c r="I413" s="237"/>
      <c r="J413" s="233"/>
      <c r="K413" s="233"/>
      <c r="L413" s="238"/>
      <c r="M413" s="239"/>
      <c r="N413" s="240"/>
      <c r="O413" s="240"/>
      <c r="P413" s="240"/>
      <c r="Q413" s="240"/>
      <c r="R413" s="240"/>
      <c r="S413" s="240"/>
      <c r="T413" s="241"/>
      <c r="AT413" s="242" t="s">
        <v>174</v>
      </c>
      <c r="AU413" s="242" t="s">
        <v>81</v>
      </c>
      <c r="AV413" s="13" t="s">
        <v>81</v>
      </c>
      <c r="AW413" s="13" t="s">
        <v>36</v>
      </c>
      <c r="AX413" s="13" t="s">
        <v>72</v>
      </c>
      <c r="AY413" s="242" t="s">
        <v>162</v>
      </c>
    </row>
    <row r="414" spans="2:51" s="12" customFormat="1" ht="13.5">
      <c r="B414" s="221"/>
      <c r="C414" s="222"/>
      <c r="D414" s="218" t="s">
        <v>174</v>
      </c>
      <c r="E414" s="223" t="s">
        <v>21</v>
      </c>
      <c r="F414" s="224" t="s">
        <v>422</v>
      </c>
      <c r="G414" s="222"/>
      <c r="H414" s="225" t="s">
        <v>21</v>
      </c>
      <c r="I414" s="226"/>
      <c r="J414" s="222"/>
      <c r="K414" s="222"/>
      <c r="L414" s="227"/>
      <c r="M414" s="228"/>
      <c r="N414" s="229"/>
      <c r="O414" s="229"/>
      <c r="P414" s="229"/>
      <c r="Q414" s="229"/>
      <c r="R414" s="229"/>
      <c r="S414" s="229"/>
      <c r="T414" s="230"/>
      <c r="AT414" s="231" t="s">
        <v>174</v>
      </c>
      <c r="AU414" s="231" t="s">
        <v>81</v>
      </c>
      <c r="AV414" s="12" t="s">
        <v>79</v>
      </c>
      <c r="AW414" s="12" t="s">
        <v>36</v>
      </c>
      <c r="AX414" s="12" t="s">
        <v>72</v>
      </c>
      <c r="AY414" s="231" t="s">
        <v>162</v>
      </c>
    </row>
    <row r="415" spans="2:51" s="13" customFormat="1" ht="13.5">
      <c r="B415" s="232"/>
      <c r="C415" s="233"/>
      <c r="D415" s="218" t="s">
        <v>174</v>
      </c>
      <c r="E415" s="234" t="s">
        <v>21</v>
      </c>
      <c r="F415" s="235" t="s">
        <v>79</v>
      </c>
      <c r="G415" s="233"/>
      <c r="H415" s="236">
        <v>1</v>
      </c>
      <c r="I415" s="237"/>
      <c r="J415" s="233"/>
      <c r="K415" s="233"/>
      <c r="L415" s="238"/>
      <c r="M415" s="239"/>
      <c r="N415" s="240"/>
      <c r="O415" s="240"/>
      <c r="P415" s="240"/>
      <c r="Q415" s="240"/>
      <c r="R415" s="240"/>
      <c r="S415" s="240"/>
      <c r="T415" s="241"/>
      <c r="AT415" s="242" t="s">
        <v>174</v>
      </c>
      <c r="AU415" s="242" t="s">
        <v>81</v>
      </c>
      <c r="AV415" s="13" t="s">
        <v>81</v>
      </c>
      <c r="AW415" s="13" t="s">
        <v>36</v>
      </c>
      <c r="AX415" s="13" t="s">
        <v>72</v>
      </c>
      <c r="AY415" s="242" t="s">
        <v>162</v>
      </c>
    </row>
    <row r="416" spans="2:51" s="14" customFormat="1" ht="13.5">
      <c r="B416" s="243"/>
      <c r="C416" s="244"/>
      <c r="D416" s="245" t="s">
        <v>174</v>
      </c>
      <c r="E416" s="246" t="s">
        <v>21</v>
      </c>
      <c r="F416" s="247" t="s">
        <v>184</v>
      </c>
      <c r="G416" s="244"/>
      <c r="H416" s="248">
        <v>11</v>
      </c>
      <c r="I416" s="249"/>
      <c r="J416" s="244"/>
      <c r="K416" s="244"/>
      <c r="L416" s="250"/>
      <c r="M416" s="251"/>
      <c r="N416" s="252"/>
      <c r="O416" s="252"/>
      <c r="P416" s="252"/>
      <c r="Q416" s="252"/>
      <c r="R416" s="252"/>
      <c r="S416" s="252"/>
      <c r="T416" s="253"/>
      <c r="AT416" s="254" t="s">
        <v>174</v>
      </c>
      <c r="AU416" s="254" t="s">
        <v>81</v>
      </c>
      <c r="AV416" s="14" t="s">
        <v>170</v>
      </c>
      <c r="AW416" s="14" t="s">
        <v>36</v>
      </c>
      <c r="AX416" s="14" t="s">
        <v>79</v>
      </c>
      <c r="AY416" s="254" t="s">
        <v>162</v>
      </c>
    </row>
    <row r="417" spans="2:65" s="1" customFormat="1" ht="22.5" customHeight="1">
      <c r="B417" s="43"/>
      <c r="C417" s="258" t="s">
        <v>423</v>
      </c>
      <c r="D417" s="258" t="s">
        <v>237</v>
      </c>
      <c r="E417" s="259" t="s">
        <v>424</v>
      </c>
      <c r="F417" s="260" t="s">
        <v>425</v>
      </c>
      <c r="G417" s="261" t="s">
        <v>416</v>
      </c>
      <c r="H417" s="262">
        <v>2</v>
      </c>
      <c r="I417" s="263"/>
      <c r="J417" s="264">
        <f>ROUND(I417*H417,2)</f>
        <v>0</v>
      </c>
      <c r="K417" s="260" t="s">
        <v>21</v>
      </c>
      <c r="L417" s="265"/>
      <c r="M417" s="266" t="s">
        <v>21</v>
      </c>
      <c r="N417" s="267" t="s">
        <v>43</v>
      </c>
      <c r="O417" s="44"/>
      <c r="P417" s="215">
        <f>O417*H417</f>
        <v>0</v>
      </c>
      <c r="Q417" s="215">
        <v>0.02381</v>
      </c>
      <c r="R417" s="215">
        <f>Q417*H417</f>
        <v>0.04762</v>
      </c>
      <c r="S417" s="215">
        <v>0</v>
      </c>
      <c r="T417" s="216">
        <f>S417*H417</f>
        <v>0</v>
      </c>
      <c r="AR417" s="26" t="s">
        <v>222</v>
      </c>
      <c r="AT417" s="26" t="s">
        <v>237</v>
      </c>
      <c r="AU417" s="26" t="s">
        <v>81</v>
      </c>
      <c r="AY417" s="26" t="s">
        <v>162</v>
      </c>
      <c r="BE417" s="217">
        <f>IF(N417="základní",J417,0)</f>
        <v>0</v>
      </c>
      <c r="BF417" s="217">
        <f>IF(N417="snížená",J417,0)</f>
        <v>0</v>
      </c>
      <c r="BG417" s="217">
        <f>IF(N417="zákl. přenesená",J417,0)</f>
        <v>0</v>
      </c>
      <c r="BH417" s="217">
        <f>IF(N417="sníž. přenesená",J417,0)</f>
        <v>0</v>
      </c>
      <c r="BI417" s="217">
        <f>IF(N417="nulová",J417,0)</f>
        <v>0</v>
      </c>
      <c r="BJ417" s="26" t="s">
        <v>79</v>
      </c>
      <c r="BK417" s="217">
        <f>ROUND(I417*H417,2)</f>
        <v>0</v>
      </c>
      <c r="BL417" s="26" t="s">
        <v>170</v>
      </c>
      <c r="BM417" s="26" t="s">
        <v>426</v>
      </c>
    </row>
    <row r="418" spans="2:65" s="1" customFormat="1" ht="22.5" customHeight="1">
      <c r="B418" s="43"/>
      <c r="C418" s="258" t="s">
        <v>427</v>
      </c>
      <c r="D418" s="258" t="s">
        <v>237</v>
      </c>
      <c r="E418" s="259" t="s">
        <v>428</v>
      </c>
      <c r="F418" s="260" t="s">
        <v>429</v>
      </c>
      <c r="G418" s="261" t="s">
        <v>416</v>
      </c>
      <c r="H418" s="262">
        <v>3</v>
      </c>
      <c r="I418" s="263"/>
      <c r="J418" s="264">
        <f>ROUND(I418*H418,2)</f>
        <v>0</v>
      </c>
      <c r="K418" s="260" t="s">
        <v>21</v>
      </c>
      <c r="L418" s="265"/>
      <c r="M418" s="266" t="s">
        <v>21</v>
      </c>
      <c r="N418" s="267" t="s">
        <v>43</v>
      </c>
      <c r="O418" s="44"/>
      <c r="P418" s="215">
        <f>O418*H418</f>
        <v>0</v>
      </c>
      <c r="Q418" s="215">
        <v>0.02381</v>
      </c>
      <c r="R418" s="215">
        <f>Q418*H418</f>
        <v>0.07143000000000001</v>
      </c>
      <c r="S418" s="215">
        <v>0</v>
      </c>
      <c r="T418" s="216">
        <f>S418*H418</f>
        <v>0</v>
      </c>
      <c r="AR418" s="26" t="s">
        <v>222</v>
      </c>
      <c r="AT418" s="26" t="s">
        <v>237</v>
      </c>
      <c r="AU418" s="26" t="s">
        <v>81</v>
      </c>
      <c r="AY418" s="26" t="s">
        <v>162</v>
      </c>
      <c r="BE418" s="217">
        <f>IF(N418="základní",J418,0)</f>
        <v>0</v>
      </c>
      <c r="BF418" s="217">
        <f>IF(N418="snížená",J418,0)</f>
        <v>0</v>
      </c>
      <c r="BG418" s="217">
        <f>IF(N418="zákl. přenesená",J418,0)</f>
        <v>0</v>
      </c>
      <c r="BH418" s="217">
        <f>IF(N418="sníž. přenesená",J418,0)</f>
        <v>0</v>
      </c>
      <c r="BI418" s="217">
        <f>IF(N418="nulová",J418,0)</f>
        <v>0</v>
      </c>
      <c r="BJ418" s="26" t="s">
        <v>79</v>
      </c>
      <c r="BK418" s="217">
        <f>ROUND(I418*H418,2)</f>
        <v>0</v>
      </c>
      <c r="BL418" s="26" t="s">
        <v>170</v>
      </c>
      <c r="BM418" s="26" t="s">
        <v>430</v>
      </c>
    </row>
    <row r="419" spans="2:65" s="1" customFormat="1" ht="22.5" customHeight="1">
      <c r="B419" s="43"/>
      <c r="C419" s="258" t="s">
        <v>431</v>
      </c>
      <c r="D419" s="258" t="s">
        <v>237</v>
      </c>
      <c r="E419" s="259" t="s">
        <v>432</v>
      </c>
      <c r="F419" s="260" t="s">
        <v>433</v>
      </c>
      <c r="G419" s="261" t="s">
        <v>416</v>
      </c>
      <c r="H419" s="262">
        <v>5</v>
      </c>
      <c r="I419" s="263"/>
      <c r="J419" s="264">
        <f>ROUND(I419*H419,2)</f>
        <v>0</v>
      </c>
      <c r="K419" s="260" t="s">
        <v>21</v>
      </c>
      <c r="L419" s="265"/>
      <c r="M419" s="266" t="s">
        <v>21</v>
      </c>
      <c r="N419" s="267" t="s">
        <v>43</v>
      </c>
      <c r="O419" s="44"/>
      <c r="P419" s="215">
        <f>O419*H419</f>
        <v>0</v>
      </c>
      <c r="Q419" s="215">
        <v>0.02381</v>
      </c>
      <c r="R419" s="215">
        <f>Q419*H419</f>
        <v>0.11905</v>
      </c>
      <c r="S419" s="215">
        <v>0</v>
      </c>
      <c r="T419" s="216">
        <f>S419*H419</f>
        <v>0</v>
      </c>
      <c r="AR419" s="26" t="s">
        <v>222</v>
      </c>
      <c r="AT419" s="26" t="s">
        <v>237</v>
      </c>
      <c r="AU419" s="26" t="s">
        <v>81</v>
      </c>
      <c r="AY419" s="26" t="s">
        <v>162</v>
      </c>
      <c r="BE419" s="217">
        <f>IF(N419="základní",J419,0)</f>
        <v>0</v>
      </c>
      <c r="BF419" s="217">
        <f>IF(N419="snížená",J419,0)</f>
        <v>0</v>
      </c>
      <c r="BG419" s="217">
        <f>IF(N419="zákl. přenesená",J419,0)</f>
        <v>0</v>
      </c>
      <c r="BH419" s="217">
        <f>IF(N419="sníž. přenesená",J419,0)</f>
        <v>0</v>
      </c>
      <c r="BI419" s="217">
        <f>IF(N419="nulová",J419,0)</f>
        <v>0</v>
      </c>
      <c r="BJ419" s="26" t="s">
        <v>79</v>
      </c>
      <c r="BK419" s="217">
        <f>ROUND(I419*H419,2)</f>
        <v>0</v>
      </c>
      <c r="BL419" s="26" t="s">
        <v>170</v>
      </c>
      <c r="BM419" s="26" t="s">
        <v>434</v>
      </c>
    </row>
    <row r="420" spans="2:65" s="1" customFormat="1" ht="22.5" customHeight="1">
      <c r="B420" s="43"/>
      <c r="C420" s="258" t="s">
        <v>435</v>
      </c>
      <c r="D420" s="258" t="s">
        <v>237</v>
      </c>
      <c r="E420" s="259" t="s">
        <v>436</v>
      </c>
      <c r="F420" s="260" t="s">
        <v>437</v>
      </c>
      <c r="G420" s="261" t="s">
        <v>416</v>
      </c>
      <c r="H420" s="262">
        <v>1</v>
      </c>
      <c r="I420" s="263"/>
      <c r="J420" s="264">
        <f>ROUND(I420*H420,2)</f>
        <v>0</v>
      </c>
      <c r="K420" s="260" t="s">
        <v>21</v>
      </c>
      <c r="L420" s="265"/>
      <c r="M420" s="266" t="s">
        <v>21</v>
      </c>
      <c r="N420" s="267" t="s">
        <v>43</v>
      </c>
      <c r="O420" s="44"/>
      <c r="P420" s="215">
        <f>O420*H420</f>
        <v>0</v>
      </c>
      <c r="Q420" s="215">
        <v>0.02381</v>
      </c>
      <c r="R420" s="215">
        <f>Q420*H420</f>
        <v>0.02381</v>
      </c>
      <c r="S420" s="215">
        <v>0</v>
      </c>
      <c r="T420" s="216">
        <f>S420*H420</f>
        <v>0</v>
      </c>
      <c r="AR420" s="26" t="s">
        <v>222</v>
      </c>
      <c r="AT420" s="26" t="s">
        <v>237</v>
      </c>
      <c r="AU420" s="26" t="s">
        <v>81</v>
      </c>
      <c r="AY420" s="26" t="s">
        <v>162</v>
      </c>
      <c r="BE420" s="217">
        <f>IF(N420="základní",J420,0)</f>
        <v>0</v>
      </c>
      <c r="BF420" s="217">
        <f>IF(N420="snížená",J420,0)</f>
        <v>0</v>
      </c>
      <c r="BG420" s="217">
        <f>IF(N420="zákl. přenesená",J420,0)</f>
        <v>0</v>
      </c>
      <c r="BH420" s="217">
        <f>IF(N420="sníž. přenesená",J420,0)</f>
        <v>0</v>
      </c>
      <c r="BI420" s="217">
        <f>IF(N420="nulová",J420,0)</f>
        <v>0</v>
      </c>
      <c r="BJ420" s="26" t="s">
        <v>79</v>
      </c>
      <c r="BK420" s="217">
        <f>ROUND(I420*H420,2)</f>
        <v>0</v>
      </c>
      <c r="BL420" s="26" t="s">
        <v>170</v>
      </c>
      <c r="BM420" s="26" t="s">
        <v>438</v>
      </c>
    </row>
    <row r="421" spans="2:65" s="1" customFormat="1" ht="31.5" customHeight="1">
      <c r="B421" s="43"/>
      <c r="C421" s="206" t="s">
        <v>439</v>
      </c>
      <c r="D421" s="206" t="s">
        <v>165</v>
      </c>
      <c r="E421" s="207" t="s">
        <v>440</v>
      </c>
      <c r="F421" s="208" t="s">
        <v>441</v>
      </c>
      <c r="G421" s="209" t="s">
        <v>416</v>
      </c>
      <c r="H421" s="210">
        <v>1</v>
      </c>
      <c r="I421" s="211"/>
      <c r="J421" s="212">
        <f>ROUND(I421*H421,2)</f>
        <v>0</v>
      </c>
      <c r="K421" s="208" t="s">
        <v>169</v>
      </c>
      <c r="L421" s="63"/>
      <c r="M421" s="213" t="s">
        <v>21</v>
      </c>
      <c r="N421" s="214" t="s">
        <v>43</v>
      </c>
      <c r="O421" s="44"/>
      <c r="P421" s="215">
        <f>O421*H421</f>
        <v>0</v>
      </c>
      <c r="Q421" s="215">
        <v>0.05362</v>
      </c>
      <c r="R421" s="215">
        <f>Q421*H421</f>
        <v>0.05362</v>
      </c>
      <c r="S421" s="215">
        <v>0</v>
      </c>
      <c r="T421" s="216">
        <f>S421*H421</f>
        <v>0</v>
      </c>
      <c r="AR421" s="26" t="s">
        <v>170</v>
      </c>
      <c r="AT421" s="26" t="s">
        <v>165</v>
      </c>
      <c r="AU421" s="26" t="s">
        <v>81</v>
      </c>
      <c r="AY421" s="26" t="s">
        <v>162</v>
      </c>
      <c r="BE421" s="217">
        <f>IF(N421="základní",J421,0)</f>
        <v>0</v>
      </c>
      <c r="BF421" s="217">
        <f>IF(N421="snížená",J421,0)</f>
        <v>0</v>
      </c>
      <c r="BG421" s="217">
        <f>IF(N421="zákl. přenesená",J421,0)</f>
        <v>0</v>
      </c>
      <c r="BH421" s="217">
        <f>IF(N421="sníž. přenesená",J421,0)</f>
        <v>0</v>
      </c>
      <c r="BI421" s="217">
        <f>IF(N421="nulová",J421,0)</f>
        <v>0</v>
      </c>
      <c r="BJ421" s="26" t="s">
        <v>79</v>
      </c>
      <c r="BK421" s="217">
        <f>ROUND(I421*H421,2)</f>
        <v>0</v>
      </c>
      <c r="BL421" s="26" t="s">
        <v>170</v>
      </c>
      <c r="BM421" s="26" t="s">
        <v>442</v>
      </c>
    </row>
    <row r="422" spans="2:47" s="1" customFormat="1" ht="94.5">
      <c r="B422" s="43"/>
      <c r="C422" s="65"/>
      <c r="D422" s="218" t="s">
        <v>172</v>
      </c>
      <c r="E422" s="65"/>
      <c r="F422" s="219" t="s">
        <v>443</v>
      </c>
      <c r="G422" s="65"/>
      <c r="H422" s="65"/>
      <c r="I422" s="174"/>
      <c r="J422" s="65"/>
      <c r="K422" s="65"/>
      <c r="L422" s="63"/>
      <c r="M422" s="220"/>
      <c r="N422" s="44"/>
      <c r="O422" s="44"/>
      <c r="P422" s="44"/>
      <c r="Q422" s="44"/>
      <c r="R422" s="44"/>
      <c r="S422" s="44"/>
      <c r="T422" s="80"/>
      <c r="AT422" s="26" t="s">
        <v>172</v>
      </c>
      <c r="AU422" s="26" t="s">
        <v>81</v>
      </c>
    </row>
    <row r="423" spans="2:51" s="12" customFormat="1" ht="13.5">
      <c r="B423" s="221"/>
      <c r="C423" s="222"/>
      <c r="D423" s="218" t="s">
        <v>174</v>
      </c>
      <c r="E423" s="223" t="s">
        <v>21</v>
      </c>
      <c r="F423" s="224" t="s">
        <v>444</v>
      </c>
      <c r="G423" s="222"/>
      <c r="H423" s="225" t="s">
        <v>21</v>
      </c>
      <c r="I423" s="226"/>
      <c r="J423" s="222"/>
      <c r="K423" s="222"/>
      <c r="L423" s="227"/>
      <c r="M423" s="228"/>
      <c r="N423" s="229"/>
      <c r="O423" s="229"/>
      <c r="P423" s="229"/>
      <c r="Q423" s="229"/>
      <c r="R423" s="229"/>
      <c r="S423" s="229"/>
      <c r="T423" s="230"/>
      <c r="AT423" s="231" t="s">
        <v>174</v>
      </c>
      <c r="AU423" s="231" t="s">
        <v>81</v>
      </c>
      <c r="AV423" s="12" t="s">
        <v>79</v>
      </c>
      <c r="AW423" s="12" t="s">
        <v>36</v>
      </c>
      <c r="AX423" s="12" t="s">
        <v>72</v>
      </c>
      <c r="AY423" s="231" t="s">
        <v>162</v>
      </c>
    </row>
    <row r="424" spans="2:51" s="13" customFormat="1" ht="13.5">
      <c r="B424" s="232"/>
      <c r="C424" s="233"/>
      <c r="D424" s="245" t="s">
        <v>174</v>
      </c>
      <c r="E424" s="255" t="s">
        <v>21</v>
      </c>
      <c r="F424" s="256" t="s">
        <v>79</v>
      </c>
      <c r="G424" s="233"/>
      <c r="H424" s="257">
        <v>1</v>
      </c>
      <c r="I424" s="237"/>
      <c r="J424" s="233"/>
      <c r="K424" s="233"/>
      <c r="L424" s="238"/>
      <c r="M424" s="239"/>
      <c r="N424" s="240"/>
      <c r="O424" s="240"/>
      <c r="P424" s="240"/>
      <c r="Q424" s="240"/>
      <c r="R424" s="240"/>
      <c r="S424" s="240"/>
      <c r="T424" s="241"/>
      <c r="AT424" s="242" t="s">
        <v>174</v>
      </c>
      <c r="AU424" s="242" t="s">
        <v>81</v>
      </c>
      <c r="AV424" s="13" t="s">
        <v>81</v>
      </c>
      <c r="AW424" s="13" t="s">
        <v>36</v>
      </c>
      <c r="AX424" s="13" t="s">
        <v>79</v>
      </c>
      <c r="AY424" s="242" t="s">
        <v>162</v>
      </c>
    </row>
    <row r="425" spans="2:65" s="1" customFormat="1" ht="22.5" customHeight="1">
      <c r="B425" s="43"/>
      <c r="C425" s="258" t="s">
        <v>445</v>
      </c>
      <c r="D425" s="258" t="s">
        <v>237</v>
      </c>
      <c r="E425" s="259" t="s">
        <v>446</v>
      </c>
      <c r="F425" s="260" t="s">
        <v>447</v>
      </c>
      <c r="G425" s="261" t="s">
        <v>416</v>
      </c>
      <c r="H425" s="262">
        <v>1</v>
      </c>
      <c r="I425" s="263"/>
      <c r="J425" s="264">
        <f>ROUND(I425*H425,2)</f>
        <v>0</v>
      </c>
      <c r="K425" s="260" t="s">
        <v>169</v>
      </c>
      <c r="L425" s="265"/>
      <c r="M425" s="266" t="s">
        <v>21</v>
      </c>
      <c r="N425" s="267" t="s">
        <v>43</v>
      </c>
      <c r="O425" s="44"/>
      <c r="P425" s="215">
        <f>O425*H425</f>
        <v>0</v>
      </c>
      <c r="Q425" s="215">
        <v>0.0425</v>
      </c>
      <c r="R425" s="215">
        <f>Q425*H425</f>
        <v>0.0425</v>
      </c>
      <c r="S425" s="215">
        <v>0</v>
      </c>
      <c r="T425" s="216">
        <f>S425*H425</f>
        <v>0</v>
      </c>
      <c r="AR425" s="26" t="s">
        <v>222</v>
      </c>
      <c r="AT425" s="26" t="s">
        <v>237</v>
      </c>
      <c r="AU425" s="26" t="s">
        <v>81</v>
      </c>
      <c r="AY425" s="26" t="s">
        <v>162</v>
      </c>
      <c r="BE425" s="217">
        <f>IF(N425="základní",J425,0)</f>
        <v>0</v>
      </c>
      <c r="BF425" s="217">
        <f>IF(N425="snížená",J425,0)</f>
        <v>0</v>
      </c>
      <c r="BG425" s="217">
        <f>IF(N425="zákl. přenesená",J425,0)</f>
        <v>0</v>
      </c>
      <c r="BH425" s="217">
        <f>IF(N425="sníž. přenesená",J425,0)</f>
        <v>0</v>
      </c>
      <c r="BI425" s="217">
        <f>IF(N425="nulová",J425,0)</f>
        <v>0</v>
      </c>
      <c r="BJ425" s="26" t="s">
        <v>79</v>
      </c>
      <c r="BK425" s="217">
        <f>ROUND(I425*H425,2)</f>
        <v>0</v>
      </c>
      <c r="BL425" s="26" t="s">
        <v>170</v>
      </c>
      <c r="BM425" s="26" t="s">
        <v>448</v>
      </c>
    </row>
    <row r="426" spans="2:65" s="1" customFormat="1" ht="31.5" customHeight="1">
      <c r="B426" s="43"/>
      <c r="C426" s="206" t="s">
        <v>449</v>
      </c>
      <c r="D426" s="206" t="s">
        <v>165</v>
      </c>
      <c r="E426" s="207" t="s">
        <v>450</v>
      </c>
      <c r="F426" s="208" t="s">
        <v>451</v>
      </c>
      <c r="G426" s="209" t="s">
        <v>416</v>
      </c>
      <c r="H426" s="210">
        <v>3</v>
      </c>
      <c r="I426" s="211"/>
      <c r="J426" s="212">
        <f>ROUND(I426*H426,2)</f>
        <v>0</v>
      </c>
      <c r="K426" s="208" t="s">
        <v>169</v>
      </c>
      <c r="L426" s="63"/>
      <c r="M426" s="213" t="s">
        <v>21</v>
      </c>
      <c r="N426" s="214" t="s">
        <v>43</v>
      </c>
      <c r="O426" s="44"/>
      <c r="P426" s="215">
        <f>O426*H426</f>
        <v>0</v>
      </c>
      <c r="Q426" s="215">
        <v>0.05362</v>
      </c>
      <c r="R426" s="215">
        <f>Q426*H426</f>
        <v>0.16086</v>
      </c>
      <c r="S426" s="215">
        <v>0</v>
      </c>
      <c r="T426" s="216">
        <f>S426*H426</f>
        <v>0</v>
      </c>
      <c r="AR426" s="26" t="s">
        <v>170</v>
      </c>
      <c r="AT426" s="26" t="s">
        <v>165</v>
      </c>
      <c r="AU426" s="26" t="s">
        <v>81</v>
      </c>
      <c r="AY426" s="26" t="s">
        <v>162</v>
      </c>
      <c r="BE426" s="217">
        <f>IF(N426="základní",J426,0)</f>
        <v>0</v>
      </c>
      <c r="BF426" s="217">
        <f>IF(N426="snížená",J426,0)</f>
        <v>0</v>
      </c>
      <c r="BG426" s="217">
        <f>IF(N426="zákl. přenesená",J426,0)</f>
        <v>0</v>
      </c>
      <c r="BH426" s="217">
        <f>IF(N426="sníž. přenesená",J426,0)</f>
        <v>0</v>
      </c>
      <c r="BI426" s="217">
        <f>IF(N426="nulová",J426,0)</f>
        <v>0</v>
      </c>
      <c r="BJ426" s="26" t="s">
        <v>79</v>
      </c>
      <c r="BK426" s="217">
        <f>ROUND(I426*H426,2)</f>
        <v>0</v>
      </c>
      <c r="BL426" s="26" t="s">
        <v>170</v>
      </c>
      <c r="BM426" s="26" t="s">
        <v>452</v>
      </c>
    </row>
    <row r="427" spans="2:47" s="1" customFormat="1" ht="94.5">
      <c r="B427" s="43"/>
      <c r="C427" s="65"/>
      <c r="D427" s="218" t="s">
        <v>172</v>
      </c>
      <c r="E427" s="65"/>
      <c r="F427" s="219" t="s">
        <v>443</v>
      </c>
      <c r="G427" s="65"/>
      <c r="H427" s="65"/>
      <c r="I427" s="174"/>
      <c r="J427" s="65"/>
      <c r="K427" s="65"/>
      <c r="L427" s="63"/>
      <c r="M427" s="220"/>
      <c r="N427" s="44"/>
      <c r="O427" s="44"/>
      <c r="P427" s="44"/>
      <c r="Q427" s="44"/>
      <c r="R427" s="44"/>
      <c r="S427" s="44"/>
      <c r="T427" s="80"/>
      <c r="AT427" s="26" t="s">
        <v>172</v>
      </c>
      <c r="AU427" s="26" t="s">
        <v>81</v>
      </c>
    </row>
    <row r="428" spans="2:51" s="12" customFormat="1" ht="13.5">
      <c r="B428" s="221"/>
      <c r="C428" s="222"/>
      <c r="D428" s="218" t="s">
        <v>174</v>
      </c>
      <c r="E428" s="223" t="s">
        <v>21</v>
      </c>
      <c r="F428" s="224" t="s">
        <v>453</v>
      </c>
      <c r="G428" s="222"/>
      <c r="H428" s="225" t="s">
        <v>21</v>
      </c>
      <c r="I428" s="226"/>
      <c r="J428" s="222"/>
      <c r="K428" s="222"/>
      <c r="L428" s="227"/>
      <c r="M428" s="228"/>
      <c r="N428" s="229"/>
      <c r="O428" s="229"/>
      <c r="P428" s="229"/>
      <c r="Q428" s="229"/>
      <c r="R428" s="229"/>
      <c r="S428" s="229"/>
      <c r="T428" s="230"/>
      <c r="AT428" s="231" t="s">
        <v>174</v>
      </c>
      <c r="AU428" s="231" t="s">
        <v>81</v>
      </c>
      <c r="AV428" s="12" t="s">
        <v>79</v>
      </c>
      <c r="AW428" s="12" t="s">
        <v>36</v>
      </c>
      <c r="AX428" s="12" t="s">
        <v>72</v>
      </c>
      <c r="AY428" s="231" t="s">
        <v>162</v>
      </c>
    </row>
    <row r="429" spans="2:51" s="13" customFormat="1" ht="13.5">
      <c r="B429" s="232"/>
      <c r="C429" s="233"/>
      <c r="D429" s="218" t="s">
        <v>174</v>
      </c>
      <c r="E429" s="234" t="s">
        <v>21</v>
      </c>
      <c r="F429" s="235" t="s">
        <v>79</v>
      </c>
      <c r="G429" s="233"/>
      <c r="H429" s="236">
        <v>1</v>
      </c>
      <c r="I429" s="237"/>
      <c r="J429" s="233"/>
      <c r="K429" s="233"/>
      <c r="L429" s="238"/>
      <c r="M429" s="239"/>
      <c r="N429" s="240"/>
      <c r="O429" s="240"/>
      <c r="P429" s="240"/>
      <c r="Q429" s="240"/>
      <c r="R429" s="240"/>
      <c r="S429" s="240"/>
      <c r="T429" s="241"/>
      <c r="AT429" s="242" t="s">
        <v>174</v>
      </c>
      <c r="AU429" s="242" t="s">
        <v>81</v>
      </c>
      <c r="AV429" s="13" t="s">
        <v>81</v>
      </c>
      <c r="AW429" s="13" t="s">
        <v>36</v>
      </c>
      <c r="AX429" s="13" t="s">
        <v>72</v>
      </c>
      <c r="AY429" s="242" t="s">
        <v>162</v>
      </c>
    </row>
    <row r="430" spans="2:51" s="12" customFormat="1" ht="13.5">
      <c r="B430" s="221"/>
      <c r="C430" s="222"/>
      <c r="D430" s="218" t="s">
        <v>174</v>
      </c>
      <c r="E430" s="223" t="s">
        <v>21</v>
      </c>
      <c r="F430" s="224" t="s">
        <v>454</v>
      </c>
      <c r="G430" s="222"/>
      <c r="H430" s="225" t="s">
        <v>21</v>
      </c>
      <c r="I430" s="226"/>
      <c r="J430" s="222"/>
      <c r="K430" s="222"/>
      <c r="L430" s="227"/>
      <c r="M430" s="228"/>
      <c r="N430" s="229"/>
      <c r="O430" s="229"/>
      <c r="P430" s="229"/>
      <c r="Q430" s="229"/>
      <c r="R430" s="229"/>
      <c r="S430" s="229"/>
      <c r="T430" s="230"/>
      <c r="AT430" s="231" t="s">
        <v>174</v>
      </c>
      <c r="AU430" s="231" t="s">
        <v>81</v>
      </c>
      <c r="AV430" s="12" t="s">
        <v>79</v>
      </c>
      <c r="AW430" s="12" t="s">
        <v>36</v>
      </c>
      <c r="AX430" s="12" t="s">
        <v>72</v>
      </c>
      <c r="AY430" s="231" t="s">
        <v>162</v>
      </c>
    </row>
    <row r="431" spans="2:51" s="13" customFormat="1" ht="13.5">
      <c r="B431" s="232"/>
      <c r="C431" s="233"/>
      <c r="D431" s="218" t="s">
        <v>174</v>
      </c>
      <c r="E431" s="234" t="s">
        <v>21</v>
      </c>
      <c r="F431" s="235" t="s">
        <v>81</v>
      </c>
      <c r="G431" s="233"/>
      <c r="H431" s="236">
        <v>2</v>
      </c>
      <c r="I431" s="237"/>
      <c r="J431" s="233"/>
      <c r="K431" s="233"/>
      <c r="L431" s="238"/>
      <c r="M431" s="239"/>
      <c r="N431" s="240"/>
      <c r="O431" s="240"/>
      <c r="P431" s="240"/>
      <c r="Q431" s="240"/>
      <c r="R431" s="240"/>
      <c r="S431" s="240"/>
      <c r="T431" s="241"/>
      <c r="AT431" s="242" t="s">
        <v>174</v>
      </c>
      <c r="AU431" s="242" t="s">
        <v>81</v>
      </c>
      <c r="AV431" s="13" t="s">
        <v>81</v>
      </c>
      <c r="AW431" s="13" t="s">
        <v>36</v>
      </c>
      <c r="AX431" s="13" t="s">
        <v>72</v>
      </c>
      <c r="AY431" s="242" t="s">
        <v>162</v>
      </c>
    </row>
    <row r="432" spans="2:51" s="14" customFormat="1" ht="13.5">
      <c r="B432" s="243"/>
      <c r="C432" s="244"/>
      <c r="D432" s="245" t="s">
        <v>174</v>
      </c>
      <c r="E432" s="246" t="s">
        <v>21</v>
      </c>
      <c r="F432" s="247" t="s">
        <v>184</v>
      </c>
      <c r="G432" s="244"/>
      <c r="H432" s="248">
        <v>3</v>
      </c>
      <c r="I432" s="249"/>
      <c r="J432" s="244"/>
      <c r="K432" s="244"/>
      <c r="L432" s="250"/>
      <c r="M432" s="251"/>
      <c r="N432" s="252"/>
      <c r="O432" s="252"/>
      <c r="P432" s="252"/>
      <c r="Q432" s="252"/>
      <c r="R432" s="252"/>
      <c r="S432" s="252"/>
      <c r="T432" s="253"/>
      <c r="AT432" s="254" t="s">
        <v>174</v>
      </c>
      <c r="AU432" s="254" t="s">
        <v>81</v>
      </c>
      <c r="AV432" s="14" t="s">
        <v>170</v>
      </c>
      <c r="AW432" s="14" t="s">
        <v>36</v>
      </c>
      <c r="AX432" s="14" t="s">
        <v>79</v>
      </c>
      <c r="AY432" s="254" t="s">
        <v>162</v>
      </c>
    </row>
    <row r="433" spans="2:65" s="1" customFormat="1" ht="22.5" customHeight="1">
      <c r="B433" s="43"/>
      <c r="C433" s="258" t="s">
        <v>455</v>
      </c>
      <c r="D433" s="258" t="s">
        <v>237</v>
      </c>
      <c r="E433" s="259" t="s">
        <v>456</v>
      </c>
      <c r="F433" s="260" t="s">
        <v>457</v>
      </c>
      <c r="G433" s="261" t="s">
        <v>416</v>
      </c>
      <c r="H433" s="262">
        <v>2</v>
      </c>
      <c r="I433" s="263"/>
      <c r="J433" s="264">
        <f>ROUND(I433*H433,2)</f>
        <v>0</v>
      </c>
      <c r="K433" s="260" t="s">
        <v>169</v>
      </c>
      <c r="L433" s="265"/>
      <c r="M433" s="266" t="s">
        <v>21</v>
      </c>
      <c r="N433" s="267" t="s">
        <v>43</v>
      </c>
      <c r="O433" s="44"/>
      <c r="P433" s="215">
        <f>O433*H433</f>
        <v>0</v>
      </c>
      <c r="Q433" s="215">
        <v>0.045</v>
      </c>
      <c r="R433" s="215">
        <f>Q433*H433</f>
        <v>0.09</v>
      </c>
      <c r="S433" s="215">
        <v>0</v>
      </c>
      <c r="T433" s="216">
        <f>S433*H433</f>
        <v>0</v>
      </c>
      <c r="AR433" s="26" t="s">
        <v>222</v>
      </c>
      <c r="AT433" s="26" t="s">
        <v>237</v>
      </c>
      <c r="AU433" s="26" t="s">
        <v>81</v>
      </c>
      <c r="AY433" s="26" t="s">
        <v>162</v>
      </c>
      <c r="BE433" s="217">
        <f>IF(N433="základní",J433,0)</f>
        <v>0</v>
      </c>
      <c r="BF433" s="217">
        <f>IF(N433="snížená",J433,0)</f>
        <v>0</v>
      </c>
      <c r="BG433" s="217">
        <f>IF(N433="zákl. přenesená",J433,0)</f>
        <v>0</v>
      </c>
      <c r="BH433" s="217">
        <f>IF(N433="sníž. přenesená",J433,0)</f>
        <v>0</v>
      </c>
      <c r="BI433" s="217">
        <f>IF(N433="nulová",J433,0)</f>
        <v>0</v>
      </c>
      <c r="BJ433" s="26" t="s">
        <v>79</v>
      </c>
      <c r="BK433" s="217">
        <f>ROUND(I433*H433,2)</f>
        <v>0</v>
      </c>
      <c r="BL433" s="26" t="s">
        <v>170</v>
      </c>
      <c r="BM433" s="26" t="s">
        <v>458</v>
      </c>
    </row>
    <row r="434" spans="2:65" s="1" customFormat="1" ht="22.5" customHeight="1">
      <c r="B434" s="43"/>
      <c r="C434" s="258" t="s">
        <v>459</v>
      </c>
      <c r="D434" s="258" t="s">
        <v>237</v>
      </c>
      <c r="E434" s="259" t="s">
        <v>460</v>
      </c>
      <c r="F434" s="260" t="s">
        <v>461</v>
      </c>
      <c r="G434" s="261" t="s">
        <v>416</v>
      </c>
      <c r="H434" s="262">
        <v>1</v>
      </c>
      <c r="I434" s="263"/>
      <c r="J434" s="264">
        <f>ROUND(I434*H434,2)</f>
        <v>0</v>
      </c>
      <c r="K434" s="260" t="s">
        <v>169</v>
      </c>
      <c r="L434" s="265"/>
      <c r="M434" s="266" t="s">
        <v>21</v>
      </c>
      <c r="N434" s="267" t="s">
        <v>43</v>
      </c>
      <c r="O434" s="44"/>
      <c r="P434" s="215">
        <f>O434*H434</f>
        <v>0</v>
      </c>
      <c r="Q434" s="215">
        <v>0.0582</v>
      </c>
      <c r="R434" s="215">
        <f>Q434*H434</f>
        <v>0.0582</v>
      </c>
      <c r="S434" s="215">
        <v>0</v>
      </c>
      <c r="T434" s="216">
        <f>S434*H434</f>
        <v>0</v>
      </c>
      <c r="AR434" s="26" t="s">
        <v>222</v>
      </c>
      <c r="AT434" s="26" t="s">
        <v>237</v>
      </c>
      <c r="AU434" s="26" t="s">
        <v>81</v>
      </c>
      <c r="AY434" s="26" t="s">
        <v>162</v>
      </c>
      <c r="BE434" s="217">
        <f>IF(N434="základní",J434,0)</f>
        <v>0</v>
      </c>
      <c r="BF434" s="217">
        <f>IF(N434="snížená",J434,0)</f>
        <v>0</v>
      </c>
      <c r="BG434" s="217">
        <f>IF(N434="zákl. přenesená",J434,0)</f>
        <v>0</v>
      </c>
      <c r="BH434" s="217">
        <f>IF(N434="sníž. přenesená",J434,0)</f>
        <v>0</v>
      </c>
      <c r="BI434" s="217">
        <f>IF(N434="nulová",J434,0)</f>
        <v>0</v>
      </c>
      <c r="BJ434" s="26" t="s">
        <v>79</v>
      </c>
      <c r="BK434" s="217">
        <f>ROUND(I434*H434,2)</f>
        <v>0</v>
      </c>
      <c r="BL434" s="26" t="s">
        <v>170</v>
      </c>
      <c r="BM434" s="26" t="s">
        <v>462</v>
      </c>
    </row>
    <row r="435" spans="2:63" s="11" customFormat="1" ht="29.85" customHeight="1">
      <c r="B435" s="189"/>
      <c r="C435" s="190"/>
      <c r="D435" s="203" t="s">
        <v>71</v>
      </c>
      <c r="E435" s="204" t="s">
        <v>229</v>
      </c>
      <c r="F435" s="204" t="s">
        <v>463</v>
      </c>
      <c r="G435" s="190"/>
      <c r="H435" s="190"/>
      <c r="I435" s="193"/>
      <c r="J435" s="205">
        <f>BK435</f>
        <v>0</v>
      </c>
      <c r="K435" s="190"/>
      <c r="L435" s="195"/>
      <c r="M435" s="196"/>
      <c r="N435" s="197"/>
      <c r="O435" s="197"/>
      <c r="P435" s="198">
        <f>SUM(P436:P582)</f>
        <v>0</v>
      </c>
      <c r="Q435" s="197"/>
      <c r="R435" s="198">
        <f>SUM(R436:R582)</f>
        <v>1.089</v>
      </c>
      <c r="S435" s="197"/>
      <c r="T435" s="199">
        <f>SUM(T436:T582)</f>
        <v>83.21262900000002</v>
      </c>
      <c r="AR435" s="200" t="s">
        <v>79</v>
      </c>
      <c r="AT435" s="201" t="s">
        <v>71</v>
      </c>
      <c r="AU435" s="201" t="s">
        <v>79</v>
      </c>
      <c r="AY435" s="200" t="s">
        <v>162</v>
      </c>
      <c r="BK435" s="202">
        <f>SUM(BK436:BK582)</f>
        <v>0</v>
      </c>
    </row>
    <row r="436" spans="2:65" s="1" customFormat="1" ht="31.5" customHeight="1">
      <c r="B436" s="43"/>
      <c r="C436" s="206" t="s">
        <v>464</v>
      </c>
      <c r="D436" s="206" t="s">
        <v>165</v>
      </c>
      <c r="E436" s="207" t="s">
        <v>465</v>
      </c>
      <c r="F436" s="208" t="s">
        <v>466</v>
      </c>
      <c r="G436" s="209" t="s">
        <v>187</v>
      </c>
      <c r="H436" s="210">
        <v>500</v>
      </c>
      <c r="I436" s="211"/>
      <c r="J436" s="212">
        <f>ROUND(I436*H436,2)</f>
        <v>0</v>
      </c>
      <c r="K436" s="208" t="s">
        <v>169</v>
      </c>
      <c r="L436" s="63"/>
      <c r="M436" s="213" t="s">
        <v>21</v>
      </c>
      <c r="N436" s="214" t="s">
        <v>43</v>
      </c>
      <c r="O436" s="44"/>
      <c r="P436" s="215">
        <f>O436*H436</f>
        <v>0</v>
      </c>
      <c r="Q436" s="215">
        <v>0.00013</v>
      </c>
      <c r="R436" s="215">
        <f>Q436*H436</f>
        <v>0.06499999999999999</v>
      </c>
      <c r="S436" s="215">
        <v>0</v>
      </c>
      <c r="T436" s="216">
        <f>S436*H436</f>
        <v>0</v>
      </c>
      <c r="AR436" s="26" t="s">
        <v>170</v>
      </c>
      <c r="AT436" s="26" t="s">
        <v>165</v>
      </c>
      <c r="AU436" s="26" t="s">
        <v>81</v>
      </c>
      <c r="AY436" s="26" t="s">
        <v>162</v>
      </c>
      <c r="BE436" s="217">
        <f>IF(N436="základní",J436,0)</f>
        <v>0</v>
      </c>
      <c r="BF436" s="217">
        <f>IF(N436="snížená",J436,0)</f>
        <v>0</v>
      </c>
      <c r="BG436" s="217">
        <f>IF(N436="zákl. přenesená",J436,0)</f>
        <v>0</v>
      </c>
      <c r="BH436" s="217">
        <f>IF(N436="sníž. přenesená",J436,0)</f>
        <v>0</v>
      </c>
      <c r="BI436" s="217">
        <f>IF(N436="nulová",J436,0)</f>
        <v>0</v>
      </c>
      <c r="BJ436" s="26" t="s">
        <v>79</v>
      </c>
      <c r="BK436" s="217">
        <f>ROUND(I436*H436,2)</f>
        <v>0</v>
      </c>
      <c r="BL436" s="26" t="s">
        <v>170</v>
      </c>
      <c r="BM436" s="26" t="s">
        <v>467</v>
      </c>
    </row>
    <row r="437" spans="2:47" s="1" customFormat="1" ht="54">
      <c r="B437" s="43"/>
      <c r="C437" s="65"/>
      <c r="D437" s="218" t="s">
        <v>172</v>
      </c>
      <c r="E437" s="65"/>
      <c r="F437" s="219" t="s">
        <v>468</v>
      </c>
      <c r="G437" s="65"/>
      <c r="H437" s="65"/>
      <c r="I437" s="174"/>
      <c r="J437" s="65"/>
      <c r="K437" s="65"/>
      <c r="L437" s="63"/>
      <c r="M437" s="220"/>
      <c r="N437" s="44"/>
      <c r="O437" s="44"/>
      <c r="P437" s="44"/>
      <c r="Q437" s="44"/>
      <c r="R437" s="44"/>
      <c r="S437" s="44"/>
      <c r="T437" s="80"/>
      <c r="AT437" s="26" t="s">
        <v>172</v>
      </c>
      <c r="AU437" s="26" t="s">
        <v>81</v>
      </c>
    </row>
    <row r="438" spans="2:47" s="1" customFormat="1" ht="27">
      <c r="B438" s="43"/>
      <c r="C438" s="65"/>
      <c r="D438" s="245" t="s">
        <v>241</v>
      </c>
      <c r="E438" s="65"/>
      <c r="F438" s="279" t="s">
        <v>469</v>
      </c>
      <c r="G438" s="65"/>
      <c r="H438" s="65"/>
      <c r="I438" s="174"/>
      <c r="J438" s="65"/>
      <c r="K438" s="65"/>
      <c r="L438" s="63"/>
      <c r="M438" s="220"/>
      <c r="N438" s="44"/>
      <c r="O438" s="44"/>
      <c r="P438" s="44"/>
      <c r="Q438" s="44"/>
      <c r="R438" s="44"/>
      <c r="S438" s="44"/>
      <c r="T438" s="80"/>
      <c r="AT438" s="26" t="s">
        <v>241</v>
      </c>
      <c r="AU438" s="26" t="s">
        <v>81</v>
      </c>
    </row>
    <row r="439" spans="2:65" s="1" customFormat="1" ht="22.5" customHeight="1">
      <c r="B439" s="43"/>
      <c r="C439" s="206" t="s">
        <v>470</v>
      </c>
      <c r="D439" s="206" t="s">
        <v>165</v>
      </c>
      <c r="E439" s="207" t="s">
        <v>471</v>
      </c>
      <c r="F439" s="208" t="s">
        <v>472</v>
      </c>
      <c r="G439" s="209" t="s">
        <v>187</v>
      </c>
      <c r="H439" s="210">
        <v>600</v>
      </c>
      <c r="I439" s="211"/>
      <c r="J439" s="212">
        <f>ROUND(I439*H439,2)</f>
        <v>0</v>
      </c>
      <c r="K439" s="208" t="s">
        <v>169</v>
      </c>
      <c r="L439" s="63"/>
      <c r="M439" s="213" t="s">
        <v>21</v>
      </c>
      <c r="N439" s="214" t="s">
        <v>43</v>
      </c>
      <c r="O439" s="44"/>
      <c r="P439" s="215">
        <f>O439*H439</f>
        <v>0</v>
      </c>
      <c r="Q439" s="215">
        <v>4E-05</v>
      </c>
      <c r="R439" s="215">
        <f>Q439*H439</f>
        <v>0.024</v>
      </c>
      <c r="S439" s="215">
        <v>0</v>
      </c>
      <c r="T439" s="216">
        <f>S439*H439</f>
        <v>0</v>
      </c>
      <c r="AR439" s="26" t="s">
        <v>170</v>
      </c>
      <c r="AT439" s="26" t="s">
        <v>165</v>
      </c>
      <c r="AU439" s="26" t="s">
        <v>81</v>
      </c>
      <c r="AY439" s="26" t="s">
        <v>162</v>
      </c>
      <c r="BE439" s="217">
        <f>IF(N439="základní",J439,0)</f>
        <v>0</v>
      </c>
      <c r="BF439" s="217">
        <f>IF(N439="snížená",J439,0)</f>
        <v>0</v>
      </c>
      <c r="BG439" s="217">
        <f>IF(N439="zákl. přenesená",J439,0)</f>
        <v>0</v>
      </c>
      <c r="BH439" s="217">
        <f>IF(N439="sníž. přenesená",J439,0)</f>
        <v>0</v>
      </c>
      <c r="BI439" s="217">
        <f>IF(N439="nulová",J439,0)</f>
        <v>0</v>
      </c>
      <c r="BJ439" s="26" t="s">
        <v>79</v>
      </c>
      <c r="BK439" s="217">
        <f>ROUND(I439*H439,2)</f>
        <v>0</v>
      </c>
      <c r="BL439" s="26" t="s">
        <v>170</v>
      </c>
      <c r="BM439" s="26" t="s">
        <v>473</v>
      </c>
    </row>
    <row r="440" spans="2:47" s="1" customFormat="1" ht="94.5">
      <c r="B440" s="43"/>
      <c r="C440" s="65"/>
      <c r="D440" s="218" t="s">
        <v>172</v>
      </c>
      <c r="E440" s="65"/>
      <c r="F440" s="219" t="s">
        <v>474</v>
      </c>
      <c r="G440" s="65"/>
      <c r="H440" s="65"/>
      <c r="I440" s="174"/>
      <c r="J440" s="65"/>
      <c r="K440" s="65"/>
      <c r="L440" s="63"/>
      <c r="M440" s="220"/>
      <c r="N440" s="44"/>
      <c r="O440" s="44"/>
      <c r="P440" s="44"/>
      <c r="Q440" s="44"/>
      <c r="R440" s="44"/>
      <c r="S440" s="44"/>
      <c r="T440" s="80"/>
      <c r="AT440" s="26" t="s">
        <v>172</v>
      </c>
      <c r="AU440" s="26" t="s">
        <v>81</v>
      </c>
    </row>
    <row r="441" spans="2:51" s="12" customFormat="1" ht="13.5">
      <c r="B441" s="221"/>
      <c r="C441" s="222"/>
      <c r="D441" s="218" t="s">
        <v>174</v>
      </c>
      <c r="E441" s="223" t="s">
        <v>21</v>
      </c>
      <c r="F441" s="224" t="s">
        <v>475</v>
      </c>
      <c r="G441" s="222"/>
      <c r="H441" s="225" t="s">
        <v>21</v>
      </c>
      <c r="I441" s="226"/>
      <c r="J441" s="222"/>
      <c r="K441" s="222"/>
      <c r="L441" s="227"/>
      <c r="M441" s="228"/>
      <c r="N441" s="229"/>
      <c r="O441" s="229"/>
      <c r="P441" s="229"/>
      <c r="Q441" s="229"/>
      <c r="R441" s="229"/>
      <c r="S441" s="229"/>
      <c r="T441" s="230"/>
      <c r="AT441" s="231" t="s">
        <v>174</v>
      </c>
      <c r="AU441" s="231" t="s">
        <v>81</v>
      </c>
      <c r="AV441" s="12" t="s">
        <v>79</v>
      </c>
      <c r="AW441" s="12" t="s">
        <v>36</v>
      </c>
      <c r="AX441" s="12" t="s">
        <v>72</v>
      </c>
      <c r="AY441" s="231" t="s">
        <v>162</v>
      </c>
    </row>
    <row r="442" spans="2:51" s="13" customFormat="1" ht="13.5">
      <c r="B442" s="232"/>
      <c r="C442" s="233"/>
      <c r="D442" s="245" t="s">
        <v>174</v>
      </c>
      <c r="E442" s="255" t="s">
        <v>21</v>
      </c>
      <c r="F442" s="256" t="s">
        <v>476</v>
      </c>
      <c r="G442" s="233"/>
      <c r="H442" s="257">
        <v>600</v>
      </c>
      <c r="I442" s="237"/>
      <c r="J442" s="233"/>
      <c r="K442" s="233"/>
      <c r="L442" s="238"/>
      <c r="M442" s="239"/>
      <c r="N442" s="240"/>
      <c r="O442" s="240"/>
      <c r="P442" s="240"/>
      <c r="Q442" s="240"/>
      <c r="R442" s="240"/>
      <c r="S442" s="240"/>
      <c r="T442" s="241"/>
      <c r="AT442" s="242" t="s">
        <v>174</v>
      </c>
      <c r="AU442" s="242" t="s">
        <v>81</v>
      </c>
      <c r="AV442" s="13" t="s">
        <v>81</v>
      </c>
      <c r="AW442" s="13" t="s">
        <v>36</v>
      </c>
      <c r="AX442" s="13" t="s">
        <v>79</v>
      </c>
      <c r="AY442" s="242" t="s">
        <v>162</v>
      </c>
    </row>
    <row r="443" spans="2:65" s="1" customFormat="1" ht="22.5" customHeight="1">
      <c r="B443" s="43"/>
      <c r="C443" s="206" t="s">
        <v>477</v>
      </c>
      <c r="D443" s="206" t="s">
        <v>165</v>
      </c>
      <c r="E443" s="207" t="s">
        <v>478</v>
      </c>
      <c r="F443" s="208" t="s">
        <v>479</v>
      </c>
      <c r="G443" s="209" t="s">
        <v>187</v>
      </c>
      <c r="H443" s="210">
        <v>133.583</v>
      </c>
      <c r="I443" s="211"/>
      <c r="J443" s="212">
        <f>ROUND(I443*H443,2)</f>
        <v>0</v>
      </c>
      <c r="K443" s="208" t="s">
        <v>169</v>
      </c>
      <c r="L443" s="63"/>
      <c r="M443" s="213" t="s">
        <v>21</v>
      </c>
      <c r="N443" s="214" t="s">
        <v>43</v>
      </c>
      <c r="O443" s="44"/>
      <c r="P443" s="215">
        <f>O443*H443</f>
        <v>0</v>
      </c>
      <c r="Q443" s="215">
        <v>0</v>
      </c>
      <c r="R443" s="215">
        <f>Q443*H443</f>
        <v>0</v>
      </c>
      <c r="S443" s="215">
        <v>0.261</v>
      </c>
      <c r="T443" s="216">
        <f>S443*H443</f>
        <v>34.865163</v>
      </c>
      <c r="AR443" s="26" t="s">
        <v>170</v>
      </c>
      <c r="AT443" s="26" t="s">
        <v>165</v>
      </c>
      <c r="AU443" s="26" t="s">
        <v>81</v>
      </c>
      <c r="AY443" s="26" t="s">
        <v>162</v>
      </c>
      <c r="BE443" s="217">
        <f>IF(N443="základní",J443,0)</f>
        <v>0</v>
      </c>
      <c r="BF443" s="217">
        <f>IF(N443="snížená",J443,0)</f>
        <v>0</v>
      </c>
      <c r="BG443" s="217">
        <f>IF(N443="zákl. přenesená",J443,0)</f>
        <v>0</v>
      </c>
      <c r="BH443" s="217">
        <f>IF(N443="sníž. přenesená",J443,0)</f>
        <v>0</v>
      </c>
      <c r="BI443" s="217">
        <f>IF(N443="nulová",J443,0)</f>
        <v>0</v>
      </c>
      <c r="BJ443" s="26" t="s">
        <v>79</v>
      </c>
      <c r="BK443" s="217">
        <f>ROUND(I443*H443,2)</f>
        <v>0</v>
      </c>
      <c r="BL443" s="26" t="s">
        <v>170</v>
      </c>
      <c r="BM443" s="26" t="s">
        <v>480</v>
      </c>
    </row>
    <row r="444" spans="2:51" s="12" customFormat="1" ht="13.5">
      <c r="B444" s="221"/>
      <c r="C444" s="222"/>
      <c r="D444" s="218" t="s">
        <v>174</v>
      </c>
      <c r="E444" s="223" t="s">
        <v>21</v>
      </c>
      <c r="F444" s="224" t="s">
        <v>180</v>
      </c>
      <c r="G444" s="222"/>
      <c r="H444" s="225" t="s">
        <v>21</v>
      </c>
      <c r="I444" s="226"/>
      <c r="J444" s="222"/>
      <c r="K444" s="222"/>
      <c r="L444" s="227"/>
      <c r="M444" s="228"/>
      <c r="N444" s="229"/>
      <c r="O444" s="229"/>
      <c r="P444" s="229"/>
      <c r="Q444" s="229"/>
      <c r="R444" s="229"/>
      <c r="S444" s="229"/>
      <c r="T444" s="230"/>
      <c r="AT444" s="231" t="s">
        <v>174</v>
      </c>
      <c r="AU444" s="231" t="s">
        <v>81</v>
      </c>
      <c r="AV444" s="12" t="s">
        <v>79</v>
      </c>
      <c r="AW444" s="12" t="s">
        <v>36</v>
      </c>
      <c r="AX444" s="12" t="s">
        <v>72</v>
      </c>
      <c r="AY444" s="231" t="s">
        <v>162</v>
      </c>
    </row>
    <row r="445" spans="2:51" s="13" customFormat="1" ht="13.5">
      <c r="B445" s="232"/>
      <c r="C445" s="233"/>
      <c r="D445" s="218" t="s">
        <v>174</v>
      </c>
      <c r="E445" s="234" t="s">
        <v>21</v>
      </c>
      <c r="F445" s="235" t="s">
        <v>481</v>
      </c>
      <c r="G445" s="233"/>
      <c r="H445" s="236">
        <v>11.7</v>
      </c>
      <c r="I445" s="237"/>
      <c r="J445" s="233"/>
      <c r="K445" s="233"/>
      <c r="L445" s="238"/>
      <c r="M445" s="239"/>
      <c r="N445" s="240"/>
      <c r="O445" s="240"/>
      <c r="P445" s="240"/>
      <c r="Q445" s="240"/>
      <c r="R445" s="240"/>
      <c r="S445" s="240"/>
      <c r="T445" s="241"/>
      <c r="AT445" s="242" t="s">
        <v>174</v>
      </c>
      <c r="AU445" s="242" t="s">
        <v>81</v>
      </c>
      <c r="AV445" s="13" t="s">
        <v>81</v>
      </c>
      <c r="AW445" s="13" t="s">
        <v>36</v>
      </c>
      <c r="AX445" s="13" t="s">
        <v>72</v>
      </c>
      <c r="AY445" s="242" t="s">
        <v>162</v>
      </c>
    </row>
    <row r="446" spans="2:51" s="12" customFormat="1" ht="13.5">
      <c r="B446" s="221"/>
      <c r="C446" s="222"/>
      <c r="D446" s="218" t="s">
        <v>174</v>
      </c>
      <c r="E446" s="223" t="s">
        <v>21</v>
      </c>
      <c r="F446" s="224" t="s">
        <v>284</v>
      </c>
      <c r="G446" s="222"/>
      <c r="H446" s="225" t="s">
        <v>21</v>
      </c>
      <c r="I446" s="226"/>
      <c r="J446" s="222"/>
      <c r="K446" s="222"/>
      <c r="L446" s="227"/>
      <c r="M446" s="228"/>
      <c r="N446" s="229"/>
      <c r="O446" s="229"/>
      <c r="P446" s="229"/>
      <c r="Q446" s="229"/>
      <c r="R446" s="229"/>
      <c r="S446" s="229"/>
      <c r="T446" s="230"/>
      <c r="AT446" s="231" t="s">
        <v>174</v>
      </c>
      <c r="AU446" s="231" t="s">
        <v>81</v>
      </c>
      <c r="AV446" s="12" t="s">
        <v>79</v>
      </c>
      <c r="AW446" s="12" t="s">
        <v>36</v>
      </c>
      <c r="AX446" s="12" t="s">
        <v>72</v>
      </c>
      <c r="AY446" s="231" t="s">
        <v>162</v>
      </c>
    </row>
    <row r="447" spans="2:51" s="13" customFormat="1" ht="13.5">
      <c r="B447" s="232"/>
      <c r="C447" s="233"/>
      <c r="D447" s="218" t="s">
        <v>174</v>
      </c>
      <c r="E447" s="234" t="s">
        <v>21</v>
      </c>
      <c r="F447" s="235" t="s">
        <v>482</v>
      </c>
      <c r="G447" s="233"/>
      <c r="H447" s="236">
        <v>4.05</v>
      </c>
      <c r="I447" s="237"/>
      <c r="J447" s="233"/>
      <c r="K447" s="233"/>
      <c r="L447" s="238"/>
      <c r="M447" s="239"/>
      <c r="N447" s="240"/>
      <c r="O447" s="240"/>
      <c r="P447" s="240"/>
      <c r="Q447" s="240"/>
      <c r="R447" s="240"/>
      <c r="S447" s="240"/>
      <c r="T447" s="241"/>
      <c r="AT447" s="242" t="s">
        <v>174</v>
      </c>
      <c r="AU447" s="242" t="s">
        <v>81</v>
      </c>
      <c r="AV447" s="13" t="s">
        <v>81</v>
      </c>
      <c r="AW447" s="13" t="s">
        <v>36</v>
      </c>
      <c r="AX447" s="13" t="s">
        <v>72</v>
      </c>
      <c r="AY447" s="242" t="s">
        <v>162</v>
      </c>
    </row>
    <row r="448" spans="2:51" s="13" customFormat="1" ht="13.5">
      <c r="B448" s="232"/>
      <c r="C448" s="233"/>
      <c r="D448" s="218" t="s">
        <v>174</v>
      </c>
      <c r="E448" s="234" t="s">
        <v>21</v>
      </c>
      <c r="F448" s="235" t="s">
        <v>483</v>
      </c>
      <c r="G448" s="233"/>
      <c r="H448" s="236">
        <v>1.08</v>
      </c>
      <c r="I448" s="237"/>
      <c r="J448" s="233"/>
      <c r="K448" s="233"/>
      <c r="L448" s="238"/>
      <c r="M448" s="239"/>
      <c r="N448" s="240"/>
      <c r="O448" s="240"/>
      <c r="P448" s="240"/>
      <c r="Q448" s="240"/>
      <c r="R448" s="240"/>
      <c r="S448" s="240"/>
      <c r="T448" s="241"/>
      <c r="AT448" s="242" t="s">
        <v>174</v>
      </c>
      <c r="AU448" s="242" t="s">
        <v>81</v>
      </c>
      <c r="AV448" s="13" t="s">
        <v>81</v>
      </c>
      <c r="AW448" s="13" t="s">
        <v>36</v>
      </c>
      <c r="AX448" s="13" t="s">
        <v>72</v>
      </c>
      <c r="AY448" s="242" t="s">
        <v>162</v>
      </c>
    </row>
    <row r="449" spans="2:51" s="12" customFormat="1" ht="13.5">
      <c r="B449" s="221"/>
      <c r="C449" s="222"/>
      <c r="D449" s="218" t="s">
        <v>174</v>
      </c>
      <c r="E449" s="223" t="s">
        <v>21</v>
      </c>
      <c r="F449" s="224" t="s">
        <v>286</v>
      </c>
      <c r="G449" s="222"/>
      <c r="H449" s="225" t="s">
        <v>21</v>
      </c>
      <c r="I449" s="226"/>
      <c r="J449" s="222"/>
      <c r="K449" s="222"/>
      <c r="L449" s="227"/>
      <c r="M449" s="228"/>
      <c r="N449" s="229"/>
      <c r="O449" s="229"/>
      <c r="P449" s="229"/>
      <c r="Q449" s="229"/>
      <c r="R449" s="229"/>
      <c r="S449" s="229"/>
      <c r="T449" s="230"/>
      <c r="AT449" s="231" t="s">
        <v>174</v>
      </c>
      <c r="AU449" s="231" t="s">
        <v>81</v>
      </c>
      <c r="AV449" s="12" t="s">
        <v>79</v>
      </c>
      <c r="AW449" s="12" t="s">
        <v>36</v>
      </c>
      <c r="AX449" s="12" t="s">
        <v>72</v>
      </c>
      <c r="AY449" s="231" t="s">
        <v>162</v>
      </c>
    </row>
    <row r="450" spans="2:51" s="13" customFormat="1" ht="13.5">
      <c r="B450" s="232"/>
      <c r="C450" s="233"/>
      <c r="D450" s="218" t="s">
        <v>174</v>
      </c>
      <c r="E450" s="234" t="s">
        <v>21</v>
      </c>
      <c r="F450" s="235" t="s">
        <v>484</v>
      </c>
      <c r="G450" s="233"/>
      <c r="H450" s="236">
        <v>31.913</v>
      </c>
      <c r="I450" s="237"/>
      <c r="J450" s="233"/>
      <c r="K450" s="233"/>
      <c r="L450" s="238"/>
      <c r="M450" s="239"/>
      <c r="N450" s="240"/>
      <c r="O450" s="240"/>
      <c r="P450" s="240"/>
      <c r="Q450" s="240"/>
      <c r="R450" s="240"/>
      <c r="S450" s="240"/>
      <c r="T450" s="241"/>
      <c r="AT450" s="242" t="s">
        <v>174</v>
      </c>
      <c r="AU450" s="242" t="s">
        <v>81</v>
      </c>
      <c r="AV450" s="13" t="s">
        <v>81</v>
      </c>
      <c r="AW450" s="13" t="s">
        <v>36</v>
      </c>
      <c r="AX450" s="13" t="s">
        <v>72</v>
      </c>
      <c r="AY450" s="242" t="s">
        <v>162</v>
      </c>
    </row>
    <row r="451" spans="2:51" s="12" customFormat="1" ht="13.5">
      <c r="B451" s="221"/>
      <c r="C451" s="222"/>
      <c r="D451" s="218" t="s">
        <v>174</v>
      </c>
      <c r="E451" s="223" t="s">
        <v>21</v>
      </c>
      <c r="F451" s="224" t="s">
        <v>363</v>
      </c>
      <c r="G451" s="222"/>
      <c r="H451" s="225" t="s">
        <v>21</v>
      </c>
      <c r="I451" s="226"/>
      <c r="J451" s="222"/>
      <c r="K451" s="222"/>
      <c r="L451" s="227"/>
      <c r="M451" s="228"/>
      <c r="N451" s="229"/>
      <c r="O451" s="229"/>
      <c r="P451" s="229"/>
      <c r="Q451" s="229"/>
      <c r="R451" s="229"/>
      <c r="S451" s="229"/>
      <c r="T451" s="230"/>
      <c r="AT451" s="231" t="s">
        <v>174</v>
      </c>
      <c r="AU451" s="231" t="s">
        <v>81</v>
      </c>
      <c r="AV451" s="12" t="s">
        <v>79</v>
      </c>
      <c r="AW451" s="12" t="s">
        <v>36</v>
      </c>
      <c r="AX451" s="12" t="s">
        <v>72</v>
      </c>
      <c r="AY451" s="231" t="s">
        <v>162</v>
      </c>
    </row>
    <row r="452" spans="2:51" s="13" customFormat="1" ht="13.5">
      <c r="B452" s="232"/>
      <c r="C452" s="233"/>
      <c r="D452" s="218" t="s">
        <v>174</v>
      </c>
      <c r="E452" s="234" t="s">
        <v>21</v>
      </c>
      <c r="F452" s="235" t="s">
        <v>485</v>
      </c>
      <c r="G452" s="233"/>
      <c r="H452" s="236">
        <v>23.688</v>
      </c>
      <c r="I452" s="237"/>
      <c r="J452" s="233"/>
      <c r="K452" s="233"/>
      <c r="L452" s="238"/>
      <c r="M452" s="239"/>
      <c r="N452" s="240"/>
      <c r="O452" s="240"/>
      <c r="P452" s="240"/>
      <c r="Q452" s="240"/>
      <c r="R452" s="240"/>
      <c r="S452" s="240"/>
      <c r="T452" s="241"/>
      <c r="AT452" s="242" t="s">
        <v>174</v>
      </c>
      <c r="AU452" s="242" t="s">
        <v>81</v>
      </c>
      <c r="AV452" s="13" t="s">
        <v>81</v>
      </c>
      <c r="AW452" s="13" t="s">
        <v>36</v>
      </c>
      <c r="AX452" s="13" t="s">
        <v>72</v>
      </c>
      <c r="AY452" s="242" t="s">
        <v>162</v>
      </c>
    </row>
    <row r="453" spans="2:51" s="12" customFormat="1" ht="13.5">
      <c r="B453" s="221"/>
      <c r="C453" s="222"/>
      <c r="D453" s="218" t="s">
        <v>174</v>
      </c>
      <c r="E453" s="223" t="s">
        <v>21</v>
      </c>
      <c r="F453" s="224" t="s">
        <v>302</v>
      </c>
      <c r="G453" s="222"/>
      <c r="H453" s="225" t="s">
        <v>21</v>
      </c>
      <c r="I453" s="226"/>
      <c r="J453" s="222"/>
      <c r="K453" s="222"/>
      <c r="L453" s="227"/>
      <c r="M453" s="228"/>
      <c r="N453" s="229"/>
      <c r="O453" s="229"/>
      <c r="P453" s="229"/>
      <c r="Q453" s="229"/>
      <c r="R453" s="229"/>
      <c r="S453" s="229"/>
      <c r="T453" s="230"/>
      <c r="AT453" s="231" t="s">
        <v>174</v>
      </c>
      <c r="AU453" s="231" t="s">
        <v>81</v>
      </c>
      <c r="AV453" s="12" t="s">
        <v>79</v>
      </c>
      <c r="AW453" s="12" t="s">
        <v>36</v>
      </c>
      <c r="AX453" s="12" t="s">
        <v>72</v>
      </c>
      <c r="AY453" s="231" t="s">
        <v>162</v>
      </c>
    </row>
    <row r="454" spans="2:51" s="13" customFormat="1" ht="13.5">
      <c r="B454" s="232"/>
      <c r="C454" s="233"/>
      <c r="D454" s="218" t="s">
        <v>174</v>
      </c>
      <c r="E454" s="234" t="s">
        <v>21</v>
      </c>
      <c r="F454" s="235" t="s">
        <v>486</v>
      </c>
      <c r="G454" s="233"/>
      <c r="H454" s="236">
        <v>34.216</v>
      </c>
      <c r="I454" s="237"/>
      <c r="J454" s="233"/>
      <c r="K454" s="233"/>
      <c r="L454" s="238"/>
      <c r="M454" s="239"/>
      <c r="N454" s="240"/>
      <c r="O454" s="240"/>
      <c r="P454" s="240"/>
      <c r="Q454" s="240"/>
      <c r="R454" s="240"/>
      <c r="S454" s="240"/>
      <c r="T454" s="241"/>
      <c r="AT454" s="242" t="s">
        <v>174</v>
      </c>
      <c r="AU454" s="242" t="s">
        <v>81</v>
      </c>
      <c r="AV454" s="13" t="s">
        <v>81</v>
      </c>
      <c r="AW454" s="13" t="s">
        <v>36</v>
      </c>
      <c r="AX454" s="13" t="s">
        <v>72</v>
      </c>
      <c r="AY454" s="242" t="s">
        <v>162</v>
      </c>
    </row>
    <row r="455" spans="2:51" s="13" customFormat="1" ht="13.5">
      <c r="B455" s="232"/>
      <c r="C455" s="233"/>
      <c r="D455" s="218" t="s">
        <v>174</v>
      </c>
      <c r="E455" s="234" t="s">
        <v>21</v>
      </c>
      <c r="F455" s="235" t="s">
        <v>487</v>
      </c>
      <c r="G455" s="233"/>
      <c r="H455" s="236">
        <v>9.163</v>
      </c>
      <c r="I455" s="237"/>
      <c r="J455" s="233"/>
      <c r="K455" s="233"/>
      <c r="L455" s="238"/>
      <c r="M455" s="239"/>
      <c r="N455" s="240"/>
      <c r="O455" s="240"/>
      <c r="P455" s="240"/>
      <c r="Q455" s="240"/>
      <c r="R455" s="240"/>
      <c r="S455" s="240"/>
      <c r="T455" s="241"/>
      <c r="AT455" s="242" t="s">
        <v>174</v>
      </c>
      <c r="AU455" s="242" t="s">
        <v>81</v>
      </c>
      <c r="AV455" s="13" t="s">
        <v>81</v>
      </c>
      <c r="AW455" s="13" t="s">
        <v>36</v>
      </c>
      <c r="AX455" s="13" t="s">
        <v>72</v>
      </c>
      <c r="AY455" s="242" t="s">
        <v>162</v>
      </c>
    </row>
    <row r="456" spans="2:51" s="13" customFormat="1" ht="13.5">
      <c r="B456" s="232"/>
      <c r="C456" s="233"/>
      <c r="D456" s="218" t="s">
        <v>174</v>
      </c>
      <c r="E456" s="234" t="s">
        <v>21</v>
      </c>
      <c r="F456" s="235" t="s">
        <v>488</v>
      </c>
      <c r="G456" s="233"/>
      <c r="H456" s="236">
        <v>8.883</v>
      </c>
      <c r="I456" s="237"/>
      <c r="J456" s="233"/>
      <c r="K456" s="233"/>
      <c r="L456" s="238"/>
      <c r="M456" s="239"/>
      <c r="N456" s="240"/>
      <c r="O456" s="240"/>
      <c r="P456" s="240"/>
      <c r="Q456" s="240"/>
      <c r="R456" s="240"/>
      <c r="S456" s="240"/>
      <c r="T456" s="241"/>
      <c r="AT456" s="242" t="s">
        <v>174</v>
      </c>
      <c r="AU456" s="242" t="s">
        <v>81</v>
      </c>
      <c r="AV456" s="13" t="s">
        <v>81</v>
      </c>
      <c r="AW456" s="13" t="s">
        <v>36</v>
      </c>
      <c r="AX456" s="13" t="s">
        <v>72</v>
      </c>
      <c r="AY456" s="242" t="s">
        <v>162</v>
      </c>
    </row>
    <row r="457" spans="2:51" s="13" customFormat="1" ht="13.5">
      <c r="B457" s="232"/>
      <c r="C457" s="233"/>
      <c r="D457" s="218" t="s">
        <v>174</v>
      </c>
      <c r="E457" s="234" t="s">
        <v>21</v>
      </c>
      <c r="F457" s="235" t="s">
        <v>489</v>
      </c>
      <c r="G457" s="233"/>
      <c r="H457" s="236">
        <v>3.29</v>
      </c>
      <c r="I457" s="237"/>
      <c r="J457" s="233"/>
      <c r="K457" s="233"/>
      <c r="L457" s="238"/>
      <c r="M457" s="239"/>
      <c r="N457" s="240"/>
      <c r="O457" s="240"/>
      <c r="P457" s="240"/>
      <c r="Q457" s="240"/>
      <c r="R457" s="240"/>
      <c r="S457" s="240"/>
      <c r="T457" s="241"/>
      <c r="AT457" s="242" t="s">
        <v>174</v>
      </c>
      <c r="AU457" s="242" t="s">
        <v>81</v>
      </c>
      <c r="AV457" s="13" t="s">
        <v>81</v>
      </c>
      <c r="AW457" s="13" t="s">
        <v>36</v>
      </c>
      <c r="AX457" s="13" t="s">
        <v>72</v>
      </c>
      <c r="AY457" s="242" t="s">
        <v>162</v>
      </c>
    </row>
    <row r="458" spans="2:51" s="13" customFormat="1" ht="13.5">
      <c r="B458" s="232"/>
      <c r="C458" s="233"/>
      <c r="D458" s="218" t="s">
        <v>174</v>
      </c>
      <c r="E458" s="234" t="s">
        <v>21</v>
      </c>
      <c r="F458" s="235" t="s">
        <v>490</v>
      </c>
      <c r="G458" s="233"/>
      <c r="H458" s="236">
        <v>1.35</v>
      </c>
      <c r="I458" s="237"/>
      <c r="J458" s="233"/>
      <c r="K458" s="233"/>
      <c r="L458" s="238"/>
      <c r="M458" s="239"/>
      <c r="N458" s="240"/>
      <c r="O458" s="240"/>
      <c r="P458" s="240"/>
      <c r="Q458" s="240"/>
      <c r="R458" s="240"/>
      <c r="S458" s="240"/>
      <c r="T458" s="241"/>
      <c r="AT458" s="242" t="s">
        <v>174</v>
      </c>
      <c r="AU458" s="242" t="s">
        <v>81</v>
      </c>
      <c r="AV458" s="13" t="s">
        <v>81</v>
      </c>
      <c r="AW458" s="13" t="s">
        <v>36</v>
      </c>
      <c r="AX458" s="13" t="s">
        <v>72</v>
      </c>
      <c r="AY458" s="242" t="s">
        <v>162</v>
      </c>
    </row>
    <row r="459" spans="2:51" s="13" customFormat="1" ht="13.5">
      <c r="B459" s="232"/>
      <c r="C459" s="233"/>
      <c r="D459" s="218" t="s">
        <v>174</v>
      </c>
      <c r="E459" s="234" t="s">
        <v>21</v>
      </c>
      <c r="F459" s="235" t="s">
        <v>491</v>
      </c>
      <c r="G459" s="233"/>
      <c r="H459" s="236">
        <v>4.25</v>
      </c>
      <c r="I459" s="237"/>
      <c r="J459" s="233"/>
      <c r="K459" s="233"/>
      <c r="L459" s="238"/>
      <c r="M459" s="239"/>
      <c r="N459" s="240"/>
      <c r="O459" s="240"/>
      <c r="P459" s="240"/>
      <c r="Q459" s="240"/>
      <c r="R459" s="240"/>
      <c r="S459" s="240"/>
      <c r="T459" s="241"/>
      <c r="AT459" s="242" t="s">
        <v>174</v>
      </c>
      <c r="AU459" s="242" t="s">
        <v>81</v>
      </c>
      <c r="AV459" s="13" t="s">
        <v>81</v>
      </c>
      <c r="AW459" s="13" t="s">
        <v>36</v>
      </c>
      <c r="AX459" s="13" t="s">
        <v>72</v>
      </c>
      <c r="AY459" s="242" t="s">
        <v>162</v>
      </c>
    </row>
    <row r="460" spans="2:51" s="14" customFormat="1" ht="13.5">
      <c r="B460" s="243"/>
      <c r="C460" s="244"/>
      <c r="D460" s="245" t="s">
        <v>174</v>
      </c>
      <c r="E460" s="246" t="s">
        <v>21</v>
      </c>
      <c r="F460" s="247" t="s">
        <v>184</v>
      </c>
      <c r="G460" s="244"/>
      <c r="H460" s="248">
        <v>133.583</v>
      </c>
      <c r="I460" s="249"/>
      <c r="J460" s="244"/>
      <c r="K460" s="244"/>
      <c r="L460" s="250"/>
      <c r="M460" s="251"/>
      <c r="N460" s="252"/>
      <c r="O460" s="252"/>
      <c r="P460" s="252"/>
      <c r="Q460" s="252"/>
      <c r="R460" s="252"/>
      <c r="S460" s="252"/>
      <c r="T460" s="253"/>
      <c r="AT460" s="254" t="s">
        <v>174</v>
      </c>
      <c r="AU460" s="254" t="s">
        <v>81</v>
      </c>
      <c r="AV460" s="14" t="s">
        <v>170</v>
      </c>
      <c r="AW460" s="14" t="s">
        <v>36</v>
      </c>
      <c r="AX460" s="14" t="s">
        <v>79</v>
      </c>
      <c r="AY460" s="254" t="s">
        <v>162</v>
      </c>
    </row>
    <row r="461" spans="2:65" s="1" customFormat="1" ht="31.5" customHeight="1">
      <c r="B461" s="43"/>
      <c r="C461" s="206" t="s">
        <v>492</v>
      </c>
      <c r="D461" s="206" t="s">
        <v>165</v>
      </c>
      <c r="E461" s="207" t="s">
        <v>493</v>
      </c>
      <c r="F461" s="208" t="s">
        <v>494</v>
      </c>
      <c r="G461" s="209" t="s">
        <v>495</v>
      </c>
      <c r="H461" s="210">
        <v>2.635</v>
      </c>
      <c r="I461" s="211"/>
      <c r="J461" s="212">
        <f>ROUND(I461*H461,2)</f>
        <v>0</v>
      </c>
      <c r="K461" s="208" t="s">
        <v>169</v>
      </c>
      <c r="L461" s="63"/>
      <c r="M461" s="213" t="s">
        <v>21</v>
      </c>
      <c r="N461" s="214" t="s">
        <v>43</v>
      </c>
      <c r="O461" s="44"/>
      <c r="P461" s="215">
        <f>O461*H461</f>
        <v>0</v>
      </c>
      <c r="Q461" s="215">
        <v>0</v>
      </c>
      <c r="R461" s="215">
        <f>Q461*H461</f>
        <v>0</v>
      </c>
      <c r="S461" s="215">
        <v>1.6</v>
      </c>
      <c r="T461" s="216">
        <f>S461*H461</f>
        <v>4.216</v>
      </c>
      <c r="AR461" s="26" t="s">
        <v>170</v>
      </c>
      <c r="AT461" s="26" t="s">
        <v>165</v>
      </c>
      <c r="AU461" s="26" t="s">
        <v>81</v>
      </c>
      <c r="AY461" s="26" t="s">
        <v>162</v>
      </c>
      <c r="BE461" s="217">
        <f>IF(N461="základní",J461,0)</f>
        <v>0</v>
      </c>
      <c r="BF461" s="217">
        <f>IF(N461="snížená",J461,0)</f>
        <v>0</v>
      </c>
      <c r="BG461" s="217">
        <f>IF(N461="zákl. přenesená",J461,0)</f>
        <v>0</v>
      </c>
      <c r="BH461" s="217">
        <f>IF(N461="sníž. přenesená",J461,0)</f>
        <v>0</v>
      </c>
      <c r="BI461" s="217">
        <f>IF(N461="nulová",J461,0)</f>
        <v>0</v>
      </c>
      <c r="BJ461" s="26" t="s">
        <v>79</v>
      </c>
      <c r="BK461" s="217">
        <f>ROUND(I461*H461,2)</f>
        <v>0</v>
      </c>
      <c r="BL461" s="26" t="s">
        <v>170</v>
      </c>
      <c r="BM461" s="26" t="s">
        <v>496</v>
      </c>
    </row>
    <row r="462" spans="2:51" s="12" customFormat="1" ht="13.5">
      <c r="B462" s="221"/>
      <c r="C462" s="222"/>
      <c r="D462" s="218" t="s">
        <v>174</v>
      </c>
      <c r="E462" s="223" t="s">
        <v>21</v>
      </c>
      <c r="F462" s="224" t="s">
        <v>360</v>
      </c>
      <c r="G462" s="222"/>
      <c r="H462" s="225" t="s">
        <v>21</v>
      </c>
      <c r="I462" s="226"/>
      <c r="J462" s="222"/>
      <c r="K462" s="222"/>
      <c r="L462" s="227"/>
      <c r="M462" s="228"/>
      <c r="N462" s="229"/>
      <c r="O462" s="229"/>
      <c r="P462" s="229"/>
      <c r="Q462" s="229"/>
      <c r="R462" s="229"/>
      <c r="S462" s="229"/>
      <c r="T462" s="230"/>
      <c r="AT462" s="231" t="s">
        <v>174</v>
      </c>
      <c r="AU462" s="231" t="s">
        <v>81</v>
      </c>
      <c r="AV462" s="12" t="s">
        <v>79</v>
      </c>
      <c r="AW462" s="12" t="s">
        <v>36</v>
      </c>
      <c r="AX462" s="12" t="s">
        <v>72</v>
      </c>
      <c r="AY462" s="231" t="s">
        <v>162</v>
      </c>
    </row>
    <row r="463" spans="2:51" s="13" customFormat="1" ht="13.5">
      <c r="B463" s="232"/>
      <c r="C463" s="233"/>
      <c r="D463" s="245" t="s">
        <v>174</v>
      </c>
      <c r="E463" s="255" t="s">
        <v>21</v>
      </c>
      <c r="F463" s="256" t="s">
        <v>497</v>
      </c>
      <c r="G463" s="233"/>
      <c r="H463" s="257">
        <v>2.635</v>
      </c>
      <c r="I463" s="237"/>
      <c r="J463" s="233"/>
      <c r="K463" s="233"/>
      <c r="L463" s="238"/>
      <c r="M463" s="239"/>
      <c r="N463" s="240"/>
      <c r="O463" s="240"/>
      <c r="P463" s="240"/>
      <c r="Q463" s="240"/>
      <c r="R463" s="240"/>
      <c r="S463" s="240"/>
      <c r="T463" s="241"/>
      <c r="AT463" s="242" t="s">
        <v>174</v>
      </c>
      <c r="AU463" s="242" t="s">
        <v>81</v>
      </c>
      <c r="AV463" s="13" t="s">
        <v>81</v>
      </c>
      <c r="AW463" s="13" t="s">
        <v>36</v>
      </c>
      <c r="AX463" s="13" t="s">
        <v>79</v>
      </c>
      <c r="AY463" s="242" t="s">
        <v>162</v>
      </c>
    </row>
    <row r="464" spans="2:65" s="1" customFormat="1" ht="22.5" customHeight="1">
      <c r="B464" s="43"/>
      <c r="C464" s="206" t="s">
        <v>498</v>
      </c>
      <c r="D464" s="206" t="s">
        <v>165</v>
      </c>
      <c r="E464" s="207" t="s">
        <v>499</v>
      </c>
      <c r="F464" s="208" t="s">
        <v>500</v>
      </c>
      <c r="G464" s="209" t="s">
        <v>187</v>
      </c>
      <c r="H464" s="210">
        <v>16.2</v>
      </c>
      <c r="I464" s="211"/>
      <c r="J464" s="212">
        <f>ROUND(I464*H464,2)</f>
        <v>0</v>
      </c>
      <c r="K464" s="208" t="s">
        <v>169</v>
      </c>
      <c r="L464" s="63"/>
      <c r="M464" s="213" t="s">
        <v>21</v>
      </c>
      <c r="N464" s="214" t="s">
        <v>43</v>
      </c>
      <c r="O464" s="44"/>
      <c r="P464" s="215">
        <f>O464*H464</f>
        <v>0</v>
      </c>
      <c r="Q464" s="215">
        <v>0</v>
      </c>
      <c r="R464" s="215">
        <f>Q464*H464</f>
        <v>0</v>
      </c>
      <c r="S464" s="215">
        <v>0.076</v>
      </c>
      <c r="T464" s="216">
        <f>S464*H464</f>
        <v>1.2311999999999999</v>
      </c>
      <c r="AR464" s="26" t="s">
        <v>170</v>
      </c>
      <c r="AT464" s="26" t="s">
        <v>165</v>
      </c>
      <c r="AU464" s="26" t="s">
        <v>81</v>
      </c>
      <c r="AY464" s="26" t="s">
        <v>162</v>
      </c>
      <c r="BE464" s="217">
        <f>IF(N464="základní",J464,0)</f>
        <v>0</v>
      </c>
      <c r="BF464" s="217">
        <f>IF(N464="snížená",J464,0)</f>
        <v>0</v>
      </c>
      <c r="BG464" s="217">
        <f>IF(N464="zákl. přenesená",J464,0)</f>
        <v>0</v>
      </c>
      <c r="BH464" s="217">
        <f>IF(N464="sníž. přenesená",J464,0)</f>
        <v>0</v>
      </c>
      <c r="BI464" s="217">
        <f>IF(N464="nulová",J464,0)</f>
        <v>0</v>
      </c>
      <c r="BJ464" s="26" t="s">
        <v>79</v>
      </c>
      <c r="BK464" s="217">
        <f>ROUND(I464*H464,2)</f>
        <v>0</v>
      </c>
      <c r="BL464" s="26" t="s">
        <v>170</v>
      </c>
      <c r="BM464" s="26" t="s">
        <v>501</v>
      </c>
    </row>
    <row r="465" spans="2:47" s="1" customFormat="1" ht="40.5">
      <c r="B465" s="43"/>
      <c r="C465" s="65"/>
      <c r="D465" s="218" t="s">
        <v>172</v>
      </c>
      <c r="E465" s="65"/>
      <c r="F465" s="219" t="s">
        <v>502</v>
      </c>
      <c r="G465" s="65"/>
      <c r="H465" s="65"/>
      <c r="I465" s="174"/>
      <c r="J465" s="65"/>
      <c r="K465" s="65"/>
      <c r="L465" s="63"/>
      <c r="M465" s="220"/>
      <c r="N465" s="44"/>
      <c r="O465" s="44"/>
      <c r="P465" s="44"/>
      <c r="Q465" s="44"/>
      <c r="R465" s="44"/>
      <c r="S465" s="44"/>
      <c r="T465" s="80"/>
      <c r="AT465" s="26" t="s">
        <v>172</v>
      </c>
      <c r="AU465" s="26" t="s">
        <v>81</v>
      </c>
    </row>
    <row r="466" spans="2:51" s="12" customFormat="1" ht="13.5">
      <c r="B466" s="221"/>
      <c r="C466" s="222"/>
      <c r="D466" s="218" t="s">
        <v>174</v>
      </c>
      <c r="E466" s="223" t="s">
        <v>21</v>
      </c>
      <c r="F466" s="224" t="s">
        <v>503</v>
      </c>
      <c r="G466" s="222"/>
      <c r="H466" s="225" t="s">
        <v>21</v>
      </c>
      <c r="I466" s="226"/>
      <c r="J466" s="222"/>
      <c r="K466" s="222"/>
      <c r="L466" s="227"/>
      <c r="M466" s="228"/>
      <c r="N466" s="229"/>
      <c r="O466" s="229"/>
      <c r="P466" s="229"/>
      <c r="Q466" s="229"/>
      <c r="R466" s="229"/>
      <c r="S466" s="229"/>
      <c r="T466" s="230"/>
      <c r="AT466" s="231" t="s">
        <v>174</v>
      </c>
      <c r="AU466" s="231" t="s">
        <v>81</v>
      </c>
      <c r="AV466" s="12" t="s">
        <v>79</v>
      </c>
      <c r="AW466" s="12" t="s">
        <v>36</v>
      </c>
      <c r="AX466" s="12" t="s">
        <v>72</v>
      </c>
      <c r="AY466" s="231" t="s">
        <v>162</v>
      </c>
    </row>
    <row r="467" spans="2:51" s="12" customFormat="1" ht="13.5">
      <c r="B467" s="221"/>
      <c r="C467" s="222"/>
      <c r="D467" s="218" t="s">
        <v>174</v>
      </c>
      <c r="E467" s="223" t="s">
        <v>21</v>
      </c>
      <c r="F467" s="224" t="s">
        <v>504</v>
      </c>
      <c r="G467" s="222"/>
      <c r="H467" s="225" t="s">
        <v>21</v>
      </c>
      <c r="I467" s="226"/>
      <c r="J467" s="222"/>
      <c r="K467" s="222"/>
      <c r="L467" s="227"/>
      <c r="M467" s="228"/>
      <c r="N467" s="229"/>
      <c r="O467" s="229"/>
      <c r="P467" s="229"/>
      <c r="Q467" s="229"/>
      <c r="R467" s="229"/>
      <c r="S467" s="229"/>
      <c r="T467" s="230"/>
      <c r="AT467" s="231" t="s">
        <v>174</v>
      </c>
      <c r="AU467" s="231" t="s">
        <v>81</v>
      </c>
      <c r="AV467" s="12" t="s">
        <v>79</v>
      </c>
      <c r="AW467" s="12" t="s">
        <v>36</v>
      </c>
      <c r="AX467" s="12" t="s">
        <v>72</v>
      </c>
      <c r="AY467" s="231" t="s">
        <v>162</v>
      </c>
    </row>
    <row r="468" spans="2:51" s="12" customFormat="1" ht="13.5">
      <c r="B468" s="221"/>
      <c r="C468" s="222"/>
      <c r="D468" s="218" t="s">
        <v>174</v>
      </c>
      <c r="E468" s="223" t="s">
        <v>21</v>
      </c>
      <c r="F468" s="224" t="s">
        <v>175</v>
      </c>
      <c r="G468" s="222"/>
      <c r="H468" s="225" t="s">
        <v>21</v>
      </c>
      <c r="I468" s="226"/>
      <c r="J468" s="222"/>
      <c r="K468" s="222"/>
      <c r="L468" s="227"/>
      <c r="M468" s="228"/>
      <c r="N468" s="229"/>
      <c r="O468" s="229"/>
      <c r="P468" s="229"/>
      <c r="Q468" s="229"/>
      <c r="R468" s="229"/>
      <c r="S468" s="229"/>
      <c r="T468" s="230"/>
      <c r="AT468" s="231" t="s">
        <v>174</v>
      </c>
      <c r="AU468" s="231" t="s">
        <v>81</v>
      </c>
      <c r="AV468" s="12" t="s">
        <v>79</v>
      </c>
      <c r="AW468" s="12" t="s">
        <v>36</v>
      </c>
      <c r="AX468" s="12" t="s">
        <v>72</v>
      </c>
      <c r="AY468" s="231" t="s">
        <v>162</v>
      </c>
    </row>
    <row r="469" spans="2:51" s="13" customFormat="1" ht="13.5">
      <c r="B469" s="232"/>
      <c r="C469" s="233"/>
      <c r="D469" s="218" t="s">
        <v>174</v>
      </c>
      <c r="E469" s="234" t="s">
        <v>21</v>
      </c>
      <c r="F469" s="235" t="s">
        <v>505</v>
      </c>
      <c r="G469" s="233"/>
      <c r="H469" s="236">
        <v>1.8</v>
      </c>
      <c r="I469" s="237"/>
      <c r="J469" s="233"/>
      <c r="K469" s="233"/>
      <c r="L469" s="238"/>
      <c r="M469" s="239"/>
      <c r="N469" s="240"/>
      <c r="O469" s="240"/>
      <c r="P469" s="240"/>
      <c r="Q469" s="240"/>
      <c r="R469" s="240"/>
      <c r="S469" s="240"/>
      <c r="T469" s="241"/>
      <c r="AT469" s="242" t="s">
        <v>174</v>
      </c>
      <c r="AU469" s="242" t="s">
        <v>81</v>
      </c>
      <c r="AV469" s="13" t="s">
        <v>81</v>
      </c>
      <c r="AW469" s="13" t="s">
        <v>36</v>
      </c>
      <c r="AX469" s="13" t="s">
        <v>72</v>
      </c>
      <c r="AY469" s="242" t="s">
        <v>162</v>
      </c>
    </row>
    <row r="470" spans="2:51" s="12" customFormat="1" ht="13.5">
      <c r="B470" s="221"/>
      <c r="C470" s="222"/>
      <c r="D470" s="218" t="s">
        <v>174</v>
      </c>
      <c r="E470" s="223" t="s">
        <v>21</v>
      </c>
      <c r="F470" s="224" t="s">
        <v>177</v>
      </c>
      <c r="G470" s="222"/>
      <c r="H470" s="225" t="s">
        <v>21</v>
      </c>
      <c r="I470" s="226"/>
      <c r="J470" s="222"/>
      <c r="K470" s="222"/>
      <c r="L470" s="227"/>
      <c r="M470" s="228"/>
      <c r="N470" s="229"/>
      <c r="O470" s="229"/>
      <c r="P470" s="229"/>
      <c r="Q470" s="229"/>
      <c r="R470" s="229"/>
      <c r="S470" s="229"/>
      <c r="T470" s="230"/>
      <c r="AT470" s="231" t="s">
        <v>174</v>
      </c>
      <c r="AU470" s="231" t="s">
        <v>81</v>
      </c>
      <c r="AV470" s="12" t="s">
        <v>79</v>
      </c>
      <c r="AW470" s="12" t="s">
        <v>36</v>
      </c>
      <c r="AX470" s="12" t="s">
        <v>72</v>
      </c>
      <c r="AY470" s="231" t="s">
        <v>162</v>
      </c>
    </row>
    <row r="471" spans="2:51" s="13" customFormat="1" ht="13.5">
      <c r="B471" s="232"/>
      <c r="C471" s="233"/>
      <c r="D471" s="218" t="s">
        <v>174</v>
      </c>
      <c r="E471" s="234" t="s">
        <v>21</v>
      </c>
      <c r="F471" s="235" t="s">
        <v>505</v>
      </c>
      <c r="G471" s="233"/>
      <c r="H471" s="236">
        <v>1.8</v>
      </c>
      <c r="I471" s="237"/>
      <c r="J471" s="233"/>
      <c r="K471" s="233"/>
      <c r="L471" s="238"/>
      <c r="M471" s="239"/>
      <c r="N471" s="240"/>
      <c r="O471" s="240"/>
      <c r="P471" s="240"/>
      <c r="Q471" s="240"/>
      <c r="R471" s="240"/>
      <c r="S471" s="240"/>
      <c r="T471" s="241"/>
      <c r="AT471" s="242" t="s">
        <v>174</v>
      </c>
      <c r="AU471" s="242" t="s">
        <v>81</v>
      </c>
      <c r="AV471" s="13" t="s">
        <v>81</v>
      </c>
      <c r="AW471" s="13" t="s">
        <v>36</v>
      </c>
      <c r="AX471" s="13" t="s">
        <v>72</v>
      </c>
      <c r="AY471" s="242" t="s">
        <v>162</v>
      </c>
    </row>
    <row r="472" spans="2:51" s="12" customFormat="1" ht="13.5">
      <c r="B472" s="221"/>
      <c r="C472" s="222"/>
      <c r="D472" s="218" t="s">
        <v>174</v>
      </c>
      <c r="E472" s="223" t="s">
        <v>21</v>
      </c>
      <c r="F472" s="224" t="s">
        <v>178</v>
      </c>
      <c r="G472" s="222"/>
      <c r="H472" s="225" t="s">
        <v>21</v>
      </c>
      <c r="I472" s="226"/>
      <c r="J472" s="222"/>
      <c r="K472" s="222"/>
      <c r="L472" s="227"/>
      <c r="M472" s="228"/>
      <c r="N472" s="229"/>
      <c r="O472" s="229"/>
      <c r="P472" s="229"/>
      <c r="Q472" s="229"/>
      <c r="R472" s="229"/>
      <c r="S472" s="229"/>
      <c r="T472" s="230"/>
      <c r="AT472" s="231" t="s">
        <v>174</v>
      </c>
      <c r="AU472" s="231" t="s">
        <v>81</v>
      </c>
      <c r="AV472" s="12" t="s">
        <v>79</v>
      </c>
      <c r="AW472" s="12" t="s">
        <v>36</v>
      </c>
      <c r="AX472" s="12" t="s">
        <v>72</v>
      </c>
      <c r="AY472" s="231" t="s">
        <v>162</v>
      </c>
    </row>
    <row r="473" spans="2:51" s="13" customFormat="1" ht="13.5">
      <c r="B473" s="232"/>
      <c r="C473" s="233"/>
      <c r="D473" s="218" t="s">
        <v>174</v>
      </c>
      <c r="E473" s="234" t="s">
        <v>21</v>
      </c>
      <c r="F473" s="235" t="s">
        <v>505</v>
      </c>
      <c r="G473" s="233"/>
      <c r="H473" s="236">
        <v>1.8</v>
      </c>
      <c r="I473" s="237"/>
      <c r="J473" s="233"/>
      <c r="K473" s="233"/>
      <c r="L473" s="238"/>
      <c r="M473" s="239"/>
      <c r="N473" s="240"/>
      <c r="O473" s="240"/>
      <c r="P473" s="240"/>
      <c r="Q473" s="240"/>
      <c r="R473" s="240"/>
      <c r="S473" s="240"/>
      <c r="T473" s="241"/>
      <c r="AT473" s="242" t="s">
        <v>174</v>
      </c>
      <c r="AU473" s="242" t="s">
        <v>81</v>
      </c>
      <c r="AV473" s="13" t="s">
        <v>81</v>
      </c>
      <c r="AW473" s="13" t="s">
        <v>36</v>
      </c>
      <c r="AX473" s="13" t="s">
        <v>72</v>
      </c>
      <c r="AY473" s="242" t="s">
        <v>162</v>
      </c>
    </row>
    <row r="474" spans="2:51" s="12" customFormat="1" ht="13.5">
      <c r="B474" s="221"/>
      <c r="C474" s="222"/>
      <c r="D474" s="218" t="s">
        <v>174</v>
      </c>
      <c r="E474" s="223" t="s">
        <v>21</v>
      </c>
      <c r="F474" s="224" t="s">
        <v>279</v>
      </c>
      <c r="G474" s="222"/>
      <c r="H474" s="225" t="s">
        <v>21</v>
      </c>
      <c r="I474" s="226"/>
      <c r="J474" s="222"/>
      <c r="K474" s="222"/>
      <c r="L474" s="227"/>
      <c r="M474" s="228"/>
      <c r="N474" s="229"/>
      <c r="O474" s="229"/>
      <c r="P474" s="229"/>
      <c r="Q474" s="229"/>
      <c r="R474" s="229"/>
      <c r="S474" s="229"/>
      <c r="T474" s="230"/>
      <c r="AT474" s="231" t="s">
        <v>174</v>
      </c>
      <c r="AU474" s="231" t="s">
        <v>81</v>
      </c>
      <c r="AV474" s="12" t="s">
        <v>79</v>
      </c>
      <c r="AW474" s="12" t="s">
        <v>36</v>
      </c>
      <c r="AX474" s="12" t="s">
        <v>72</v>
      </c>
      <c r="AY474" s="231" t="s">
        <v>162</v>
      </c>
    </row>
    <row r="475" spans="2:51" s="13" customFormat="1" ht="13.5">
      <c r="B475" s="232"/>
      <c r="C475" s="233"/>
      <c r="D475" s="218" t="s">
        <v>174</v>
      </c>
      <c r="E475" s="234" t="s">
        <v>21</v>
      </c>
      <c r="F475" s="235" t="s">
        <v>505</v>
      </c>
      <c r="G475" s="233"/>
      <c r="H475" s="236">
        <v>1.8</v>
      </c>
      <c r="I475" s="237"/>
      <c r="J475" s="233"/>
      <c r="K475" s="233"/>
      <c r="L475" s="238"/>
      <c r="M475" s="239"/>
      <c r="N475" s="240"/>
      <c r="O475" s="240"/>
      <c r="P475" s="240"/>
      <c r="Q475" s="240"/>
      <c r="R475" s="240"/>
      <c r="S475" s="240"/>
      <c r="T475" s="241"/>
      <c r="AT475" s="242" t="s">
        <v>174</v>
      </c>
      <c r="AU475" s="242" t="s">
        <v>81</v>
      </c>
      <c r="AV475" s="13" t="s">
        <v>81</v>
      </c>
      <c r="AW475" s="13" t="s">
        <v>36</v>
      </c>
      <c r="AX475" s="13" t="s">
        <v>72</v>
      </c>
      <c r="AY475" s="242" t="s">
        <v>162</v>
      </c>
    </row>
    <row r="476" spans="2:51" s="12" customFormat="1" ht="13.5">
      <c r="B476" s="221"/>
      <c r="C476" s="222"/>
      <c r="D476" s="218" t="s">
        <v>174</v>
      </c>
      <c r="E476" s="223" t="s">
        <v>21</v>
      </c>
      <c r="F476" s="224" t="s">
        <v>179</v>
      </c>
      <c r="G476" s="222"/>
      <c r="H476" s="225" t="s">
        <v>21</v>
      </c>
      <c r="I476" s="226"/>
      <c r="J476" s="222"/>
      <c r="K476" s="222"/>
      <c r="L476" s="227"/>
      <c r="M476" s="228"/>
      <c r="N476" s="229"/>
      <c r="O476" s="229"/>
      <c r="P476" s="229"/>
      <c r="Q476" s="229"/>
      <c r="R476" s="229"/>
      <c r="S476" s="229"/>
      <c r="T476" s="230"/>
      <c r="AT476" s="231" t="s">
        <v>174</v>
      </c>
      <c r="AU476" s="231" t="s">
        <v>81</v>
      </c>
      <c r="AV476" s="12" t="s">
        <v>79</v>
      </c>
      <c r="AW476" s="12" t="s">
        <v>36</v>
      </c>
      <c r="AX476" s="12" t="s">
        <v>72</v>
      </c>
      <c r="AY476" s="231" t="s">
        <v>162</v>
      </c>
    </row>
    <row r="477" spans="2:51" s="13" customFormat="1" ht="13.5">
      <c r="B477" s="232"/>
      <c r="C477" s="233"/>
      <c r="D477" s="218" t="s">
        <v>174</v>
      </c>
      <c r="E477" s="234" t="s">
        <v>21</v>
      </c>
      <c r="F477" s="235" t="s">
        <v>505</v>
      </c>
      <c r="G477" s="233"/>
      <c r="H477" s="236">
        <v>1.8</v>
      </c>
      <c r="I477" s="237"/>
      <c r="J477" s="233"/>
      <c r="K477" s="233"/>
      <c r="L477" s="238"/>
      <c r="M477" s="239"/>
      <c r="N477" s="240"/>
      <c r="O477" s="240"/>
      <c r="P477" s="240"/>
      <c r="Q477" s="240"/>
      <c r="R477" s="240"/>
      <c r="S477" s="240"/>
      <c r="T477" s="241"/>
      <c r="AT477" s="242" t="s">
        <v>174</v>
      </c>
      <c r="AU477" s="242" t="s">
        <v>81</v>
      </c>
      <c r="AV477" s="13" t="s">
        <v>81</v>
      </c>
      <c r="AW477" s="13" t="s">
        <v>36</v>
      </c>
      <c r="AX477" s="13" t="s">
        <v>72</v>
      </c>
      <c r="AY477" s="242" t="s">
        <v>162</v>
      </c>
    </row>
    <row r="478" spans="2:51" s="12" customFormat="1" ht="13.5">
      <c r="B478" s="221"/>
      <c r="C478" s="222"/>
      <c r="D478" s="218" t="s">
        <v>174</v>
      </c>
      <c r="E478" s="223" t="s">
        <v>21</v>
      </c>
      <c r="F478" s="224" t="s">
        <v>180</v>
      </c>
      <c r="G478" s="222"/>
      <c r="H478" s="225" t="s">
        <v>21</v>
      </c>
      <c r="I478" s="226"/>
      <c r="J478" s="222"/>
      <c r="K478" s="222"/>
      <c r="L478" s="227"/>
      <c r="M478" s="228"/>
      <c r="N478" s="229"/>
      <c r="O478" s="229"/>
      <c r="P478" s="229"/>
      <c r="Q478" s="229"/>
      <c r="R478" s="229"/>
      <c r="S478" s="229"/>
      <c r="T478" s="230"/>
      <c r="AT478" s="231" t="s">
        <v>174</v>
      </c>
      <c r="AU478" s="231" t="s">
        <v>81</v>
      </c>
      <c r="AV478" s="12" t="s">
        <v>79</v>
      </c>
      <c r="AW478" s="12" t="s">
        <v>36</v>
      </c>
      <c r="AX478" s="12" t="s">
        <v>72</v>
      </c>
      <c r="AY478" s="231" t="s">
        <v>162</v>
      </c>
    </row>
    <row r="479" spans="2:51" s="13" customFormat="1" ht="13.5">
      <c r="B479" s="232"/>
      <c r="C479" s="233"/>
      <c r="D479" s="218" t="s">
        <v>174</v>
      </c>
      <c r="E479" s="234" t="s">
        <v>21</v>
      </c>
      <c r="F479" s="235" t="s">
        <v>505</v>
      </c>
      <c r="G479" s="233"/>
      <c r="H479" s="236">
        <v>1.8</v>
      </c>
      <c r="I479" s="237"/>
      <c r="J479" s="233"/>
      <c r="K479" s="233"/>
      <c r="L479" s="238"/>
      <c r="M479" s="239"/>
      <c r="N479" s="240"/>
      <c r="O479" s="240"/>
      <c r="P479" s="240"/>
      <c r="Q479" s="240"/>
      <c r="R479" s="240"/>
      <c r="S479" s="240"/>
      <c r="T479" s="241"/>
      <c r="AT479" s="242" t="s">
        <v>174</v>
      </c>
      <c r="AU479" s="242" t="s">
        <v>81</v>
      </c>
      <c r="AV479" s="13" t="s">
        <v>81</v>
      </c>
      <c r="AW479" s="13" t="s">
        <v>36</v>
      </c>
      <c r="AX479" s="13" t="s">
        <v>72</v>
      </c>
      <c r="AY479" s="242" t="s">
        <v>162</v>
      </c>
    </row>
    <row r="480" spans="2:51" s="12" customFormat="1" ht="13.5">
      <c r="B480" s="221"/>
      <c r="C480" s="222"/>
      <c r="D480" s="218" t="s">
        <v>174</v>
      </c>
      <c r="E480" s="223" t="s">
        <v>21</v>
      </c>
      <c r="F480" s="224" t="s">
        <v>296</v>
      </c>
      <c r="G480" s="222"/>
      <c r="H480" s="225" t="s">
        <v>21</v>
      </c>
      <c r="I480" s="226"/>
      <c r="J480" s="222"/>
      <c r="K480" s="222"/>
      <c r="L480" s="227"/>
      <c r="M480" s="228"/>
      <c r="N480" s="229"/>
      <c r="O480" s="229"/>
      <c r="P480" s="229"/>
      <c r="Q480" s="229"/>
      <c r="R480" s="229"/>
      <c r="S480" s="229"/>
      <c r="T480" s="230"/>
      <c r="AT480" s="231" t="s">
        <v>174</v>
      </c>
      <c r="AU480" s="231" t="s">
        <v>81</v>
      </c>
      <c r="AV480" s="12" t="s">
        <v>79</v>
      </c>
      <c r="AW480" s="12" t="s">
        <v>36</v>
      </c>
      <c r="AX480" s="12" t="s">
        <v>72</v>
      </c>
      <c r="AY480" s="231" t="s">
        <v>162</v>
      </c>
    </row>
    <row r="481" spans="2:51" s="13" customFormat="1" ht="13.5">
      <c r="B481" s="232"/>
      <c r="C481" s="233"/>
      <c r="D481" s="218" t="s">
        <v>174</v>
      </c>
      <c r="E481" s="234" t="s">
        <v>21</v>
      </c>
      <c r="F481" s="235" t="s">
        <v>505</v>
      </c>
      <c r="G481" s="233"/>
      <c r="H481" s="236">
        <v>1.8</v>
      </c>
      <c r="I481" s="237"/>
      <c r="J481" s="233"/>
      <c r="K481" s="233"/>
      <c r="L481" s="238"/>
      <c r="M481" s="239"/>
      <c r="N481" s="240"/>
      <c r="O481" s="240"/>
      <c r="P481" s="240"/>
      <c r="Q481" s="240"/>
      <c r="R481" s="240"/>
      <c r="S481" s="240"/>
      <c r="T481" s="241"/>
      <c r="AT481" s="242" t="s">
        <v>174</v>
      </c>
      <c r="AU481" s="242" t="s">
        <v>81</v>
      </c>
      <c r="AV481" s="13" t="s">
        <v>81</v>
      </c>
      <c r="AW481" s="13" t="s">
        <v>36</v>
      </c>
      <c r="AX481" s="13" t="s">
        <v>72</v>
      </c>
      <c r="AY481" s="242" t="s">
        <v>162</v>
      </c>
    </row>
    <row r="482" spans="2:51" s="12" customFormat="1" ht="13.5">
      <c r="B482" s="221"/>
      <c r="C482" s="222"/>
      <c r="D482" s="218" t="s">
        <v>174</v>
      </c>
      <c r="E482" s="223" t="s">
        <v>21</v>
      </c>
      <c r="F482" s="224" t="s">
        <v>363</v>
      </c>
      <c r="G482" s="222"/>
      <c r="H482" s="225" t="s">
        <v>21</v>
      </c>
      <c r="I482" s="226"/>
      <c r="J482" s="222"/>
      <c r="K482" s="222"/>
      <c r="L482" s="227"/>
      <c r="M482" s="228"/>
      <c r="N482" s="229"/>
      <c r="O482" s="229"/>
      <c r="P482" s="229"/>
      <c r="Q482" s="229"/>
      <c r="R482" s="229"/>
      <c r="S482" s="229"/>
      <c r="T482" s="230"/>
      <c r="AT482" s="231" t="s">
        <v>174</v>
      </c>
      <c r="AU482" s="231" t="s">
        <v>81</v>
      </c>
      <c r="AV482" s="12" t="s">
        <v>79</v>
      </c>
      <c r="AW482" s="12" t="s">
        <v>36</v>
      </c>
      <c r="AX482" s="12" t="s">
        <v>72</v>
      </c>
      <c r="AY482" s="231" t="s">
        <v>162</v>
      </c>
    </row>
    <row r="483" spans="2:51" s="13" customFormat="1" ht="13.5">
      <c r="B483" s="232"/>
      <c r="C483" s="233"/>
      <c r="D483" s="218" t="s">
        <v>174</v>
      </c>
      <c r="E483" s="234" t="s">
        <v>21</v>
      </c>
      <c r="F483" s="235" t="s">
        <v>505</v>
      </c>
      <c r="G483" s="233"/>
      <c r="H483" s="236">
        <v>1.8</v>
      </c>
      <c r="I483" s="237"/>
      <c r="J483" s="233"/>
      <c r="K483" s="233"/>
      <c r="L483" s="238"/>
      <c r="M483" s="239"/>
      <c r="N483" s="240"/>
      <c r="O483" s="240"/>
      <c r="P483" s="240"/>
      <c r="Q483" s="240"/>
      <c r="R483" s="240"/>
      <c r="S483" s="240"/>
      <c r="T483" s="241"/>
      <c r="AT483" s="242" t="s">
        <v>174</v>
      </c>
      <c r="AU483" s="242" t="s">
        <v>81</v>
      </c>
      <c r="AV483" s="13" t="s">
        <v>81</v>
      </c>
      <c r="AW483" s="13" t="s">
        <v>36</v>
      </c>
      <c r="AX483" s="13" t="s">
        <v>72</v>
      </c>
      <c r="AY483" s="242" t="s">
        <v>162</v>
      </c>
    </row>
    <row r="484" spans="2:51" s="12" customFormat="1" ht="13.5">
      <c r="B484" s="221"/>
      <c r="C484" s="222"/>
      <c r="D484" s="218" t="s">
        <v>174</v>
      </c>
      <c r="E484" s="223" t="s">
        <v>21</v>
      </c>
      <c r="F484" s="224" t="s">
        <v>349</v>
      </c>
      <c r="G484" s="222"/>
      <c r="H484" s="225" t="s">
        <v>21</v>
      </c>
      <c r="I484" s="226"/>
      <c r="J484" s="222"/>
      <c r="K484" s="222"/>
      <c r="L484" s="227"/>
      <c r="M484" s="228"/>
      <c r="N484" s="229"/>
      <c r="O484" s="229"/>
      <c r="P484" s="229"/>
      <c r="Q484" s="229"/>
      <c r="R484" s="229"/>
      <c r="S484" s="229"/>
      <c r="T484" s="230"/>
      <c r="AT484" s="231" t="s">
        <v>174</v>
      </c>
      <c r="AU484" s="231" t="s">
        <v>81</v>
      </c>
      <c r="AV484" s="12" t="s">
        <v>79</v>
      </c>
      <c r="AW484" s="12" t="s">
        <v>36</v>
      </c>
      <c r="AX484" s="12" t="s">
        <v>72</v>
      </c>
      <c r="AY484" s="231" t="s">
        <v>162</v>
      </c>
    </row>
    <row r="485" spans="2:51" s="13" customFormat="1" ht="13.5">
      <c r="B485" s="232"/>
      <c r="C485" s="233"/>
      <c r="D485" s="218" t="s">
        <v>174</v>
      </c>
      <c r="E485" s="234" t="s">
        <v>21</v>
      </c>
      <c r="F485" s="235" t="s">
        <v>505</v>
      </c>
      <c r="G485" s="233"/>
      <c r="H485" s="236">
        <v>1.8</v>
      </c>
      <c r="I485" s="237"/>
      <c r="J485" s="233"/>
      <c r="K485" s="233"/>
      <c r="L485" s="238"/>
      <c r="M485" s="239"/>
      <c r="N485" s="240"/>
      <c r="O485" s="240"/>
      <c r="P485" s="240"/>
      <c r="Q485" s="240"/>
      <c r="R485" s="240"/>
      <c r="S485" s="240"/>
      <c r="T485" s="241"/>
      <c r="AT485" s="242" t="s">
        <v>174</v>
      </c>
      <c r="AU485" s="242" t="s">
        <v>81</v>
      </c>
      <c r="AV485" s="13" t="s">
        <v>81</v>
      </c>
      <c r="AW485" s="13" t="s">
        <v>36</v>
      </c>
      <c r="AX485" s="13" t="s">
        <v>72</v>
      </c>
      <c r="AY485" s="242" t="s">
        <v>162</v>
      </c>
    </row>
    <row r="486" spans="2:51" s="14" customFormat="1" ht="13.5">
      <c r="B486" s="243"/>
      <c r="C486" s="244"/>
      <c r="D486" s="245" t="s">
        <v>174</v>
      </c>
      <c r="E486" s="246" t="s">
        <v>21</v>
      </c>
      <c r="F486" s="247" t="s">
        <v>184</v>
      </c>
      <c r="G486" s="244"/>
      <c r="H486" s="248">
        <v>16.2</v>
      </c>
      <c r="I486" s="249"/>
      <c r="J486" s="244"/>
      <c r="K486" s="244"/>
      <c r="L486" s="250"/>
      <c r="M486" s="251"/>
      <c r="N486" s="252"/>
      <c r="O486" s="252"/>
      <c r="P486" s="252"/>
      <c r="Q486" s="252"/>
      <c r="R486" s="252"/>
      <c r="S486" s="252"/>
      <c r="T486" s="253"/>
      <c r="AT486" s="254" t="s">
        <v>174</v>
      </c>
      <c r="AU486" s="254" t="s">
        <v>81</v>
      </c>
      <c r="AV486" s="14" t="s">
        <v>170</v>
      </c>
      <c r="AW486" s="14" t="s">
        <v>36</v>
      </c>
      <c r="AX486" s="14" t="s">
        <v>79</v>
      </c>
      <c r="AY486" s="254" t="s">
        <v>162</v>
      </c>
    </row>
    <row r="487" spans="2:65" s="1" customFormat="1" ht="22.5" customHeight="1">
      <c r="B487" s="43"/>
      <c r="C487" s="206" t="s">
        <v>506</v>
      </c>
      <c r="D487" s="206" t="s">
        <v>165</v>
      </c>
      <c r="E487" s="207" t="s">
        <v>507</v>
      </c>
      <c r="F487" s="208" t="s">
        <v>508</v>
      </c>
      <c r="G487" s="209" t="s">
        <v>187</v>
      </c>
      <c r="H487" s="210">
        <v>3.8</v>
      </c>
      <c r="I487" s="211"/>
      <c r="J487" s="212">
        <f>ROUND(I487*H487,2)</f>
        <v>0</v>
      </c>
      <c r="K487" s="208" t="s">
        <v>169</v>
      </c>
      <c r="L487" s="63"/>
      <c r="M487" s="213" t="s">
        <v>21</v>
      </c>
      <c r="N487" s="214" t="s">
        <v>43</v>
      </c>
      <c r="O487" s="44"/>
      <c r="P487" s="215">
        <f>O487*H487</f>
        <v>0</v>
      </c>
      <c r="Q487" s="215">
        <v>0</v>
      </c>
      <c r="R487" s="215">
        <f>Q487*H487</f>
        <v>0</v>
      </c>
      <c r="S487" s="215">
        <v>0.27</v>
      </c>
      <c r="T487" s="216">
        <f>S487*H487</f>
        <v>1.026</v>
      </c>
      <c r="AR487" s="26" t="s">
        <v>170</v>
      </c>
      <c r="AT487" s="26" t="s">
        <v>165</v>
      </c>
      <c r="AU487" s="26" t="s">
        <v>81</v>
      </c>
      <c r="AY487" s="26" t="s">
        <v>162</v>
      </c>
      <c r="BE487" s="217">
        <f>IF(N487="základní",J487,0)</f>
        <v>0</v>
      </c>
      <c r="BF487" s="217">
        <f>IF(N487="snížená",J487,0)</f>
        <v>0</v>
      </c>
      <c r="BG487" s="217">
        <f>IF(N487="zákl. přenesená",J487,0)</f>
        <v>0</v>
      </c>
      <c r="BH487" s="217">
        <f>IF(N487="sníž. přenesená",J487,0)</f>
        <v>0</v>
      </c>
      <c r="BI487" s="217">
        <f>IF(N487="nulová",J487,0)</f>
        <v>0</v>
      </c>
      <c r="BJ487" s="26" t="s">
        <v>79</v>
      </c>
      <c r="BK487" s="217">
        <f>ROUND(I487*H487,2)</f>
        <v>0</v>
      </c>
      <c r="BL487" s="26" t="s">
        <v>170</v>
      </c>
      <c r="BM487" s="26" t="s">
        <v>509</v>
      </c>
    </row>
    <row r="488" spans="2:51" s="12" customFormat="1" ht="13.5">
      <c r="B488" s="221"/>
      <c r="C488" s="222"/>
      <c r="D488" s="218" t="s">
        <v>174</v>
      </c>
      <c r="E488" s="223" t="s">
        <v>21</v>
      </c>
      <c r="F488" s="224" t="s">
        <v>175</v>
      </c>
      <c r="G488" s="222"/>
      <c r="H488" s="225" t="s">
        <v>21</v>
      </c>
      <c r="I488" s="226"/>
      <c r="J488" s="222"/>
      <c r="K488" s="222"/>
      <c r="L488" s="227"/>
      <c r="M488" s="228"/>
      <c r="N488" s="229"/>
      <c r="O488" s="229"/>
      <c r="P488" s="229"/>
      <c r="Q488" s="229"/>
      <c r="R488" s="229"/>
      <c r="S488" s="229"/>
      <c r="T488" s="230"/>
      <c r="AT488" s="231" t="s">
        <v>174</v>
      </c>
      <c r="AU488" s="231" t="s">
        <v>81</v>
      </c>
      <c r="AV488" s="12" t="s">
        <v>79</v>
      </c>
      <c r="AW488" s="12" t="s">
        <v>36</v>
      </c>
      <c r="AX488" s="12" t="s">
        <v>72</v>
      </c>
      <c r="AY488" s="231" t="s">
        <v>162</v>
      </c>
    </row>
    <row r="489" spans="2:51" s="13" customFormat="1" ht="13.5">
      <c r="B489" s="232"/>
      <c r="C489" s="233"/>
      <c r="D489" s="218" t="s">
        <v>174</v>
      </c>
      <c r="E489" s="234" t="s">
        <v>21</v>
      </c>
      <c r="F489" s="235" t="s">
        <v>197</v>
      </c>
      <c r="G489" s="233"/>
      <c r="H489" s="236">
        <v>0.8</v>
      </c>
      <c r="I489" s="237"/>
      <c r="J489" s="233"/>
      <c r="K489" s="233"/>
      <c r="L489" s="238"/>
      <c r="M489" s="239"/>
      <c r="N489" s="240"/>
      <c r="O489" s="240"/>
      <c r="P489" s="240"/>
      <c r="Q489" s="240"/>
      <c r="R489" s="240"/>
      <c r="S489" s="240"/>
      <c r="T489" s="241"/>
      <c r="AT489" s="242" t="s">
        <v>174</v>
      </c>
      <c r="AU489" s="242" t="s">
        <v>81</v>
      </c>
      <c r="AV489" s="13" t="s">
        <v>81</v>
      </c>
      <c r="AW489" s="13" t="s">
        <v>36</v>
      </c>
      <c r="AX489" s="13" t="s">
        <v>72</v>
      </c>
      <c r="AY489" s="242" t="s">
        <v>162</v>
      </c>
    </row>
    <row r="490" spans="2:51" s="12" customFormat="1" ht="13.5">
      <c r="B490" s="221"/>
      <c r="C490" s="222"/>
      <c r="D490" s="218" t="s">
        <v>174</v>
      </c>
      <c r="E490" s="223" t="s">
        <v>21</v>
      </c>
      <c r="F490" s="224" t="s">
        <v>177</v>
      </c>
      <c r="G490" s="222"/>
      <c r="H490" s="225" t="s">
        <v>21</v>
      </c>
      <c r="I490" s="226"/>
      <c r="J490" s="222"/>
      <c r="K490" s="222"/>
      <c r="L490" s="227"/>
      <c r="M490" s="228"/>
      <c r="N490" s="229"/>
      <c r="O490" s="229"/>
      <c r="P490" s="229"/>
      <c r="Q490" s="229"/>
      <c r="R490" s="229"/>
      <c r="S490" s="229"/>
      <c r="T490" s="230"/>
      <c r="AT490" s="231" t="s">
        <v>174</v>
      </c>
      <c r="AU490" s="231" t="s">
        <v>81</v>
      </c>
      <c r="AV490" s="12" t="s">
        <v>79</v>
      </c>
      <c r="AW490" s="12" t="s">
        <v>36</v>
      </c>
      <c r="AX490" s="12" t="s">
        <v>72</v>
      </c>
      <c r="AY490" s="231" t="s">
        <v>162</v>
      </c>
    </row>
    <row r="491" spans="2:51" s="13" customFormat="1" ht="13.5">
      <c r="B491" s="232"/>
      <c r="C491" s="233"/>
      <c r="D491" s="218" t="s">
        <v>174</v>
      </c>
      <c r="E491" s="234" t="s">
        <v>21</v>
      </c>
      <c r="F491" s="235" t="s">
        <v>510</v>
      </c>
      <c r="G491" s="233"/>
      <c r="H491" s="236">
        <v>0.9</v>
      </c>
      <c r="I491" s="237"/>
      <c r="J491" s="233"/>
      <c r="K491" s="233"/>
      <c r="L491" s="238"/>
      <c r="M491" s="239"/>
      <c r="N491" s="240"/>
      <c r="O491" s="240"/>
      <c r="P491" s="240"/>
      <c r="Q491" s="240"/>
      <c r="R491" s="240"/>
      <c r="S491" s="240"/>
      <c r="T491" s="241"/>
      <c r="AT491" s="242" t="s">
        <v>174</v>
      </c>
      <c r="AU491" s="242" t="s">
        <v>81</v>
      </c>
      <c r="AV491" s="13" t="s">
        <v>81</v>
      </c>
      <c r="AW491" s="13" t="s">
        <v>36</v>
      </c>
      <c r="AX491" s="13" t="s">
        <v>72</v>
      </c>
      <c r="AY491" s="242" t="s">
        <v>162</v>
      </c>
    </row>
    <row r="492" spans="2:51" s="12" customFormat="1" ht="13.5">
      <c r="B492" s="221"/>
      <c r="C492" s="222"/>
      <c r="D492" s="218" t="s">
        <v>174</v>
      </c>
      <c r="E492" s="223" t="s">
        <v>21</v>
      </c>
      <c r="F492" s="224" t="s">
        <v>178</v>
      </c>
      <c r="G492" s="222"/>
      <c r="H492" s="225" t="s">
        <v>21</v>
      </c>
      <c r="I492" s="226"/>
      <c r="J492" s="222"/>
      <c r="K492" s="222"/>
      <c r="L492" s="227"/>
      <c r="M492" s="228"/>
      <c r="N492" s="229"/>
      <c r="O492" s="229"/>
      <c r="P492" s="229"/>
      <c r="Q492" s="229"/>
      <c r="R492" s="229"/>
      <c r="S492" s="229"/>
      <c r="T492" s="230"/>
      <c r="AT492" s="231" t="s">
        <v>174</v>
      </c>
      <c r="AU492" s="231" t="s">
        <v>81</v>
      </c>
      <c r="AV492" s="12" t="s">
        <v>79</v>
      </c>
      <c r="AW492" s="12" t="s">
        <v>36</v>
      </c>
      <c r="AX492" s="12" t="s">
        <v>72</v>
      </c>
      <c r="AY492" s="231" t="s">
        <v>162</v>
      </c>
    </row>
    <row r="493" spans="2:51" s="13" customFormat="1" ht="13.5">
      <c r="B493" s="232"/>
      <c r="C493" s="233"/>
      <c r="D493" s="218" t="s">
        <v>174</v>
      </c>
      <c r="E493" s="234" t="s">
        <v>21</v>
      </c>
      <c r="F493" s="235" t="s">
        <v>511</v>
      </c>
      <c r="G493" s="233"/>
      <c r="H493" s="236">
        <v>0.7</v>
      </c>
      <c r="I493" s="237"/>
      <c r="J493" s="233"/>
      <c r="K493" s="233"/>
      <c r="L493" s="238"/>
      <c r="M493" s="239"/>
      <c r="N493" s="240"/>
      <c r="O493" s="240"/>
      <c r="P493" s="240"/>
      <c r="Q493" s="240"/>
      <c r="R493" s="240"/>
      <c r="S493" s="240"/>
      <c r="T493" s="241"/>
      <c r="AT493" s="242" t="s">
        <v>174</v>
      </c>
      <c r="AU493" s="242" t="s">
        <v>81</v>
      </c>
      <c r="AV493" s="13" t="s">
        <v>81</v>
      </c>
      <c r="AW493" s="13" t="s">
        <v>36</v>
      </c>
      <c r="AX493" s="13" t="s">
        <v>72</v>
      </c>
      <c r="AY493" s="242" t="s">
        <v>162</v>
      </c>
    </row>
    <row r="494" spans="2:51" s="12" customFormat="1" ht="13.5">
      <c r="B494" s="221"/>
      <c r="C494" s="222"/>
      <c r="D494" s="218" t="s">
        <v>174</v>
      </c>
      <c r="E494" s="223" t="s">
        <v>21</v>
      </c>
      <c r="F494" s="224" t="s">
        <v>179</v>
      </c>
      <c r="G494" s="222"/>
      <c r="H494" s="225" t="s">
        <v>21</v>
      </c>
      <c r="I494" s="226"/>
      <c r="J494" s="222"/>
      <c r="K494" s="222"/>
      <c r="L494" s="227"/>
      <c r="M494" s="228"/>
      <c r="N494" s="229"/>
      <c r="O494" s="229"/>
      <c r="P494" s="229"/>
      <c r="Q494" s="229"/>
      <c r="R494" s="229"/>
      <c r="S494" s="229"/>
      <c r="T494" s="230"/>
      <c r="AT494" s="231" t="s">
        <v>174</v>
      </c>
      <c r="AU494" s="231" t="s">
        <v>81</v>
      </c>
      <c r="AV494" s="12" t="s">
        <v>79</v>
      </c>
      <c r="AW494" s="12" t="s">
        <v>36</v>
      </c>
      <c r="AX494" s="12" t="s">
        <v>72</v>
      </c>
      <c r="AY494" s="231" t="s">
        <v>162</v>
      </c>
    </row>
    <row r="495" spans="2:51" s="13" customFormat="1" ht="13.5">
      <c r="B495" s="232"/>
      <c r="C495" s="233"/>
      <c r="D495" s="218" t="s">
        <v>174</v>
      </c>
      <c r="E495" s="234" t="s">
        <v>21</v>
      </c>
      <c r="F495" s="235" t="s">
        <v>511</v>
      </c>
      <c r="G495" s="233"/>
      <c r="H495" s="236">
        <v>0.7</v>
      </c>
      <c r="I495" s="237"/>
      <c r="J495" s="233"/>
      <c r="K495" s="233"/>
      <c r="L495" s="238"/>
      <c r="M495" s="239"/>
      <c r="N495" s="240"/>
      <c r="O495" s="240"/>
      <c r="P495" s="240"/>
      <c r="Q495" s="240"/>
      <c r="R495" s="240"/>
      <c r="S495" s="240"/>
      <c r="T495" s="241"/>
      <c r="AT495" s="242" t="s">
        <v>174</v>
      </c>
      <c r="AU495" s="242" t="s">
        <v>81</v>
      </c>
      <c r="AV495" s="13" t="s">
        <v>81</v>
      </c>
      <c r="AW495" s="13" t="s">
        <v>36</v>
      </c>
      <c r="AX495" s="13" t="s">
        <v>72</v>
      </c>
      <c r="AY495" s="242" t="s">
        <v>162</v>
      </c>
    </row>
    <row r="496" spans="2:51" s="12" customFormat="1" ht="13.5">
      <c r="B496" s="221"/>
      <c r="C496" s="222"/>
      <c r="D496" s="218" t="s">
        <v>174</v>
      </c>
      <c r="E496" s="223" t="s">
        <v>21</v>
      </c>
      <c r="F496" s="224" t="s">
        <v>180</v>
      </c>
      <c r="G496" s="222"/>
      <c r="H496" s="225" t="s">
        <v>21</v>
      </c>
      <c r="I496" s="226"/>
      <c r="J496" s="222"/>
      <c r="K496" s="222"/>
      <c r="L496" s="227"/>
      <c r="M496" s="228"/>
      <c r="N496" s="229"/>
      <c r="O496" s="229"/>
      <c r="P496" s="229"/>
      <c r="Q496" s="229"/>
      <c r="R496" s="229"/>
      <c r="S496" s="229"/>
      <c r="T496" s="230"/>
      <c r="AT496" s="231" t="s">
        <v>174</v>
      </c>
      <c r="AU496" s="231" t="s">
        <v>81</v>
      </c>
      <c r="AV496" s="12" t="s">
        <v>79</v>
      </c>
      <c r="AW496" s="12" t="s">
        <v>36</v>
      </c>
      <c r="AX496" s="12" t="s">
        <v>72</v>
      </c>
      <c r="AY496" s="231" t="s">
        <v>162</v>
      </c>
    </row>
    <row r="497" spans="2:51" s="13" customFormat="1" ht="13.5">
      <c r="B497" s="232"/>
      <c r="C497" s="233"/>
      <c r="D497" s="218" t="s">
        <v>174</v>
      </c>
      <c r="E497" s="234" t="s">
        <v>21</v>
      </c>
      <c r="F497" s="235" t="s">
        <v>511</v>
      </c>
      <c r="G497" s="233"/>
      <c r="H497" s="236">
        <v>0.7</v>
      </c>
      <c r="I497" s="237"/>
      <c r="J497" s="233"/>
      <c r="K497" s="233"/>
      <c r="L497" s="238"/>
      <c r="M497" s="239"/>
      <c r="N497" s="240"/>
      <c r="O497" s="240"/>
      <c r="P497" s="240"/>
      <c r="Q497" s="240"/>
      <c r="R497" s="240"/>
      <c r="S497" s="240"/>
      <c r="T497" s="241"/>
      <c r="AT497" s="242" t="s">
        <v>174</v>
      </c>
      <c r="AU497" s="242" t="s">
        <v>81</v>
      </c>
      <c r="AV497" s="13" t="s">
        <v>81</v>
      </c>
      <c r="AW497" s="13" t="s">
        <v>36</v>
      </c>
      <c r="AX497" s="13" t="s">
        <v>72</v>
      </c>
      <c r="AY497" s="242" t="s">
        <v>162</v>
      </c>
    </row>
    <row r="498" spans="2:51" s="14" customFormat="1" ht="13.5">
      <c r="B498" s="243"/>
      <c r="C498" s="244"/>
      <c r="D498" s="245" t="s">
        <v>174</v>
      </c>
      <c r="E498" s="246" t="s">
        <v>21</v>
      </c>
      <c r="F498" s="247" t="s">
        <v>184</v>
      </c>
      <c r="G498" s="244"/>
      <c r="H498" s="248">
        <v>3.8</v>
      </c>
      <c r="I498" s="249"/>
      <c r="J498" s="244"/>
      <c r="K498" s="244"/>
      <c r="L498" s="250"/>
      <c r="M498" s="251"/>
      <c r="N498" s="252"/>
      <c r="O498" s="252"/>
      <c r="P498" s="252"/>
      <c r="Q498" s="252"/>
      <c r="R498" s="252"/>
      <c r="S498" s="252"/>
      <c r="T498" s="253"/>
      <c r="AT498" s="254" t="s">
        <v>174</v>
      </c>
      <c r="AU498" s="254" t="s">
        <v>81</v>
      </c>
      <c r="AV498" s="14" t="s">
        <v>170</v>
      </c>
      <c r="AW498" s="14" t="s">
        <v>36</v>
      </c>
      <c r="AX498" s="14" t="s">
        <v>79</v>
      </c>
      <c r="AY498" s="254" t="s">
        <v>162</v>
      </c>
    </row>
    <row r="499" spans="2:65" s="1" customFormat="1" ht="22.5" customHeight="1">
      <c r="B499" s="43"/>
      <c r="C499" s="206" t="s">
        <v>512</v>
      </c>
      <c r="D499" s="206" t="s">
        <v>165</v>
      </c>
      <c r="E499" s="207" t="s">
        <v>513</v>
      </c>
      <c r="F499" s="208" t="s">
        <v>514</v>
      </c>
      <c r="G499" s="209" t="s">
        <v>187</v>
      </c>
      <c r="H499" s="210">
        <v>2.625</v>
      </c>
      <c r="I499" s="211"/>
      <c r="J499" s="212">
        <f>ROUND(I499*H499,2)</f>
        <v>0</v>
      </c>
      <c r="K499" s="208" t="s">
        <v>169</v>
      </c>
      <c r="L499" s="63"/>
      <c r="M499" s="213" t="s">
        <v>21</v>
      </c>
      <c r="N499" s="214" t="s">
        <v>43</v>
      </c>
      <c r="O499" s="44"/>
      <c r="P499" s="215">
        <f>O499*H499</f>
        <v>0</v>
      </c>
      <c r="Q499" s="215">
        <v>0</v>
      </c>
      <c r="R499" s="215">
        <f>Q499*H499</f>
        <v>0</v>
      </c>
      <c r="S499" s="215">
        <v>0.27</v>
      </c>
      <c r="T499" s="216">
        <f>S499*H499</f>
        <v>0.70875</v>
      </c>
      <c r="AR499" s="26" t="s">
        <v>170</v>
      </c>
      <c r="AT499" s="26" t="s">
        <v>165</v>
      </c>
      <c r="AU499" s="26" t="s">
        <v>81</v>
      </c>
      <c r="AY499" s="26" t="s">
        <v>162</v>
      </c>
      <c r="BE499" s="217">
        <f>IF(N499="základní",J499,0)</f>
        <v>0</v>
      </c>
      <c r="BF499" s="217">
        <f>IF(N499="snížená",J499,0)</f>
        <v>0</v>
      </c>
      <c r="BG499" s="217">
        <f>IF(N499="zákl. přenesená",J499,0)</f>
        <v>0</v>
      </c>
      <c r="BH499" s="217">
        <f>IF(N499="sníž. přenesená",J499,0)</f>
        <v>0</v>
      </c>
      <c r="BI499" s="217">
        <f>IF(N499="nulová",J499,0)</f>
        <v>0</v>
      </c>
      <c r="BJ499" s="26" t="s">
        <v>79</v>
      </c>
      <c r="BK499" s="217">
        <f>ROUND(I499*H499,2)</f>
        <v>0</v>
      </c>
      <c r="BL499" s="26" t="s">
        <v>170</v>
      </c>
      <c r="BM499" s="26" t="s">
        <v>515</v>
      </c>
    </row>
    <row r="500" spans="2:51" s="12" customFormat="1" ht="13.5">
      <c r="B500" s="221"/>
      <c r="C500" s="222"/>
      <c r="D500" s="218" t="s">
        <v>174</v>
      </c>
      <c r="E500" s="223" t="s">
        <v>21</v>
      </c>
      <c r="F500" s="224" t="s">
        <v>183</v>
      </c>
      <c r="G500" s="222"/>
      <c r="H500" s="225" t="s">
        <v>21</v>
      </c>
      <c r="I500" s="226"/>
      <c r="J500" s="222"/>
      <c r="K500" s="222"/>
      <c r="L500" s="227"/>
      <c r="M500" s="228"/>
      <c r="N500" s="229"/>
      <c r="O500" s="229"/>
      <c r="P500" s="229"/>
      <c r="Q500" s="229"/>
      <c r="R500" s="229"/>
      <c r="S500" s="229"/>
      <c r="T500" s="230"/>
      <c r="AT500" s="231" t="s">
        <v>174</v>
      </c>
      <c r="AU500" s="231" t="s">
        <v>81</v>
      </c>
      <c r="AV500" s="12" t="s">
        <v>79</v>
      </c>
      <c r="AW500" s="12" t="s">
        <v>36</v>
      </c>
      <c r="AX500" s="12" t="s">
        <v>72</v>
      </c>
      <c r="AY500" s="231" t="s">
        <v>162</v>
      </c>
    </row>
    <row r="501" spans="2:51" s="13" customFormat="1" ht="13.5">
      <c r="B501" s="232"/>
      <c r="C501" s="233"/>
      <c r="D501" s="218" t="s">
        <v>174</v>
      </c>
      <c r="E501" s="234" t="s">
        <v>21</v>
      </c>
      <c r="F501" s="235" t="s">
        <v>516</v>
      </c>
      <c r="G501" s="233"/>
      <c r="H501" s="236">
        <v>2.625</v>
      </c>
      <c r="I501" s="237"/>
      <c r="J501" s="233"/>
      <c r="K501" s="233"/>
      <c r="L501" s="238"/>
      <c r="M501" s="239"/>
      <c r="N501" s="240"/>
      <c r="O501" s="240"/>
      <c r="P501" s="240"/>
      <c r="Q501" s="240"/>
      <c r="R501" s="240"/>
      <c r="S501" s="240"/>
      <c r="T501" s="241"/>
      <c r="AT501" s="242" t="s">
        <v>174</v>
      </c>
      <c r="AU501" s="242" t="s">
        <v>81</v>
      </c>
      <c r="AV501" s="13" t="s">
        <v>81</v>
      </c>
      <c r="AW501" s="13" t="s">
        <v>36</v>
      </c>
      <c r="AX501" s="13" t="s">
        <v>72</v>
      </c>
      <c r="AY501" s="242" t="s">
        <v>162</v>
      </c>
    </row>
    <row r="502" spans="2:51" s="14" customFormat="1" ht="13.5">
      <c r="B502" s="243"/>
      <c r="C502" s="244"/>
      <c r="D502" s="245" t="s">
        <v>174</v>
      </c>
      <c r="E502" s="246" t="s">
        <v>21</v>
      </c>
      <c r="F502" s="247" t="s">
        <v>184</v>
      </c>
      <c r="G502" s="244"/>
      <c r="H502" s="248">
        <v>2.625</v>
      </c>
      <c r="I502" s="249"/>
      <c r="J502" s="244"/>
      <c r="K502" s="244"/>
      <c r="L502" s="250"/>
      <c r="M502" s="251"/>
      <c r="N502" s="252"/>
      <c r="O502" s="252"/>
      <c r="P502" s="252"/>
      <c r="Q502" s="252"/>
      <c r="R502" s="252"/>
      <c r="S502" s="252"/>
      <c r="T502" s="253"/>
      <c r="AT502" s="254" t="s">
        <v>174</v>
      </c>
      <c r="AU502" s="254" t="s">
        <v>81</v>
      </c>
      <c r="AV502" s="14" t="s">
        <v>170</v>
      </c>
      <c r="AW502" s="14" t="s">
        <v>36</v>
      </c>
      <c r="AX502" s="14" t="s">
        <v>79</v>
      </c>
      <c r="AY502" s="254" t="s">
        <v>162</v>
      </c>
    </row>
    <row r="503" spans="2:65" s="1" customFormat="1" ht="22.5" customHeight="1">
      <c r="B503" s="43"/>
      <c r="C503" s="206" t="s">
        <v>517</v>
      </c>
      <c r="D503" s="206" t="s">
        <v>165</v>
      </c>
      <c r="E503" s="207" t="s">
        <v>518</v>
      </c>
      <c r="F503" s="208" t="s">
        <v>519</v>
      </c>
      <c r="G503" s="209" t="s">
        <v>206</v>
      </c>
      <c r="H503" s="210">
        <v>11.8</v>
      </c>
      <c r="I503" s="211"/>
      <c r="J503" s="212">
        <f>ROUND(I503*H503,2)</f>
        <v>0</v>
      </c>
      <c r="K503" s="208" t="s">
        <v>169</v>
      </c>
      <c r="L503" s="63"/>
      <c r="M503" s="213" t="s">
        <v>21</v>
      </c>
      <c r="N503" s="214" t="s">
        <v>43</v>
      </c>
      <c r="O503" s="44"/>
      <c r="P503" s="215">
        <f>O503*H503</f>
        <v>0</v>
      </c>
      <c r="Q503" s="215">
        <v>0</v>
      </c>
      <c r="R503" s="215">
        <f>Q503*H503</f>
        <v>0</v>
      </c>
      <c r="S503" s="215">
        <v>0.042</v>
      </c>
      <c r="T503" s="216">
        <f>S503*H503</f>
        <v>0.49560000000000004</v>
      </c>
      <c r="AR503" s="26" t="s">
        <v>170</v>
      </c>
      <c r="AT503" s="26" t="s">
        <v>165</v>
      </c>
      <c r="AU503" s="26" t="s">
        <v>81</v>
      </c>
      <c r="AY503" s="26" t="s">
        <v>162</v>
      </c>
      <c r="BE503" s="217">
        <f>IF(N503="základní",J503,0)</f>
        <v>0</v>
      </c>
      <c r="BF503" s="217">
        <f>IF(N503="snížená",J503,0)</f>
        <v>0</v>
      </c>
      <c r="BG503" s="217">
        <f>IF(N503="zákl. přenesená",J503,0)</f>
        <v>0</v>
      </c>
      <c r="BH503" s="217">
        <f>IF(N503="sníž. přenesená",J503,0)</f>
        <v>0</v>
      </c>
      <c r="BI503" s="217">
        <f>IF(N503="nulová",J503,0)</f>
        <v>0</v>
      </c>
      <c r="BJ503" s="26" t="s">
        <v>79</v>
      </c>
      <c r="BK503" s="217">
        <f>ROUND(I503*H503,2)</f>
        <v>0</v>
      </c>
      <c r="BL503" s="26" t="s">
        <v>170</v>
      </c>
      <c r="BM503" s="26" t="s">
        <v>520</v>
      </c>
    </row>
    <row r="504" spans="2:51" s="12" customFormat="1" ht="13.5">
      <c r="B504" s="221"/>
      <c r="C504" s="222"/>
      <c r="D504" s="218" t="s">
        <v>174</v>
      </c>
      <c r="E504" s="223" t="s">
        <v>21</v>
      </c>
      <c r="F504" s="224" t="s">
        <v>175</v>
      </c>
      <c r="G504" s="222"/>
      <c r="H504" s="225" t="s">
        <v>21</v>
      </c>
      <c r="I504" s="226"/>
      <c r="J504" s="222"/>
      <c r="K504" s="222"/>
      <c r="L504" s="227"/>
      <c r="M504" s="228"/>
      <c r="N504" s="229"/>
      <c r="O504" s="229"/>
      <c r="P504" s="229"/>
      <c r="Q504" s="229"/>
      <c r="R504" s="229"/>
      <c r="S504" s="229"/>
      <c r="T504" s="230"/>
      <c r="AT504" s="231" t="s">
        <v>174</v>
      </c>
      <c r="AU504" s="231" t="s">
        <v>81</v>
      </c>
      <c r="AV504" s="12" t="s">
        <v>79</v>
      </c>
      <c r="AW504" s="12" t="s">
        <v>36</v>
      </c>
      <c r="AX504" s="12" t="s">
        <v>72</v>
      </c>
      <c r="AY504" s="231" t="s">
        <v>162</v>
      </c>
    </row>
    <row r="505" spans="2:51" s="13" customFormat="1" ht="13.5">
      <c r="B505" s="232"/>
      <c r="C505" s="233"/>
      <c r="D505" s="218" t="s">
        <v>174</v>
      </c>
      <c r="E505" s="234" t="s">
        <v>21</v>
      </c>
      <c r="F505" s="235" t="s">
        <v>521</v>
      </c>
      <c r="G505" s="233"/>
      <c r="H505" s="236">
        <v>1.6</v>
      </c>
      <c r="I505" s="237"/>
      <c r="J505" s="233"/>
      <c r="K505" s="233"/>
      <c r="L505" s="238"/>
      <c r="M505" s="239"/>
      <c r="N505" s="240"/>
      <c r="O505" s="240"/>
      <c r="P505" s="240"/>
      <c r="Q505" s="240"/>
      <c r="R505" s="240"/>
      <c r="S505" s="240"/>
      <c r="T505" s="241"/>
      <c r="AT505" s="242" t="s">
        <v>174</v>
      </c>
      <c r="AU505" s="242" t="s">
        <v>81</v>
      </c>
      <c r="AV505" s="13" t="s">
        <v>81</v>
      </c>
      <c r="AW505" s="13" t="s">
        <v>36</v>
      </c>
      <c r="AX505" s="13" t="s">
        <v>72</v>
      </c>
      <c r="AY505" s="242" t="s">
        <v>162</v>
      </c>
    </row>
    <row r="506" spans="2:51" s="12" customFormat="1" ht="13.5">
      <c r="B506" s="221"/>
      <c r="C506" s="222"/>
      <c r="D506" s="218" t="s">
        <v>174</v>
      </c>
      <c r="E506" s="223" t="s">
        <v>21</v>
      </c>
      <c r="F506" s="224" t="s">
        <v>177</v>
      </c>
      <c r="G506" s="222"/>
      <c r="H506" s="225" t="s">
        <v>21</v>
      </c>
      <c r="I506" s="226"/>
      <c r="J506" s="222"/>
      <c r="K506" s="222"/>
      <c r="L506" s="227"/>
      <c r="M506" s="228"/>
      <c r="N506" s="229"/>
      <c r="O506" s="229"/>
      <c r="P506" s="229"/>
      <c r="Q506" s="229"/>
      <c r="R506" s="229"/>
      <c r="S506" s="229"/>
      <c r="T506" s="230"/>
      <c r="AT506" s="231" t="s">
        <v>174</v>
      </c>
      <c r="AU506" s="231" t="s">
        <v>81</v>
      </c>
      <c r="AV506" s="12" t="s">
        <v>79</v>
      </c>
      <c r="AW506" s="12" t="s">
        <v>36</v>
      </c>
      <c r="AX506" s="12" t="s">
        <v>72</v>
      </c>
      <c r="AY506" s="231" t="s">
        <v>162</v>
      </c>
    </row>
    <row r="507" spans="2:51" s="13" customFormat="1" ht="13.5">
      <c r="B507" s="232"/>
      <c r="C507" s="233"/>
      <c r="D507" s="218" t="s">
        <v>174</v>
      </c>
      <c r="E507" s="234" t="s">
        <v>21</v>
      </c>
      <c r="F507" s="235" t="s">
        <v>521</v>
      </c>
      <c r="G507" s="233"/>
      <c r="H507" s="236">
        <v>1.6</v>
      </c>
      <c r="I507" s="237"/>
      <c r="J507" s="233"/>
      <c r="K507" s="233"/>
      <c r="L507" s="238"/>
      <c r="M507" s="239"/>
      <c r="N507" s="240"/>
      <c r="O507" s="240"/>
      <c r="P507" s="240"/>
      <c r="Q507" s="240"/>
      <c r="R507" s="240"/>
      <c r="S507" s="240"/>
      <c r="T507" s="241"/>
      <c r="AT507" s="242" t="s">
        <v>174</v>
      </c>
      <c r="AU507" s="242" t="s">
        <v>81</v>
      </c>
      <c r="AV507" s="13" t="s">
        <v>81</v>
      </c>
      <c r="AW507" s="13" t="s">
        <v>36</v>
      </c>
      <c r="AX507" s="13" t="s">
        <v>72</v>
      </c>
      <c r="AY507" s="242" t="s">
        <v>162</v>
      </c>
    </row>
    <row r="508" spans="2:51" s="12" customFormat="1" ht="13.5">
      <c r="B508" s="221"/>
      <c r="C508" s="222"/>
      <c r="D508" s="218" t="s">
        <v>174</v>
      </c>
      <c r="E508" s="223" t="s">
        <v>21</v>
      </c>
      <c r="F508" s="224" t="s">
        <v>178</v>
      </c>
      <c r="G508" s="222"/>
      <c r="H508" s="225" t="s">
        <v>21</v>
      </c>
      <c r="I508" s="226"/>
      <c r="J508" s="222"/>
      <c r="K508" s="222"/>
      <c r="L508" s="227"/>
      <c r="M508" s="228"/>
      <c r="N508" s="229"/>
      <c r="O508" s="229"/>
      <c r="P508" s="229"/>
      <c r="Q508" s="229"/>
      <c r="R508" s="229"/>
      <c r="S508" s="229"/>
      <c r="T508" s="230"/>
      <c r="AT508" s="231" t="s">
        <v>174</v>
      </c>
      <c r="AU508" s="231" t="s">
        <v>81</v>
      </c>
      <c r="AV508" s="12" t="s">
        <v>79</v>
      </c>
      <c r="AW508" s="12" t="s">
        <v>36</v>
      </c>
      <c r="AX508" s="12" t="s">
        <v>72</v>
      </c>
      <c r="AY508" s="231" t="s">
        <v>162</v>
      </c>
    </row>
    <row r="509" spans="2:51" s="13" customFormat="1" ht="13.5">
      <c r="B509" s="232"/>
      <c r="C509" s="233"/>
      <c r="D509" s="218" t="s">
        <v>174</v>
      </c>
      <c r="E509" s="234" t="s">
        <v>21</v>
      </c>
      <c r="F509" s="235" t="s">
        <v>521</v>
      </c>
      <c r="G509" s="233"/>
      <c r="H509" s="236">
        <v>1.6</v>
      </c>
      <c r="I509" s="237"/>
      <c r="J509" s="233"/>
      <c r="K509" s="233"/>
      <c r="L509" s="238"/>
      <c r="M509" s="239"/>
      <c r="N509" s="240"/>
      <c r="O509" s="240"/>
      <c r="P509" s="240"/>
      <c r="Q509" s="240"/>
      <c r="R509" s="240"/>
      <c r="S509" s="240"/>
      <c r="T509" s="241"/>
      <c r="AT509" s="242" t="s">
        <v>174</v>
      </c>
      <c r="AU509" s="242" t="s">
        <v>81</v>
      </c>
      <c r="AV509" s="13" t="s">
        <v>81</v>
      </c>
      <c r="AW509" s="13" t="s">
        <v>36</v>
      </c>
      <c r="AX509" s="13" t="s">
        <v>72</v>
      </c>
      <c r="AY509" s="242" t="s">
        <v>162</v>
      </c>
    </row>
    <row r="510" spans="2:51" s="12" customFormat="1" ht="13.5">
      <c r="B510" s="221"/>
      <c r="C510" s="222"/>
      <c r="D510" s="218" t="s">
        <v>174</v>
      </c>
      <c r="E510" s="223" t="s">
        <v>21</v>
      </c>
      <c r="F510" s="224" t="s">
        <v>179</v>
      </c>
      <c r="G510" s="222"/>
      <c r="H510" s="225" t="s">
        <v>21</v>
      </c>
      <c r="I510" s="226"/>
      <c r="J510" s="222"/>
      <c r="K510" s="222"/>
      <c r="L510" s="227"/>
      <c r="M510" s="228"/>
      <c r="N510" s="229"/>
      <c r="O510" s="229"/>
      <c r="P510" s="229"/>
      <c r="Q510" s="229"/>
      <c r="R510" s="229"/>
      <c r="S510" s="229"/>
      <c r="T510" s="230"/>
      <c r="AT510" s="231" t="s">
        <v>174</v>
      </c>
      <c r="AU510" s="231" t="s">
        <v>81</v>
      </c>
      <c r="AV510" s="12" t="s">
        <v>79</v>
      </c>
      <c r="AW510" s="12" t="s">
        <v>36</v>
      </c>
      <c r="AX510" s="12" t="s">
        <v>72</v>
      </c>
      <c r="AY510" s="231" t="s">
        <v>162</v>
      </c>
    </row>
    <row r="511" spans="2:51" s="13" customFormat="1" ht="13.5">
      <c r="B511" s="232"/>
      <c r="C511" s="233"/>
      <c r="D511" s="218" t="s">
        <v>174</v>
      </c>
      <c r="E511" s="234" t="s">
        <v>21</v>
      </c>
      <c r="F511" s="235" t="s">
        <v>521</v>
      </c>
      <c r="G511" s="233"/>
      <c r="H511" s="236">
        <v>1.6</v>
      </c>
      <c r="I511" s="237"/>
      <c r="J511" s="233"/>
      <c r="K511" s="233"/>
      <c r="L511" s="238"/>
      <c r="M511" s="239"/>
      <c r="N511" s="240"/>
      <c r="O511" s="240"/>
      <c r="P511" s="240"/>
      <c r="Q511" s="240"/>
      <c r="R511" s="240"/>
      <c r="S511" s="240"/>
      <c r="T511" s="241"/>
      <c r="AT511" s="242" t="s">
        <v>174</v>
      </c>
      <c r="AU511" s="242" t="s">
        <v>81</v>
      </c>
      <c r="AV511" s="13" t="s">
        <v>81</v>
      </c>
      <c r="AW511" s="13" t="s">
        <v>36</v>
      </c>
      <c r="AX511" s="13" t="s">
        <v>72</v>
      </c>
      <c r="AY511" s="242" t="s">
        <v>162</v>
      </c>
    </row>
    <row r="512" spans="2:51" s="12" customFormat="1" ht="13.5">
      <c r="B512" s="221"/>
      <c r="C512" s="222"/>
      <c r="D512" s="218" t="s">
        <v>174</v>
      </c>
      <c r="E512" s="223" t="s">
        <v>21</v>
      </c>
      <c r="F512" s="224" t="s">
        <v>180</v>
      </c>
      <c r="G512" s="222"/>
      <c r="H512" s="225" t="s">
        <v>21</v>
      </c>
      <c r="I512" s="226"/>
      <c r="J512" s="222"/>
      <c r="K512" s="222"/>
      <c r="L512" s="227"/>
      <c r="M512" s="228"/>
      <c r="N512" s="229"/>
      <c r="O512" s="229"/>
      <c r="P512" s="229"/>
      <c r="Q512" s="229"/>
      <c r="R512" s="229"/>
      <c r="S512" s="229"/>
      <c r="T512" s="230"/>
      <c r="AT512" s="231" t="s">
        <v>174</v>
      </c>
      <c r="AU512" s="231" t="s">
        <v>81</v>
      </c>
      <c r="AV512" s="12" t="s">
        <v>79</v>
      </c>
      <c r="AW512" s="12" t="s">
        <v>36</v>
      </c>
      <c r="AX512" s="12" t="s">
        <v>72</v>
      </c>
      <c r="AY512" s="231" t="s">
        <v>162</v>
      </c>
    </row>
    <row r="513" spans="2:51" s="13" customFormat="1" ht="13.5">
      <c r="B513" s="232"/>
      <c r="C513" s="233"/>
      <c r="D513" s="218" t="s">
        <v>174</v>
      </c>
      <c r="E513" s="234" t="s">
        <v>21</v>
      </c>
      <c r="F513" s="235" t="s">
        <v>521</v>
      </c>
      <c r="G513" s="233"/>
      <c r="H513" s="236">
        <v>1.6</v>
      </c>
      <c r="I513" s="237"/>
      <c r="J513" s="233"/>
      <c r="K513" s="233"/>
      <c r="L513" s="238"/>
      <c r="M513" s="239"/>
      <c r="N513" s="240"/>
      <c r="O513" s="240"/>
      <c r="P513" s="240"/>
      <c r="Q513" s="240"/>
      <c r="R513" s="240"/>
      <c r="S513" s="240"/>
      <c r="T513" s="241"/>
      <c r="AT513" s="242" t="s">
        <v>174</v>
      </c>
      <c r="AU513" s="242" t="s">
        <v>81</v>
      </c>
      <c r="AV513" s="13" t="s">
        <v>81</v>
      </c>
      <c r="AW513" s="13" t="s">
        <v>36</v>
      </c>
      <c r="AX513" s="13" t="s">
        <v>72</v>
      </c>
      <c r="AY513" s="242" t="s">
        <v>162</v>
      </c>
    </row>
    <row r="514" spans="2:51" s="12" customFormat="1" ht="13.5">
      <c r="B514" s="221"/>
      <c r="C514" s="222"/>
      <c r="D514" s="218" t="s">
        <v>174</v>
      </c>
      <c r="E514" s="223" t="s">
        <v>21</v>
      </c>
      <c r="F514" s="224" t="s">
        <v>181</v>
      </c>
      <c r="G514" s="222"/>
      <c r="H514" s="225" t="s">
        <v>21</v>
      </c>
      <c r="I514" s="226"/>
      <c r="J514" s="222"/>
      <c r="K514" s="222"/>
      <c r="L514" s="227"/>
      <c r="M514" s="228"/>
      <c r="N514" s="229"/>
      <c r="O514" s="229"/>
      <c r="P514" s="229"/>
      <c r="Q514" s="229"/>
      <c r="R514" s="229"/>
      <c r="S514" s="229"/>
      <c r="T514" s="230"/>
      <c r="AT514" s="231" t="s">
        <v>174</v>
      </c>
      <c r="AU514" s="231" t="s">
        <v>81</v>
      </c>
      <c r="AV514" s="12" t="s">
        <v>79</v>
      </c>
      <c r="AW514" s="12" t="s">
        <v>36</v>
      </c>
      <c r="AX514" s="12" t="s">
        <v>72</v>
      </c>
      <c r="AY514" s="231" t="s">
        <v>162</v>
      </c>
    </row>
    <row r="515" spans="2:51" s="13" customFormat="1" ht="13.5">
      <c r="B515" s="232"/>
      <c r="C515" s="233"/>
      <c r="D515" s="218" t="s">
        <v>174</v>
      </c>
      <c r="E515" s="234" t="s">
        <v>21</v>
      </c>
      <c r="F515" s="235" t="s">
        <v>522</v>
      </c>
      <c r="G515" s="233"/>
      <c r="H515" s="236">
        <v>2.2</v>
      </c>
      <c r="I515" s="237"/>
      <c r="J515" s="233"/>
      <c r="K515" s="233"/>
      <c r="L515" s="238"/>
      <c r="M515" s="239"/>
      <c r="N515" s="240"/>
      <c r="O515" s="240"/>
      <c r="P515" s="240"/>
      <c r="Q515" s="240"/>
      <c r="R515" s="240"/>
      <c r="S515" s="240"/>
      <c r="T515" s="241"/>
      <c r="AT515" s="242" t="s">
        <v>174</v>
      </c>
      <c r="AU515" s="242" t="s">
        <v>81</v>
      </c>
      <c r="AV515" s="13" t="s">
        <v>81</v>
      </c>
      <c r="AW515" s="13" t="s">
        <v>36</v>
      </c>
      <c r="AX515" s="13" t="s">
        <v>72</v>
      </c>
      <c r="AY515" s="242" t="s">
        <v>162</v>
      </c>
    </row>
    <row r="516" spans="2:51" s="12" customFormat="1" ht="13.5">
      <c r="B516" s="221"/>
      <c r="C516" s="222"/>
      <c r="D516" s="218" t="s">
        <v>174</v>
      </c>
      <c r="E516" s="223" t="s">
        <v>21</v>
      </c>
      <c r="F516" s="224" t="s">
        <v>183</v>
      </c>
      <c r="G516" s="222"/>
      <c r="H516" s="225" t="s">
        <v>21</v>
      </c>
      <c r="I516" s="226"/>
      <c r="J516" s="222"/>
      <c r="K516" s="222"/>
      <c r="L516" s="227"/>
      <c r="M516" s="228"/>
      <c r="N516" s="229"/>
      <c r="O516" s="229"/>
      <c r="P516" s="229"/>
      <c r="Q516" s="229"/>
      <c r="R516" s="229"/>
      <c r="S516" s="229"/>
      <c r="T516" s="230"/>
      <c r="AT516" s="231" t="s">
        <v>174</v>
      </c>
      <c r="AU516" s="231" t="s">
        <v>81</v>
      </c>
      <c r="AV516" s="12" t="s">
        <v>79</v>
      </c>
      <c r="AW516" s="12" t="s">
        <v>36</v>
      </c>
      <c r="AX516" s="12" t="s">
        <v>72</v>
      </c>
      <c r="AY516" s="231" t="s">
        <v>162</v>
      </c>
    </row>
    <row r="517" spans="2:51" s="13" customFormat="1" ht="13.5">
      <c r="B517" s="232"/>
      <c r="C517" s="233"/>
      <c r="D517" s="218" t="s">
        <v>174</v>
      </c>
      <c r="E517" s="234" t="s">
        <v>21</v>
      </c>
      <c r="F517" s="235" t="s">
        <v>521</v>
      </c>
      <c r="G517" s="233"/>
      <c r="H517" s="236">
        <v>1.6</v>
      </c>
      <c r="I517" s="237"/>
      <c r="J517" s="233"/>
      <c r="K517" s="233"/>
      <c r="L517" s="238"/>
      <c r="M517" s="239"/>
      <c r="N517" s="240"/>
      <c r="O517" s="240"/>
      <c r="P517" s="240"/>
      <c r="Q517" s="240"/>
      <c r="R517" s="240"/>
      <c r="S517" s="240"/>
      <c r="T517" s="241"/>
      <c r="AT517" s="242" t="s">
        <v>174</v>
      </c>
      <c r="AU517" s="242" t="s">
        <v>81</v>
      </c>
      <c r="AV517" s="13" t="s">
        <v>81</v>
      </c>
      <c r="AW517" s="13" t="s">
        <v>36</v>
      </c>
      <c r="AX517" s="13" t="s">
        <v>72</v>
      </c>
      <c r="AY517" s="242" t="s">
        <v>162</v>
      </c>
    </row>
    <row r="518" spans="2:51" s="14" customFormat="1" ht="13.5">
      <c r="B518" s="243"/>
      <c r="C518" s="244"/>
      <c r="D518" s="245" t="s">
        <v>174</v>
      </c>
      <c r="E518" s="246" t="s">
        <v>21</v>
      </c>
      <c r="F518" s="247" t="s">
        <v>184</v>
      </c>
      <c r="G518" s="244"/>
      <c r="H518" s="248">
        <v>11.8</v>
      </c>
      <c r="I518" s="249"/>
      <c r="J518" s="244"/>
      <c r="K518" s="244"/>
      <c r="L518" s="250"/>
      <c r="M518" s="251"/>
      <c r="N518" s="252"/>
      <c r="O518" s="252"/>
      <c r="P518" s="252"/>
      <c r="Q518" s="252"/>
      <c r="R518" s="252"/>
      <c r="S518" s="252"/>
      <c r="T518" s="253"/>
      <c r="AT518" s="254" t="s">
        <v>174</v>
      </c>
      <c r="AU518" s="254" t="s">
        <v>81</v>
      </c>
      <c r="AV518" s="14" t="s">
        <v>170</v>
      </c>
      <c r="AW518" s="14" t="s">
        <v>36</v>
      </c>
      <c r="AX518" s="14" t="s">
        <v>79</v>
      </c>
      <c r="AY518" s="254" t="s">
        <v>162</v>
      </c>
    </row>
    <row r="519" spans="2:65" s="1" customFormat="1" ht="22.5" customHeight="1">
      <c r="B519" s="43"/>
      <c r="C519" s="206" t="s">
        <v>523</v>
      </c>
      <c r="D519" s="206" t="s">
        <v>165</v>
      </c>
      <c r="E519" s="207" t="s">
        <v>524</v>
      </c>
      <c r="F519" s="208" t="s">
        <v>525</v>
      </c>
      <c r="G519" s="209" t="s">
        <v>187</v>
      </c>
      <c r="H519" s="210">
        <v>598.087</v>
      </c>
      <c r="I519" s="211"/>
      <c r="J519" s="212">
        <f>ROUND(I519*H519,2)</f>
        <v>0</v>
      </c>
      <c r="K519" s="208" t="s">
        <v>169</v>
      </c>
      <c r="L519" s="63"/>
      <c r="M519" s="213" t="s">
        <v>21</v>
      </c>
      <c r="N519" s="214" t="s">
        <v>43</v>
      </c>
      <c r="O519" s="44"/>
      <c r="P519" s="215">
        <f>O519*H519</f>
        <v>0</v>
      </c>
      <c r="Q519" s="215">
        <v>0</v>
      </c>
      <c r="R519" s="215">
        <f>Q519*H519</f>
        <v>0</v>
      </c>
      <c r="S519" s="215">
        <v>0.068</v>
      </c>
      <c r="T519" s="216">
        <f>S519*H519</f>
        <v>40.669916</v>
      </c>
      <c r="AR519" s="26" t="s">
        <v>170</v>
      </c>
      <c r="AT519" s="26" t="s">
        <v>165</v>
      </c>
      <c r="AU519" s="26" t="s">
        <v>81</v>
      </c>
      <c r="AY519" s="26" t="s">
        <v>162</v>
      </c>
      <c r="BE519" s="217">
        <f>IF(N519="základní",J519,0)</f>
        <v>0</v>
      </c>
      <c r="BF519" s="217">
        <f>IF(N519="snížená",J519,0)</f>
        <v>0</v>
      </c>
      <c r="BG519" s="217">
        <f>IF(N519="zákl. přenesená",J519,0)</f>
        <v>0</v>
      </c>
      <c r="BH519" s="217">
        <f>IF(N519="sníž. přenesená",J519,0)</f>
        <v>0</v>
      </c>
      <c r="BI519" s="217">
        <f>IF(N519="nulová",J519,0)</f>
        <v>0</v>
      </c>
      <c r="BJ519" s="26" t="s">
        <v>79</v>
      </c>
      <c r="BK519" s="217">
        <f>ROUND(I519*H519,2)</f>
        <v>0</v>
      </c>
      <c r="BL519" s="26" t="s">
        <v>170</v>
      </c>
      <c r="BM519" s="26" t="s">
        <v>526</v>
      </c>
    </row>
    <row r="520" spans="2:47" s="1" customFormat="1" ht="27">
      <c r="B520" s="43"/>
      <c r="C520" s="65"/>
      <c r="D520" s="218" t="s">
        <v>172</v>
      </c>
      <c r="E520" s="65"/>
      <c r="F520" s="219" t="s">
        <v>527</v>
      </c>
      <c r="G520" s="65"/>
      <c r="H520" s="65"/>
      <c r="I520" s="174"/>
      <c r="J520" s="65"/>
      <c r="K520" s="65"/>
      <c r="L520" s="63"/>
      <c r="M520" s="220"/>
      <c r="N520" s="44"/>
      <c r="O520" s="44"/>
      <c r="P520" s="44"/>
      <c r="Q520" s="44"/>
      <c r="R520" s="44"/>
      <c r="S520" s="44"/>
      <c r="T520" s="80"/>
      <c r="AT520" s="26" t="s">
        <v>172</v>
      </c>
      <c r="AU520" s="26" t="s">
        <v>81</v>
      </c>
    </row>
    <row r="521" spans="2:51" s="12" customFormat="1" ht="13.5">
      <c r="B521" s="221"/>
      <c r="C521" s="222"/>
      <c r="D521" s="218" t="s">
        <v>174</v>
      </c>
      <c r="E521" s="223" t="s">
        <v>21</v>
      </c>
      <c r="F521" s="224" t="s">
        <v>267</v>
      </c>
      <c r="G521" s="222"/>
      <c r="H521" s="225" t="s">
        <v>21</v>
      </c>
      <c r="I521" s="226"/>
      <c r="J521" s="222"/>
      <c r="K521" s="222"/>
      <c r="L521" s="227"/>
      <c r="M521" s="228"/>
      <c r="N521" s="229"/>
      <c r="O521" s="229"/>
      <c r="P521" s="229"/>
      <c r="Q521" s="229"/>
      <c r="R521" s="229"/>
      <c r="S521" s="229"/>
      <c r="T521" s="230"/>
      <c r="AT521" s="231" t="s">
        <v>174</v>
      </c>
      <c r="AU521" s="231" t="s">
        <v>81</v>
      </c>
      <c r="AV521" s="12" t="s">
        <v>79</v>
      </c>
      <c r="AW521" s="12" t="s">
        <v>36</v>
      </c>
      <c r="AX521" s="12" t="s">
        <v>72</v>
      </c>
      <c r="AY521" s="231" t="s">
        <v>162</v>
      </c>
    </row>
    <row r="522" spans="2:51" s="13" customFormat="1" ht="13.5">
      <c r="B522" s="232"/>
      <c r="C522" s="233"/>
      <c r="D522" s="218" t="s">
        <v>174</v>
      </c>
      <c r="E522" s="234" t="s">
        <v>21</v>
      </c>
      <c r="F522" s="235" t="s">
        <v>268</v>
      </c>
      <c r="G522" s="233"/>
      <c r="H522" s="236">
        <v>19.08</v>
      </c>
      <c r="I522" s="237"/>
      <c r="J522" s="233"/>
      <c r="K522" s="233"/>
      <c r="L522" s="238"/>
      <c r="M522" s="239"/>
      <c r="N522" s="240"/>
      <c r="O522" s="240"/>
      <c r="P522" s="240"/>
      <c r="Q522" s="240"/>
      <c r="R522" s="240"/>
      <c r="S522" s="240"/>
      <c r="T522" s="241"/>
      <c r="AT522" s="242" t="s">
        <v>174</v>
      </c>
      <c r="AU522" s="242" t="s">
        <v>81</v>
      </c>
      <c r="AV522" s="13" t="s">
        <v>81</v>
      </c>
      <c r="AW522" s="13" t="s">
        <v>36</v>
      </c>
      <c r="AX522" s="13" t="s">
        <v>72</v>
      </c>
      <c r="AY522" s="242" t="s">
        <v>162</v>
      </c>
    </row>
    <row r="523" spans="2:51" s="13" customFormat="1" ht="13.5">
      <c r="B523" s="232"/>
      <c r="C523" s="233"/>
      <c r="D523" s="218" t="s">
        <v>174</v>
      </c>
      <c r="E523" s="234" t="s">
        <v>21</v>
      </c>
      <c r="F523" s="235" t="s">
        <v>269</v>
      </c>
      <c r="G523" s="233"/>
      <c r="H523" s="236">
        <v>29.52</v>
      </c>
      <c r="I523" s="237"/>
      <c r="J523" s="233"/>
      <c r="K523" s="233"/>
      <c r="L523" s="238"/>
      <c r="M523" s="239"/>
      <c r="N523" s="240"/>
      <c r="O523" s="240"/>
      <c r="P523" s="240"/>
      <c r="Q523" s="240"/>
      <c r="R523" s="240"/>
      <c r="S523" s="240"/>
      <c r="T523" s="241"/>
      <c r="AT523" s="242" t="s">
        <v>174</v>
      </c>
      <c r="AU523" s="242" t="s">
        <v>81</v>
      </c>
      <c r="AV523" s="13" t="s">
        <v>81</v>
      </c>
      <c r="AW523" s="13" t="s">
        <v>36</v>
      </c>
      <c r="AX523" s="13" t="s">
        <v>72</v>
      </c>
      <c r="AY523" s="242" t="s">
        <v>162</v>
      </c>
    </row>
    <row r="524" spans="2:51" s="13" customFormat="1" ht="13.5">
      <c r="B524" s="232"/>
      <c r="C524" s="233"/>
      <c r="D524" s="218" t="s">
        <v>174</v>
      </c>
      <c r="E524" s="234" t="s">
        <v>21</v>
      </c>
      <c r="F524" s="235" t="s">
        <v>270</v>
      </c>
      <c r="G524" s="233"/>
      <c r="H524" s="236">
        <v>-6</v>
      </c>
      <c r="I524" s="237"/>
      <c r="J524" s="233"/>
      <c r="K524" s="233"/>
      <c r="L524" s="238"/>
      <c r="M524" s="239"/>
      <c r="N524" s="240"/>
      <c r="O524" s="240"/>
      <c r="P524" s="240"/>
      <c r="Q524" s="240"/>
      <c r="R524" s="240"/>
      <c r="S524" s="240"/>
      <c r="T524" s="241"/>
      <c r="AT524" s="242" t="s">
        <v>174</v>
      </c>
      <c r="AU524" s="242" t="s">
        <v>81</v>
      </c>
      <c r="AV524" s="13" t="s">
        <v>81</v>
      </c>
      <c r="AW524" s="13" t="s">
        <v>36</v>
      </c>
      <c r="AX524" s="13" t="s">
        <v>72</v>
      </c>
      <c r="AY524" s="242" t="s">
        <v>162</v>
      </c>
    </row>
    <row r="525" spans="2:51" s="13" customFormat="1" ht="13.5">
      <c r="B525" s="232"/>
      <c r="C525" s="233"/>
      <c r="D525" s="218" t="s">
        <v>174</v>
      </c>
      <c r="E525" s="234" t="s">
        <v>21</v>
      </c>
      <c r="F525" s="235" t="s">
        <v>271</v>
      </c>
      <c r="G525" s="233"/>
      <c r="H525" s="236">
        <v>4.8</v>
      </c>
      <c r="I525" s="237"/>
      <c r="J525" s="233"/>
      <c r="K525" s="233"/>
      <c r="L525" s="238"/>
      <c r="M525" s="239"/>
      <c r="N525" s="240"/>
      <c r="O525" s="240"/>
      <c r="P525" s="240"/>
      <c r="Q525" s="240"/>
      <c r="R525" s="240"/>
      <c r="S525" s="240"/>
      <c r="T525" s="241"/>
      <c r="AT525" s="242" t="s">
        <v>174</v>
      </c>
      <c r="AU525" s="242" t="s">
        <v>81</v>
      </c>
      <c r="AV525" s="13" t="s">
        <v>81</v>
      </c>
      <c r="AW525" s="13" t="s">
        <v>36</v>
      </c>
      <c r="AX525" s="13" t="s">
        <v>72</v>
      </c>
      <c r="AY525" s="242" t="s">
        <v>162</v>
      </c>
    </row>
    <row r="526" spans="2:51" s="13" customFormat="1" ht="13.5">
      <c r="B526" s="232"/>
      <c r="C526" s="233"/>
      <c r="D526" s="218" t="s">
        <v>174</v>
      </c>
      <c r="E526" s="234" t="s">
        <v>21</v>
      </c>
      <c r="F526" s="235" t="s">
        <v>272</v>
      </c>
      <c r="G526" s="233"/>
      <c r="H526" s="236">
        <v>-4.494</v>
      </c>
      <c r="I526" s="237"/>
      <c r="J526" s="233"/>
      <c r="K526" s="233"/>
      <c r="L526" s="238"/>
      <c r="M526" s="239"/>
      <c r="N526" s="240"/>
      <c r="O526" s="240"/>
      <c r="P526" s="240"/>
      <c r="Q526" s="240"/>
      <c r="R526" s="240"/>
      <c r="S526" s="240"/>
      <c r="T526" s="241"/>
      <c r="AT526" s="242" t="s">
        <v>174</v>
      </c>
      <c r="AU526" s="242" t="s">
        <v>81</v>
      </c>
      <c r="AV526" s="13" t="s">
        <v>81</v>
      </c>
      <c r="AW526" s="13" t="s">
        <v>36</v>
      </c>
      <c r="AX526" s="13" t="s">
        <v>72</v>
      </c>
      <c r="AY526" s="242" t="s">
        <v>162</v>
      </c>
    </row>
    <row r="527" spans="2:51" s="12" customFormat="1" ht="13.5">
      <c r="B527" s="221"/>
      <c r="C527" s="222"/>
      <c r="D527" s="218" t="s">
        <v>174</v>
      </c>
      <c r="E527" s="223" t="s">
        <v>21</v>
      </c>
      <c r="F527" s="224" t="s">
        <v>273</v>
      </c>
      <c r="G527" s="222"/>
      <c r="H527" s="225" t="s">
        <v>21</v>
      </c>
      <c r="I527" s="226"/>
      <c r="J527" s="222"/>
      <c r="K527" s="222"/>
      <c r="L527" s="227"/>
      <c r="M527" s="228"/>
      <c r="N527" s="229"/>
      <c r="O527" s="229"/>
      <c r="P527" s="229"/>
      <c r="Q527" s="229"/>
      <c r="R527" s="229"/>
      <c r="S527" s="229"/>
      <c r="T527" s="230"/>
      <c r="AT527" s="231" t="s">
        <v>174</v>
      </c>
      <c r="AU527" s="231" t="s">
        <v>81</v>
      </c>
      <c r="AV527" s="12" t="s">
        <v>79</v>
      </c>
      <c r="AW527" s="12" t="s">
        <v>36</v>
      </c>
      <c r="AX527" s="12" t="s">
        <v>72</v>
      </c>
      <c r="AY527" s="231" t="s">
        <v>162</v>
      </c>
    </row>
    <row r="528" spans="2:51" s="13" customFormat="1" ht="13.5">
      <c r="B528" s="232"/>
      <c r="C528" s="233"/>
      <c r="D528" s="218" t="s">
        <v>174</v>
      </c>
      <c r="E528" s="234" t="s">
        <v>21</v>
      </c>
      <c r="F528" s="235" t="s">
        <v>274</v>
      </c>
      <c r="G528" s="233"/>
      <c r="H528" s="236">
        <v>56.64</v>
      </c>
      <c r="I528" s="237"/>
      <c r="J528" s="233"/>
      <c r="K528" s="233"/>
      <c r="L528" s="238"/>
      <c r="M528" s="239"/>
      <c r="N528" s="240"/>
      <c r="O528" s="240"/>
      <c r="P528" s="240"/>
      <c r="Q528" s="240"/>
      <c r="R528" s="240"/>
      <c r="S528" s="240"/>
      <c r="T528" s="241"/>
      <c r="AT528" s="242" t="s">
        <v>174</v>
      </c>
      <c r="AU528" s="242" t="s">
        <v>81</v>
      </c>
      <c r="AV528" s="13" t="s">
        <v>81</v>
      </c>
      <c r="AW528" s="13" t="s">
        <v>36</v>
      </c>
      <c r="AX528" s="13" t="s">
        <v>72</v>
      </c>
      <c r="AY528" s="242" t="s">
        <v>162</v>
      </c>
    </row>
    <row r="529" spans="2:51" s="13" customFormat="1" ht="13.5">
      <c r="B529" s="232"/>
      <c r="C529" s="233"/>
      <c r="D529" s="218" t="s">
        <v>174</v>
      </c>
      <c r="E529" s="234" t="s">
        <v>21</v>
      </c>
      <c r="F529" s="235" t="s">
        <v>275</v>
      </c>
      <c r="G529" s="233"/>
      <c r="H529" s="236">
        <v>-1.6</v>
      </c>
      <c r="I529" s="237"/>
      <c r="J529" s="233"/>
      <c r="K529" s="233"/>
      <c r="L529" s="238"/>
      <c r="M529" s="239"/>
      <c r="N529" s="240"/>
      <c r="O529" s="240"/>
      <c r="P529" s="240"/>
      <c r="Q529" s="240"/>
      <c r="R529" s="240"/>
      <c r="S529" s="240"/>
      <c r="T529" s="241"/>
      <c r="AT529" s="242" t="s">
        <v>174</v>
      </c>
      <c r="AU529" s="242" t="s">
        <v>81</v>
      </c>
      <c r="AV529" s="13" t="s">
        <v>81</v>
      </c>
      <c r="AW529" s="13" t="s">
        <v>36</v>
      </c>
      <c r="AX529" s="13" t="s">
        <v>72</v>
      </c>
      <c r="AY529" s="242" t="s">
        <v>162</v>
      </c>
    </row>
    <row r="530" spans="2:51" s="13" customFormat="1" ht="13.5">
      <c r="B530" s="232"/>
      <c r="C530" s="233"/>
      <c r="D530" s="218" t="s">
        <v>174</v>
      </c>
      <c r="E530" s="234" t="s">
        <v>21</v>
      </c>
      <c r="F530" s="235" t="s">
        <v>276</v>
      </c>
      <c r="G530" s="233"/>
      <c r="H530" s="236">
        <v>-2.247</v>
      </c>
      <c r="I530" s="237"/>
      <c r="J530" s="233"/>
      <c r="K530" s="233"/>
      <c r="L530" s="238"/>
      <c r="M530" s="239"/>
      <c r="N530" s="240"/>
      <c r="O530" s="240"/>
      <c r="P530" s="240"/>
      <c r="Q530" s="240"/>
      <c r="R530" s="240"/>
      <c r="S530" s="240"/>
      <c r="T530" s="241"/>
      <c r="AT530" s="242" t="s">
        <v>174</v>
      </c>
      <c r="AU530" s="242" t="s">
        <v>81</v>
      </c>
      <c r="AV530" s="13" t="s">
        <v>81</v>
      </c>
      <c r="AW530" s="13" t="s">
        <v>36</v>
      </c>
      <c r="AX530" s="13" t="s">
        <v>72</v>
      </c>
      <c r="AY530" s="242" t="s">
        <v>162</v>
      </c>
    </row>
    <row r="531" spans="2:51" s="12" customFormat="1" ht="13.5">
      <c r="B531" s="221"/>
      <c r="C531" s="222"/>
      <c r="D531" s="218" t="s">
        <v>174</v>
      </c>
      <c r="E531" s="223" t="s">
        <v>21</v>
      </c>
      <c r="F531" s="224" t="s">
        <v>178</v>
      </c>
      <c r="G531" s="222"/>
      <c r="H531" s="225" t="s">
        <v>21</v>
      </c>
      <c r="I531" s="226"/>
      <c r="J531" s="222"/>
      <c r="K531" s="222"/>
      <c r="L531" s="227"/>
      <c r="M531" s="228"/>
      <c r="N531" s="229"/>
      <c r="O531" s="229"/>
      <c r="P531" s="229"/>
      <c r="Q531" s="229"/>
      <c r="R531" s="229"/>
      <c r="S531" s="229"/>
      <c r="T531" s="230"/>
      <c r="AT531" s="231" t="s">
        <v>174</v>
      </c>
      <c r="AU531" s="231" t="s">
        <v>81</v>
      </c>
      <c r="AV531" s="12" t="s">
        <v>79</v>
      </c>
      <c r="AW531" s="12" t="s">
        <v>36</v>
      </c>
      <c r="AX531" s="12" t="s">
        <v>72</v>
      </c>
      <c r="AY531" s="231" t="s">
        <v>162</v>
      </c>
    </row>
    <row r="532" spans="2:51" s="13" customFormat="1" ht="13.5">
      <c r="B532" s="232"/>
      <c r="C532" s="233"/>
      <c r="D532" s="218" t="s">
        <v>174</v>
      </c>
      <c r="E532" s="234" t="s">
        <v>21</v>
      </c>
      <c r="F532" s="235" t="s">
        <v>277</v>
      </c>
      <c r="G532" s="233"/>
      <c r="H532" s="236">
        <v>45.12</v>
      </c>
      <c r="I532" s="237"/>
      <c r="J532" s="233"/>
      <c r="K532" s="233"/>
      <c r="L532" s="238"/>
      <c r="M532" s="239"/>
      <c r="N532" s="240"/>
      <c r="O532" s="240"/>
      <c r="P532" s="240"/>
      <c r="Q532" s="240"/>
      <c r="R532" s="240"/>
      <c r="S532" s="240"/>
      <c r="T532" s="241"/>
      <c r="AT532" s="242" t="s">
        <v>174</v>
      </c>
      <c r="AU532" s="242" t="s">
        <v>81</v>
      </c>
      <c r="AV532" s="13" t="s">
        <v>81</v>
      </c>
      <c r="AW532" s="13" t="s">
        <v>36</v>
      </c>
      <c r="AX532" s="13" t="s">
        <v>72</v>
      </c>
      <c r="AY532" s="242" t="s">
        <v>162</v>
      </c>
    </row>
    <row r="533" spans="2:51" s="13" customFormat="1" ht="13.5">
      <c r="B533" s="232"/>
      <c r="C533" s="233"/>
      <c r="D533" s="218" t="s">
        <v>174</v>
      </c>
      <c r="E533" s="234" t="s">
        <v>21</v>
      </c>
      <c r="F533" s="235" t="s">
        <v>276</v>
      </c>
      <c r="G533" s="233"/>
      <c r="H533" s="236">
        <v>-2.247</v>
      </c>
      <c r="I533" s="237"/>
      <c r="J533" s="233"/>
      <c r="K533" s="233"/>
      <c r="L533" s="238"/>
      <c r="M533" s="239"/>
      <c r="N533" s="240"/>
      <c r="O533" s="240"/>
      <c r="P533" s="240"/>
      <c r="Q533" s="240"/>
      <c r="R533" s="240"/>
      <c r="S533" s="240"/>
      <c r="T533" s="241"/>
      <c r="AT533" s="242" t="s">
        <v>174</v>
      </c>
      <c r="AU533" s="242" t="s">
        <v>81</v>
      </c>
      <c r="AV533" s="13" t="s">
        <v>81</v>
      </c>
      <c r="AW533" s="13" t="s">
        <v>36</v>
      </c>
      <c r="AX533" s="13" t="s">
        <v>72</v>
      </c>
      <c r="AY533" s="242" t="s">
        <v>162</v>
      </c>
    </row>
    <row r="534" spans="2:51" s="13" customFormat="1" ht="13.5">
      <c r="B534" s="232"/>
      <c r="C534" s="233"/>
      <c r="D534" s="218" t="s">
        <v>174</v>
      </c>
      <c r="E534" s="234" t="s">
        <v>21</v>
      </c>
      <c r="F534" s="235" t="s">
        <v>278</v>
      </c>
      <c r="G534" s="233"/>
      <c r="H534" s="236">
        <v>-1.8</v>
      </c>
      <c r="I534" s="237"/>
      <c r="J534" s="233"/>
      <c r="K534" s="233"/>
      <c r="L534" s="238"/>
      <c r="M534" s="239"/>
      <c r="N534" s="240"/>
      <c r="O534" s="240"/>
      <c r="P534" s="240"/>
      <c r="Q534" s="240"/>
      <c r="R534" s="240"/>
      <c r="S534" s="240"/>
      <c r="T534" s="241"/>
      <c r="AT534" s="242" t="s">
        <v>174</v>
      </c>
      <c r="AU534" s="242" t="s">
        <v>81</v>
      </c>
      <c r="AV534" s="13" t="s">
        <v>81</v>
      </c>
      <c r="AW534" s="13" t="s">
        <v>36</v>
      </c>
      <c r="AX534" s="13" t="s">
        <v>72</v>
      </c>
      <c r="AY534" s="242" t="s">
        <v>162</v>
      </c>
    </row>
    <row r="535" spans="2:51" s="12" customFormat="1" ht="13.5">
      <c r="B535" s="221"/>
      <c r="C535" s="222"/>
      <c r="D535" s="218" t="s">
        <v>174</v>
      </c>
      <c r="E535" s="223" t="s">
        <v>21</v>
      </c>
      <c r="F535" s="224" t="s">
        <v>279</v>
      </c>
      <c r="G535" s="222"/>
      <c r="H535" s="225" t="s">
        <v>21</v>
      </c>
      <c r="I535" s="226"/>
      <c r="J535" s="222"/>
      <c r="K535" s="222"/>
      <c r="L535" s="227"/>
      <c r="M535" s="228"/>
      <c r="N535" s="229"/>
      <c r="O535" s="229"/>
      <c r="P535" s="229"/>
      <c r="Q535" s="229"/>
      <c r="R535" s="229"/>
      <c r="S535" s="229"/>
      <c r="T535" s="230"/>
      <c r="AT535" s="231" t="s">
        <v>174</v>
      </c>
      <c r="AU535" s="231" t="s">
        <v>81</v>
      </c>
      <c r="AV535" s="12" t="s">
        <v>79</v>
      </c>
      <c r="AW535" s="12" t="s">
        <v>36</v>
      </c>
      <c r="AX535" s="12" t="s">
        <v>72</v>
      </c>
      <c r="AY535" s="231" t="s">
        <v>162</v>
      </c>
    </row>
    <row r="536" spans="2:51" s="13" customFormat="1" ht="13.5">
      <c r="B536" s="232"/>
      <c r="C536" s="233"/>
      <c r="D536" s="218" t="s">
        <v>174</v>
      </c>
      <c r="E536" s="234" t="s">
        <v>21</v>
      </c>
      <c r="F536" s="235" t="s">
        <v>280</v>
      </c>
      <c r="G536" s="233"/>
      <c r="H536" s="236">
        <v>34.56</v>
      </c>
      <c r="I536" s="237"/>
      <c r="J536" s="233"/>
      <c r="K536" s="233"/>
      <c r="L536" s="238"/>
      <c r="M536" s="239"/>
      <c r="N536" s="240"/>
      <c r="O536" s="240"/>
      <c r="P536" s="240"/>
      <c r="Q536" s="240"/>
      <c r="R536" s="240"/>
      <c r="S536" s="240"/>
      <c r="T536" s="241"/>
      <c r="AT536" s="242" t="s">
        <v>174</v>
      </c>
      <c r="AU536" s="242" t="s">
        <v>81</v>
      </c>
      <c r="AV536" s="13" t="s">
        <v>81</v>
      </c>
      <c r="AW536" s="13" t="s">
        <v>36</v>
      </c>
      <c r="AX536" s="13" t="s">
        <v>72</v>
      </c>
      <c r="AY536" s="242" t="s">
        <v>162</v>
      </c>
    </row>
    <row r="537" spans="2:51" s="13" customFormat="1" ht="13.5">
      <c r="B537" s="232"/>
      <c r="C537" s="233"/>
      <c r="D537" s="218" t="s">
        <v>174</v>
      </c>
      <c r="E537" s="234" t="s">
        <v>21</v>
      </c>
      <c r="F537" s="235" t="s">
        <v>276</v>
      </c>
      <c r="G537" s="233"/>
      <c r="H537" s="236">
        <v>-2.247</v>
      </c>
      <c r="I537" s="237"/>
      <c r="J537" s="233"/>
      <c r="K537" s="233"/>
      <c r="L537" s="238"/>
      <c r="M537" s="239"/>
      <c r="N537" s="240"/>
      <c r="O537" s="240"/>
      <c r="P537" s="240"/>
      <c r="Q537" s="240"/>
      <c r="R537" s="240"/>
      <c r="S537" s="240"/>
      <c r="T537" s="241"/>
      <c r="AT537" s="242" t="s">
        <v>174</v>
      </c>
      <c r="AU537" s="242" t="s">
        <v>81</v>
      </c>
      <c r="AV537" s="13" t="s">
        <v>81</v>
      </c>
      <c r="AW537" s="13" t="s">
        <v>36</v>
      </c>
      <c r="AX537" s="13" t="s">
        <v>72</v>
      </c>
      <c r="AY537" s="242" t="s">
        <v>162</v>
      </c>
    </row>
    <row r="538" spans="2:51" s="13" customFormat="1" ht="13.5">
      <c r="B538" s="232"/>
      <c r="C538" s="233"/>
      <c r="D538" s="218" t="s">
        <v>174</v>
      </c>
      <c r="E538" s="234" t="s">
        <v>21</v>
      </c>
      <c r="F538" s="235" t="s">
        <v>278</v>
      </c>
      <c r="G538" s="233"/>
      <c r="H538" s="236">
        <v>-1.8</v>
      </c>
      <c r="I538" s="237"/>
      <c r="J538" s="233"/>
      <c r="K538" s="233"/>
      <c r="L538" s="238"/>
      <c r="M538" s="239"/>
      <c r="N538" s="240"/>
      <c r="O538" s="240"/>
      <c r="P538" s="240"/>
      <c r="Q538" s="240"/>
      <c r="R538" s="240"/>
      <c r="S538" s="240"/>
      <c r="T538" s="241"/>
      <c r="AT538" s="242" t="s">
        <v>174</v>
      </c>
      <c r="AU538" s="242" t="s">
        <v>81</v>
      </c>
      <c r="AV538" s="13" t="s">
        <v>81</v>
      </c>
      <c r="AW538" s="13" t="s">
        <v>36</v>
      </c>
      <c r="AX538" s="13" t="s">
        <v>72</v>
      </c>
      <c r="AY538" s="242" t="s">
        <v>162</v>
      </c>
    </row>
    <row r="539" spans="2:51" s="12" customFormat="1" ht="13.5">
      <c r="B539" s="221"/>
      <c r="C539" s="222"/>
      <c r="D539" s="218" t="s">
        <v>174</v>
      </c>
      <c r="E539" s="223" t="s">
        <v>21</v>
      </c>
      <c r="F539" s="224" t="s">
        <v>179</v>
      </c>
      <c r="G539" s="222"/>
      <c r="H539" s="225" t="s">
        <v>21</v>
      </c>
      <c r="I539" s="226"/>
      <c r="J539" s="222"/>
      <c r="K539" s="222"/>
      <c r="L539" s="227"/>
      <c r="M539" s="228"/>
      <c r="N539" s="229"/>
      <c r="O539" s="229"/>
      <c r="P539" s="229"/>
      <c r="Q539" s="229"/>
      <c r="R539" s="229"/>
      <c r="S539" s="229"/>
      <c r="T539" s="230"/>
      <c r="AT539" s="231" t="s">
        <v>174</v>
      </c>
      <c r="AU539" s="231" t="s">
        <v>81</v>
      </c>
      <c r="AV539" s="12" t="s">
        <v>79</v>
      </c>
      <c r="AW539" s="12" t="s">
        <v>36</v>
      </c>
      <c r="AX539" s="12" t="s">
        <v>72</v>
      </c>
      <c r="AY539" s="231" t="s">
        <v>162</v>
      </c>
    </row>
    <row r="540" spans="2:51" s="13" customFormat="1" ht="13.5">
      <c r="B540" s="232"/>
      <c r="C540" s="233"/>
      <c r="D540" s="218" t="s">
        <v>174</v>
      </c>
      <c r="E540" s="234" t="s">
        <v>21</v>
      </c>
      <c r="F540" s="235" t="s">
        <v>281</v>
      </c>
      <c r="G540" s="233"/>
      <c r="H540" s="236">
        <v>45.84</v>
      </c>
      <c r="I540" s="237"/>
      <c r="J540" s="233"/>
      <c r="K540" s="233"/>
      <c r="L540" s="238"/>
      <c r="M540" s="239"/>
      <c r="N540" s="240"/>
      <c r="O540" s="240"/>
      <c r="P540" s="240"/>
      <c r="Q540" s="240"/>
      <c r="R540" s="240"/>
      <c r="S540" s="240"/>
      <c r="T540" s="241"/>
      <c r="AT540" s="242" t="s">
        <v>174</v>
      </c>
      <c r="AU540" s="242" t="s">
        <v>81</v>
      </c>
      <c r="AV540" s="13" t="s">
        <v>81</v>
      </c>
      <c r="AW540" s="13" t="s">
        <v>36</v>
      </c>
      <c r="AX540" s="13" t="s">
        <v>72</v>
      </c>
      <c r="AY540" s="242" t="s">
        <v>162</v>
      </c>
    </row>
    <row r="541" spans="2:51" s="13" customFormat="1" ht="13.5">
      <c r="B541" s="232"/>
      <c r="C541" s="233"/>
      <c r="D541" s="218" t="s">
        <v>174</v>
      </c>
      <c r="E541" s="234" t="s">
        <v>21</v>
      </c>
      <c r="F541" s="235" t="s">
        <v>276</v>
      </c>
      <c r="G541" s="233"/>
      <c r="H541" s="236">
        <v>-2.247</v>
      </c>
      <c r="I541" s="237"/>
      <c r="J541" s="233"/>
      <c r="K541" s="233"/>
      <c r="L541" s="238"/>
      <c r="M541" s="239"/>
      <c r="N541" s="240"/>
      <c r="O541" s="240"/>
      <c r="P541" s="240"/>
      <c r="Q541" s="240"/>
      <c r="R541" s="240"/>
      <c r="S541" s="240"/>
      <c r="T541" s="241"/>
      <c r="AT541" s="242" t="s">
        <v>174</v>
      </c>
      <c r="AU541" s="242" t="s">
        <v>81</v>
      </c>
      <c r="AV541" s="13" t="s">
        <v>81</v>
      </c>
      <c r="AW541" s="13" t="s">
        <v>36</v>
      </c>
      <c r="AX541" s="13" t="s">
        <v>72</v>
      </c>
      <c r="AY541" s="242" t="s">
        <v>162</v>
      </c>
    </row>
    <row r="542" spans="2:51" s="13" customFormat="1" ht="13.5">
      <c r="B542" s="232"/>
      <c r="C542" s="233"/>
      <c r="D542" s="218" t="s">
        <v>174</v>
      </c>
      <c r="E542" s="234" t="s">
        <v>21</v>
      </c>
      <c r="F542" s="235" t="s">
        <v>282</v>
      </c>
      <c r="G542" s="233"/>
      <c r="H542" s="236">
        <v>-3.6</v>
      </c>
      <c r="I542" s="237"/>
      <c r="J542" s="233"/>
      <c r="K542" s="233"/>
      <c r="L542" s="238"/>
      <c r="M542" s="239"/>
      <c r="N542" s="240"/>
      <c r="O542" s="240"/>
      <c r="P542" s="240"/>
      <c r="Q542" s="240"/>
      <c r="R542" s="240"/>
      <c r="S542" s="240"/>
      <c r="T542" s="241"/>
      <c r="AT542" s="242" t="s">
        <v>174</v>
      </c>
      <c r="AU542" s="242" t="s">
        <v>81</v>
      </c>
      <c r="AV542" s="13" t="s">
        <v>81</v>
      </c>
      <c r="AW542" s="13" t="s">
        <v>36</v>
      </c>
      <c r="AX542" s="13" t="s">
        <v>72</v>
      </c>
      <c r="AY542" s="242" t="s">
        <v>162</v>
      </c>
    </row>
    <row r="543" spans="2:51" s="12" customFormat="1" ht="13.5">
      <c r="B543" s="221"/>
      <c r="C543" s="222"/>
      <c r="D543" s="218" t="s">
        <v>174</v>
      </c>
      <c r="E543" s="223" t="s">
        <v>21</v>
      </c>
      <c r="F543" s="224" t="s">
        <v>180</v>
      </c>
      <c r="G543" s="222"/>
      <c r="H543" s="225" t="s">
        <v>21</v>
      </c>
      <c r="I543" s="226"/>
      <c r="J543" s="222"/>
      <c r="K543" s="222"/>
      <c r="L543" s="227"/>
      <c r="M543" s="228"/>
      <c r="N543" s="229"/>
      <c r="O543" s="229"/>
      <c r="P543" s="229"/>
      <c r="Q543" s="229"/>
      <c r="R543" s="229"/>
      <c r="S543" s="229"/>
      <c r="T543" s="230"/>
      <c r="AT543" s="231" t="s">
        <v>174</v>
      </c>
      <c r="AU543" s="231" t="s">
        <v>81</v>
      </c>
      <c r="AV543" s="12" t="s">
        <v>79</v>
      </c>
      <c r="AW543" s="12" t="s">
        <v>36</v>
      </c>
      <c r="AX543" s="12" t="s">
        <v>72</v>
      </c>
      <c r="AY543" s="231" t="s">
        <v>162</v>
      </c>
    </row>
    <row r="544" spans="2:51" s="13" customFormat="1" ht="13.5">
      <c r="B544" s="232"/>
      <c r="C544" s="233"/>
      <c r="D544" s="218" t="s">
        <v>174</v>
      </c>
      <c r="E544" s="234" t="s">
        <v>21</v>
      </c>
      <c r="F544" s="235" t="s">
        <v>283</v>
      </c>
      <c r="G544" s="233"/>
      <c r="H544" s="236">
        <v>30.6</v>
      </c>
      <c r="I544" s="237"/>
      <c r="J544" s="233"/>
      <c r="K544" s="233"/>
      <c r="L544" s="238"/>
      <c r="M544" s="239"/>
      <c r="N544" s="240"/>
      <c r="O544" s="240"/>
      <c r="P544" s="240"/>
      <c r="Q544" s="240"/>
      <c r="R544" s="240"/>
      <c r="S544" s="240"/>
      <c r="T544" s="241"/>
      <c r="AT544" s="242" t="s">
        <v>174</v>
      </c>
      <c r="AU544" s="242" t="s">
        <v>81</v>
      </c>
      <c r="AV544" s="13" t="s">
        <v>81</v>
      </c>
      <c r="AW544" s="13" t="s">
        <v>36</v>
      </c>
      <c r="AX544" s="13" t="s">
        <v>72</v>
      </c>
      <c r="AY544" s="242" t="s">
        <v>162</v>
      </c>
    </row>
    <row r="545" spans="2:51" s="13" customFormat="1" ht="13.5">
      <c r="B545" s="232"/>
      <c r="C545" s="233"/>
      <c r="D545" s="218" t="s">
        <v>174</v>
      </c>
      <c r="E545" s="234" t="s">
        <v>21</v>
      </c>
      <c r="F545" s="235" t="s">
        <v>276</v>
      </c>
      <c r="G545" s="233"/>
      <c r="H545" s="236">
        <v>-2.247</v>
      </c>
      <c r="I545" s="237"/>
      <c r="J545" s="233"/>
      <c r="K545" s="233"/>
      <c r="L545" s="238"/>
      <c r="M545" s="239"/>
      <c r="N545" s="240"/>
      <c r="O545" s="240"/>
      <c r="P545" s="240"/>
      <c r="Q545" s="240"/>
      <c r="R545" s="240"/>
      <c r="S545" s="240"/>
      <c r="T545" s="241"/>
      <c r="AT545" s="242" t="s">
        <v>174</v>
      </c>
      <c r="AU545" s="242" t="s">
        <v>81</v>
      </c>
      <c r="AV545" s="13" t="s">
        <v>81</v>
      </c>
      <c r="AW545" s="13" t="s">
        <v>36</v>
      </c>
      <c r="AX545" s="13" t="s">
        <v>72</v>
      </c>
      <c r="AY545" s="242" t="s">
        <v>162</v>
      </c>
    </row>
    <row r="546" spans="2:51" s="13" customFormat="1" ht="13.5">
      <c r="B546" s="232"/>
      <c r="C546" s="233"/>
      <c r="D546" s="218" t="s">
        <v>174</v>
      </c>
      <c r="E546" s="234" t="s">
        <v>21</v>
      </c>
      <c r="F546" s="235" t="s">
        <v>275</v>
      </c>
      <c r="G546" s="233"/>
      <c r="H546" s="236">
        <v>-1.6</v>
      </c>
      <c r="I546" s="237"/>
      <c r="J546" s="233"/>
      <c r="K546" s="233"/>
      <c r="L546" s="238"/>
      <c r="M546" s="239"/>
      <c r="N546" s="240"/>
      <c r="O546" s="240"/>
      <c r="P546" s="240"/>
      <c r="Q546" s="240"/>
      <c r="R546" s="240"/>
      <c r="S546" s="240"/>
      <c r="T546" s="241"/>
      <c r="AT546" s="242" t="s">
        <v>174</v>
      </c>
      <c r="AU546" s="242" t="s">
        <v>81</v>
      </c>
      <c r="AV546" s="13" t="s">
        <v>81</v>
      </c>
      <c r="AW546" s="13" t="s">
        <v>36</v>
      </c>
      <c r="AX546" s="13" t="s">
        <v>72</v>
      </c>
      <c r="AY546" s="242" t="s">
        <v>162</v>
      </c>
    </row>
    <row r="547" spans="2:51" s="12" customFormat="1" ht="13.5">
      <c r="B547" s="221"/>
      <c r="C547" s="222"/>
      <c r="D547" s="218" t="s">
        <v>174</v>
      </c>
      <c r="E547" s="223" t="s">
        <v>21</v>
      </c>
      <c r="F547" s="224" t="s">
        <v>284</v>
      </c>
      <c r="G547" s="222"/>
      <c r="H547" s="225" t="s">
        <v>21</v>
      </c>
      <c r="I547" s="226"/>
      <c r="J547" s="222"/>
      <c r="K547" s="222"/>
      <c r="L547" s="227"/>
      <c r="M547" s="228"/>
      <c r="N547" s="229"/>
      <c r="O547" s="229"/>
      <c r="P547" s="229"/>
      <c r="Q547" s="229"/>
      <c r="R547" s="229"/>
      <c r="S547" s="229"/>
      <c r="T547" s="230"/>
      <c r="AT547" s="231" t="s">
        <v>174</v>
      </c>
      <c r="AU547" s="231" t="s">
        <v>81</v>
      </c>
      <c r="AV547" s="12" t="s">
        <v>79</v>
      </c>
      <c r="AW547" s="12" t="s">
        <v>36</v>
      </c>
      <c r="AX547" s="12" t="s">
        <v>72</v>
      </c>
      <c r="AY547" s="231" t="s">
        <v>162</v>
      </c>
    </row>
    <row r="548" spans="2:51" s="13" customFormat="1" ht="13.5">
      <c r="B548" s="232"/>
      <c r="C548" s="233"/>
      <c r="D548" s="218" t="s">
        <v>174</v>
      </c>
      <c r="E548" s="234" t="s">
        <v>21</v>
      </c>
      <c r="F548" s="235" t="s">
        <v>285</v>
      </c>
      <c r="G548" s="233"/>
      <c r="H548" s="236">
        <v>14.76</v>
      </c>
      <c r="I548" s="237"/>
      <c r="J548" s="233"/>
      <c r="K548" s="233"/>
      <c r="L548" s="238"/>
      <c r="M548" s="239"/>
      <c r="N548" s="240"/>
      <c r="O548" s="240"/>
      <c r="P548" s="240"/>
      <c r="Q548" s="240"/>
      <c r="R548" s="240"/>
      <c r="S548" s="240"/>
      <c r="T548" s="241"/>
      <c r="AT548" s="242" t="s">
        <v>174</v>
      </c>
      <c r="AU548" s="242" t="s">
        <v>81</v>
      </c>
      <c r="AV548" s="13" t="s">
        <v>81</v>
      </c>
      <c r="AW548" s="13" t="s">
        <v>36</v>
      </c>
      <c r="AX548" s="13" t="s">
        <v>72</v>
      </c>
      <c r="AY548" s="242" t="s">
        <v>162</v>
      </c>
    </row>
    <row r="549" spans="2:51" s="12" customFormat="1" ht="13.5">
      <c r="B549" s="221"/>
      <c r="C549" s="222"/>
      <c r="D549" s="218" t="s">
        <v>174</v>
      </c>
      <c r="E549" s="223" t="s">
        <v>21</v>
      </c>
      <c r="F549" s="224" t="s">
        <v>286</v>
      </c>
      <c r="G549" s="222"/>
      <c r="H549" s="225" t="s">
        <v>21</v>
      </c>
      <c r="I549" s="226"/>
      <c r="J549" s="222"/>
      <c r="K549" s="222"/>
      <c r="L549" s="227"/>
      <c r="M549" s="228"/>
      <c r="N549" s="229"/>
      <c r="O549" s="229"/>
      <c r="P549" s="229"/>
      <c r="Q549" s="229"/>
      <c r="R549" s="229"/>
      <c r="S549" s="229"/>
      <c r="T549" s="230"/>
      <c r="AT549" s="231" t="s">
        <v>174</v>
      </c>
      <c r="AU549" s="231" t="s">
        <v>81</v>
      </c>
      <c r="AV549" s="12" t="s">
        <v>79</v>
      </c>
      <c r="AW549" s="12" t="s">
        <v>36</v>
      </c>
      <c r="AX549" s="12" t="s">
        <v>72</v>
      </c>
      <c r="AY549" s="231" t="s">
        <v>162</v>
      </c>
    </row>
    <row r="550" spans="2:51" s="13" customFormat="1" ht="13.5">
      <c r="B550" s="232"/>
      <c r="C550" s="233"/>
      <c r="D550" s="218" t="s">
        <v>174</v>
      </c>
      <c r="E550" s="234" t="s">
        <v>21</v>
      </c>
      <c r="F550" s="235" t="s">
        <v>287</v>
      </c>
      <c r="G550" s="233"/>
      <c r="H550" s="236">
        <v>85.8</v>
      </c>
      <c r="I550" s="237"/>
      <c r="J550" s="233"/>
      <c r="K550" s="233"/>
      <c r="L550" s="238"/>
      <c r="M550" s="239"/>
      <c r="N550" s="240"/>
      <c r="O550" s="240"/>
      <c r="P550" s="240"/>
      <c r="Q550" s="240"/>
      <c r="R550" s="240"/>
      <c r="S550" s="240"/>
      <c r="T550" s="241"/>
      <c r="AT550" s="242" t="s">
        <v>174</v>
      </c>
      <c r="AU550" s="242" t="s">
        <v>81</v>
      </c>
      <c r="AV550" s="13" t="s">
        <v>81</v>
      </c>
      <c r="AW550" s="13" t="s">
        <v>36</v>
      </c>
      <c r="AX550" s="13" t="s">
        <v>72</v>
      </c>
      <c r="AY550" s="242" t="s">
        <v>162</v>
      </c>
    </row>
    <row r="551" spans="2:51" s="13" customFormat="1" ht="13.5">
      <c r="B551" s="232"/>
      <c r="C551" s="233"/>
      <c r="D551" s="218" t="s">
        <v>174</v>
      </c>
      <c r="E551" s="234" t="s">
        <v>21</v>
      </c>
      <c r="F551" s="235" t="s">
        <v>288</v>
      </c>
      <c r="G551" s="233"/>
      <c r="H551" s="236">
        <v>2.88</v>
      </c>
      <c r="I551" s="237"/>
      <c r="J551" s="233"/>
      <c r="K551" s="233"/>
      <c r="L551" s="238"/>
      <c r="M551" s="239"/>
      <c r="N551" s="240"/>
      <c r="O551" s="240"/>
      <c r="P551" s="240"/>
      <c r="Q551" s="240"/>
      <c r="R551" s="240"/>
      <c r="S551" s="240"/>
      <c r="T551" s="241"/>
      <c r="AT551" s="242" t="s">
        <v>174</v>
      </c>
      <c r="AU551" s="242" t="s">
        <v>81</v>
      </c>
      <c r="AV551" s="13" t="s">
        <v>81</v>
      </c>
      <c r="AW551" s="13" t="s">
        <v>36</v>
      </c>
      <c r="AX551" s="13" t="s">
        <v>72</v>
      </c>
      <c r="AY551" s="242" t="s">
        <v>162</v>
      </c>
    </row>
    <row r="552" spans="2:51" s="13" customFormat="1" ht="13.5">
      <c r="B552" s="232"/>
      <c r="C552" s="233"/>
      <c r="D552" s="218" t="s">
        <v>174</v>
      </c>
      <c r="E552" s="234" t="s">
        <v>21</v>
      </c>
      <c r="F552" s="235" t="s">
        <v>289</v>
      </c>
      <c r="G552" s="233"/>
      <c r="H552" s="236">
        <v>-6.741</v>
      </c>
      <c r="I552" s="237"/>
      <c r="J552" s="233"/>
      <c r="K552" s="233"/>
      <c r="L552" s="238"/>
      <c r="M552" s="239"/>
      <c r="N552" s="240"/>
      <c r="O552" s="240"/>
      <c r="P552" s="240"/>
      <c r="Q552" s="240"/>
      <c r="R552" s="240"/>
      <c r="S552" s="240"/>
      <c r="T552" s="241"/>
      <c r="AT552" s="242" t="s">
        <v>174</v>
      </c>
      <c r="AU552" s="242" t="s">
        <v>81</v>
      </c>
      <c r="AV552" s="13" t="s">
        <v>81</v>
      </c>
      <c r="AW552" s="13" t="s">
        <v>36</v>
      </c>
      <c r="AX552" s="13" t="s">
        <v>72</v>
      </c>
      <c r="AY552" s="242" t="s">
        <v>162</v>
      </c>
    </row>
    <row r="553" spans="2:51" s="13" customFormat="1" ht="13.5">
      <c r="B553" s="232"/>
      <c r="C553" s="233"/>
      <c r="D553" s="218" t="s">
        <v>174</v>
      </c>
      <c r="E553" s="234" t="s">
        <v>21</v>
      </c>
      <c r="F553" s="235" t="s">
        <v>290</v>
      </c>
      <c r="G553" s="233"/>
      <c r="H553" s="236">
        <v>-7.2</v>
      </c>
      <c r="I553" s="237"/>
      <c r="J553" s="233"/>
      <c r="K553" s="233"/>
      <c r="L553" s="238"/>
      <c r="M553" s="239"/>
      <c r="N553" s="240"/>
      <c r="O553" s="240"/>
      <c r="P553" s="240"/>
      <c r="Q553" s="240"/>
      <c r="R553" s="240"/>
      <c r="S553" s="240"/>
      <c r="T553" s="241"/>
      <c r="AT553" s="242" t="s">
        <v>174</v>
      </c>
      <c r="AU553" s="242" t="s">
        <v>81</v>
      </c>
      <c r="AV553" s="13" t="s">
        <v>81</v>
      </c>
      <c r="AW553" s="13" t="s">
        <v>36</v>
      </c>
      <c r="AX553" s="13" t="s">
        <v>72</v>
      </c>
      <c r="AY553" s="242" t="s">
        <v>162</v>
      </c>
    </row>
    <row r="554" spans="2:51" s="12" customFormat="1" ht="13.5">
      <c r="B554" s="221"/>
      <c r="C554" s="222"/>
      <c r="D554" s="218" t="s">
        <v>174</v>
      </c>
      <c r="E554" s="223" t="s">
        <v>21</v>
      </c>
      <c r="F554" s="224" t="s">
        <v>291</v>
      </c>
      <c r="G554" s="222"/>
      <c r="H554" s="225" t="s">
        <v>21</v>
      </c>
      <c r="I554" s="226"/>
      <c r="J554" s="222"/>
      <c r="K554" s="222"/>
      <c r="L554" s="227"/>
      <c r="M554" s="228"/>
      <c r="N554" s="229"/>
      <c r="O554" s="229"/>
      <c r="P554" s="229"/>
      <c r="Q554" s="229"/>
      <c r="R554" s="229"/>
      <c r="S554" s="229"/>
      <c r="T554" s="230"/>
      <c r="AT554" s="231" t="s">
        <v>174</v>
      </c>
      <c r="AU554" s="231" t="s">
        <v>81</v>
      </c>
      <c r="AV554" s="12" t="s">
        <v>79</v>
      </c>
      <c r="AW554" s="12" t="s">
        <v>36</v>
      </c>
      <c r="AX554" s="12" t="s">
        <v>72</v>
      </c>
      <c r="AY554" s="231" t="s">
        <v>162</v>
      </c>
    </row>
    <row r="555" spans="2:51" s="13" customFormat="1" ht="13.5">
      <c r="B555" s="232"/>
      <c r="C555" s="233"/>
      <c r="D555" s="218" t="s">
        <v>174</v>
      </c>
      <c r="E555" s="234" t="s">
        <v>21</v>
      </c>
      <c r="F555" s="235" t="s">
        <v>292</v>
      </c>
      <c r="G555" s="233"/>
      <c r="H555" s="236">
        <v>78.48</v>
      </c>
      <c r="I555" s="237"/>
      <c r="J555" s="233"/>
      <c r="K555" s="233"/>
      <c r="L555" s="238"/>
      <c r="M555" s="239"/>
      <c r="N555" s="240"/>
      <c r="O555" s="240"/>
      <c r="P555" s="240"/>
      <c r="Q555" s="240"/>
      <c r="R555" s="240"/>
      <c r="S555" s="240"/>
      <c r="T555" s="241"/>
      <c r="AT555" s="242" t="s">
        <v>174</v>
      </c>
      <c r="AU555" s="242" t="s">
        <v>81</v>
      </c>
      <c r="AV555" s="13" t="s">
        <v>81</v>
      </c>
      <c r="AW555" s="13" t="s">
        <v>36</v>
      </c>
      <c r="AX555" s="13" t="s">
        <v>72</v>
      </c>
      <c r="AY555" s="242" t="s">
        <v>162</v>
      </c>
    </row>
    <row r="556" spans="2:51" s="13" customFormat="1" ht="13.5">
      <c r="B556" s="232"/>
      <c r="C556" s="233"/>
      <c r="D556" s="218" t="s">
        <v>174</v>
      </c>
      <c r="E556" s="234" t="s">
        <v>21</v>
      </c>
      <c r="F556" s="235" t="s">
        <v>293</v>
      </c>
      <c r="G556" s="233"/>
      <c r="H556" s="236">
        <v>6.24</v>
      </c>
      <c r="I556" s="237"/>
      <c r="J556" s="233"/>
      <c r="K556" s="233"/>
      <c r="L556" s="238"/>
      <c r="M556" s="239"/>
      <c r="N556" s="240"/>
      <c r="O556" s="240"/>
      <c r="P556" s="240"/>
      <c r="Q556" s="240"/>
      <c r="R556" s="240"/>
      <c r="S556" s="240"/>
      <c r="T556" s="241"/>
      <c r="AT556" s="242" t="s">
        <v>174</v>
      </c>
      <c r="AU556" s="242" t="s">
        <v>81</v>
      </c>
      <c r="AV556" s="13" t="s">
        <v>81</v>
      </c>
      <c r="AW556" s="13" t="s">
        <v>36</v>
      </c>
      <c r="AX556" s="13" t="s">
        <v>72</v>
      </c>
      <c r="AY556" s="242" t="s">
        <v>162</v>
      </c>
    </row>
    <row r="557" spans="2:51" s="13" customFormat="1" ht="13.5">
      <c r="B557" s="232"/>
      <c r="C557" s="233"/>
      <c r="D557" s="218" t="s">
        <v>174</v>
      </c>
      <c r="E557" s="234" t="s">
        <v>21</v>
      </c>
      <c r="F557" s="235" t="s">
        <v>294</v>
      </c>
      <c r="G557" s="233"/>
      <c r="H557" s="236">
        <v>27.6</v>
      </c>
      <c r="I557" s="237"/>
      <c r="J557" s="233"/>
      <c r="K557" s="233"/>
      <c r="L557" s="238"/>
      <c r="M557" s="239"/>
      <c r="N557" s="240"/>
      <c r="O557" s="240"/>
      <c r="P557" s="240"/>
      <c r="Q557" s="240"/>
      <c r="R557" s="240"/>
      <c r="S557" s="240"/>
      <c r="T557" s="241"/>
      <c r="AT557" s="242" t="s">
        <v>174</v>
      </c>
      <c r="AU557" s="242" t="s">
        <v>81</v>
      </c>
      <c r="AV557" s="13" t="s">
        <v>81</v>
      </c>
      <c r="AW557" s="13" t="s">
        <v>36</v>
      </c>
      <c r="AX557" s="13" t="s">
        <v>72</v>
      </c>
      <c r="AY557" s="242" t="s">
        <v>162</v>
      </c>
    </row>
    <row r="558" spans="2:51" s="13" customFormat="1" ht="13.5">
      <c r="B558" s="232"/>
      <c r="C558" s="233"/>
      <c r="D558" s="218" t="s">
        <v>174</v>
      </c>
      <c r="E558" s="234" t="s">
        <v>21</v>
      </c>
      <c r="F558" s="235" t="s">
        <v>295</v>
      </c>
      <c r="G558" s="233"/>
      <c r="H558" s="236">
        <v>-5.4</v>
      </c>
      <c r="I558" s="237"/>
      <c r="J558" s="233"/>
      <c r="K558" s="233"/>
      <c r="L558" s="238"/>
      <c r="M558" s="239"/>
      <c r="N558" s="240"/>
      <c r="O558" s="240"/>
      <c r="P558" s="240"/>
      <c r="Q558" s="240"/>
      <c r="R558" s="240"/>
      <c r="S558" s="240"/>
      <c r="T558" s="241"/>
      <c r="AT558" s="242" t="s">
        <v>174</v>
      </c>
      <c r="AU558" s="242" t="s">
        <v>81</v>
      </c>
      <c r="AV558" s="13" t="s">
        <v>81</v>
      </c>
      <c r="AW558" s="13" t="s">
        <v>36</v>
      </c>
      <c r="AX558" s="13" t="s">
        <v>72</v>
      </c>
      <c r="AY558" s="242" t="s">
        <v>162</v>
      </c>
    </row>
    <row r="559" spans="2:51" s="13" customFormat="1" ht="13.5">
      <c r="B559" s="232"/>
      <c r="C559" s="233"/>
      <c r="D559" s="218" t="s">
        <v>174</v>
      </c>
      <c r="E559" s="234" t="s">
        <v>21</v>
      </c>
      <c r="F559" s="235" t="s">
        <v>289</v>
      </c>
      <c r="G559" s="233"/>
      <c r="H559" s="236">
        <v>-6.741</v>
      </c>
      <c r="I559" s="237"/>
      <c r="J559" s="233"/>
      <c r="K559" s="233"/>
      <c r="L559" s="238"/>
      <c r="M559" s="239"/>
      <c r="N559" s="240"/>
      <c r="O559" s="240"/>
      <c r="P559" s="240"/>
      <c r="Q559" s="240"/>
      <c r="R559" s="240"/>
      <c r="S559" s="240"/>
      <c r="T559" s="241"/>
      <c r="AT559" s="242" t="s">
        <v>174</v>
      </c>
      <c r="AU559" s="242" t="s">
        <v>81</v>
      </c>
      <c r="AV559" s="13" t="s">
        <v>81</v>
      </c>
      <c r="AW559" s="13" t="s">
        <v>36</v>
      </c>
      <c r="AX559" s="13" t="s">
        <v>72</v>
      </c>
      <c r="AY559" s="242" t="s">
        <v>162</v>
      </c>
    </row>
    <row r="560" spans="2:51" s="12" customFormat="1" ht="13.5">
      <c r="B560" s="221"/>
      <c r="C560" s="222"/>
      <c r="D560" s="218" t="s">
        <v>174</v>
      </c>
      <c r="E560" s="223" t="s">
        <v>21</v>
      </c>
      <c r="F560" s="224" t="s">
        <v>296</v>
      </c>
      <c r="G560" s="222"/>
      <c r="H560" s="225" t="s">
        <v>21</v>
      </c>
      <c r="I560" s="226"/>
      <c r="J560" s="222"/>
      <c r="K560" s="222"/>
      <c r="L560" s="227"/>
      <c r="M560" s="228"/>
      <c r="N560" s="229"/>
      <c r="O560" s="229"/>
      <c r="P560" s="229"/>
      <c r="Q560" s="229"/>
      <c r="R560" s="229"/>
      <c r="S560" s="229"/>
      <c r="T560" s="230"/>
      <c r="AT560" s="231" t="s">
        <v>174</v>
      </c>
      <c r="AU560" s="231" t="s">
        <v>81</v>
      </c>
      <c r="AV560" s="12" t="s">
        <v>79</v>
      </c>
      <c r="AW560" s="12" t="s">
        <v>36</v>
      </c>
      <c r="AX560" s="12" t="s">
        <v>72</v>
      </c>
      <c r="AY560" s="231" t="s">
        <v>162</v>
      </c>
    </row>
    <row r="561" spans="2:51" s="13" customFormat="1" ht="13.5">
      <c r="B561" s="232"/>
      <c r="C561" s="233"/>
      <c r="D561" s="218" t="s">
        <v>174</v>
      </c>
      <c r="E561" s="234" t="s">
        <v>21</v>
      </c>
      <c r="F561" s="235" t="s">
        <v>297</v>
      </c>
      <c r="G561" s="233"/>
      <c r="H561" s="236">
        <v>34.368</v>
      </c>
      <c r="I561" s="237"/>
      <c r="J561" s="233"/>
      <c r="K561" s="233"/>
      <c r="L561" s="238"/>
      <c r="M561" s="239"/>
      <c r="N561" s="240"/>
      <c r="O561" s="240"/>
      <c r="P561" s="240"/>
      <c r="Q561" s="240"/>
      <c r="R561" s="240"/>
      <c r="S561" s="240"/>
      <c r="T561" s="241"/>
      <c r="AT561" s="242" t="s">
        <v>174</v>
      </c>
      <c r="AU561" s="242" t="s">
        <v>81</v>
      </c>
      <c r="AV561" s="13" t="s">
        <v>81</v>
      </c>
      <c r="AW561" s="13" t="s">
        <v>36</v>
      </c>
      <c r="AX561" s="13" t="s">
        <v>72</v>
      </c>
      <c r="AY561" s="242" t="s">
        <v>162</v>
      </c>
    </row>
    <row r="562" spans="2:51" s="13" customFormat="1" ht="13.5">
      <c r="B562" s="232"/>
      <c r="C562" s="233"/>
      <c r="D562" s="218" t="s">
        <v>174</v>
      </c>
      <c r="E562" s="234" t="s">
        <v>21</v>
      </c>
      <c r="F562" s="235" t="s">
        <v>278</v>
      </c>
      <c r="G562" s="233"/>
      <c r="H562" s="236">
        <v>-1.8</v>
      </c>
      <c r="I562" s="237"/>
      <c r="J562" s="233"/>
      <c r="K562" s="233"/>
      <c r="L562" s="238"/>
      <c r="M562" s="239"/>
      <c r="N562" s="240"/>
      <c r="O562" s="240"/>
      <c r="P562" s="240"/>
      <c r="Q562" s="240"/>
      <c r="R562" s="240"/>
      <c r="S562" s="240"/>
      <c r="T562" s="241"/>
      <c r="AT562" s="242" t="s">
        <v>174</v>
      </c>
      <c r="AU562" s="242" t="s">
        <v>81</v>
      </c>
      <c r="AV562" s="13" t="s">
        <v>81</v>
      </c>
      <c r="AW562" s="13" t="s">
        <v>36</v>
      </c>
      <c r="AX562" s="13" t="s">
        <v>72</v>
      </c>
      <c r="AY562" s="242" t="s">
        <v>162</v>
      </c>
    </row>
    <row r="563" spans="2:51" s="12" customFormat="1" ht="13.5">
      <c r="B563" s="221"/>
      <c r="C563" s="222"/>
      <c r="D563" s="218" t="s">
        <v>174</v>
      </c>
      <c r="E563" s="223" t="s">
        <v>21</v>
      </c>
      <c r="F563" s="224" t="s">
        <v>298</v>
      </c>
      <c r="G563" s="222"/>
      <c r="H563" s="225" t="s">
        <v>21</v>
      </c>
      <c r="I563" s="226"/>
      <c r="J563" s="222"/>
      <c r="K563" s="222"/>
      <c r="L563" s="227"/>
      <c r="M563" s="228"/>
      <c r="N563" s="229"/>
      <c r="O563" s="229"/>
      <c r="P563" s="229"/>
      <c r="Q563" s="229"/>
      <c r="R563" s="229"/>
      <c r="S563" s="229"/>
      <c r="T563" s="230"/>
      <c r="AT563" s="231" t="s">
        <v>174</v>
      </c>
      <c r="AU563" s="231" t="s">
        <v>81</v>
      </c>
      <c r="AV563" s="12" t="s">
        <v>79</v>
      </c>
      <c r="AW563" s="12" t="s">
        <v>36</v>
      </c>
      <c r="AX563" s="12" t="s">
        <v>72</v>
      </c>
      <c r="AY563" s="231" t="s">
        <v>162</v>
      </c>
    </row>
    <row r="564" spans="2:51" s="13" customFormat="1" ht="13.5">
      <c r="B564" s="232"/>
      <c r="C564" s="233"/>
      <c r="D564" s="218" t="s">
        <v>174</v>
      </c>
      <c r="E564" s="234" t="s">
        <v>21</v>
      </c>
      <c r="F564" s="235" t="s">
        <v>299</v>
      </c>
      <c r="G564" s="233"/>
      <c r="H564" s="236">
        <v>23.432</v>
      </c>
      <c r="I564" s="237"/>
      <c r="J564" s="233"/>
      <c r="K564" s="233"/>
      <c r="L564" s="238"/>
      <c r="M564" s="239"/>
      <c r="N564" s="240"/>
      <c r="O564" s="240"/>
      <c r="P564" s="240"/>
      <c r="Q564" s="240"/>
      <c r="R564" s="240"/>
      <c r="S564" s="240"/>
      <c r="T564" s="241"/>
      <c r="AT564" s="242" t="s">
        <v>174</v>
      </c>
      <c r="AU564" s="242" t="s">
        <v>81</v>
      </c>
      <c r="AV564" s="13" t="s">
        <v>81</v>
      </c>
      <c r="AW564" s="13" t="s">
        <v>36</v>
      </c>
      <c r="AX564" s="13" t="s">
        <v>72</v>
      </c>
      <c r="AY564" s="242" t="s">
        <v>162</v>
      </c>
    </row>
    <row r="565" spans="2:51" s="13" customFormat="1" ht="13.5">
      <c r="B565" s="232"/>
      <c r="C565" s="233"/>
      <c r="D565" s="218" t="s">
        <v>174</v>
      </c>
      <c r="E565" s="234" t="s">
        <v>21</v>
      </c>
      <c r="F565" s="235" t="s">
        <v>278</v>
      </c>
      <c r="G565" s="233"/>
      <c r="H565" s="236">
        <v>-1.8</v>
      </c>
      <c r="I565" s="237"/>
      <c r="J565" s="233"/>
      <c r="K565" s="233"/>
      <c r="L565" s="238"/>
      <c r="M565" s="239"/>
      <c r="N565" s="240"/>
      <c r="O565" s="240"/>
      <c r="P565" s="240"/>
      <c r="Q565" s="240"/>
      <c r="R565" s="240"/>
      <c r="S565" s="240"/>
      <c r="T565" s="241"/>
      <c r="AT565" s="242" t="s">
        <v>174</v>
      </c>
      <c r="AU565" s="242" t="s">
        <v>81</v>
      </c>
      <c r="AV565" s="13" t="s">
        <v>81</v>
      </c>
      <c r="AW565" s="13" t="s">
        <v>36</v>
      </c>
      <c r="AX565" s="13" t="s">
        <v>72</v>
      </c>
      <c r="AY565" s="242" t="s">
        <v>162</v>
      </c>
    </row>
    <row r="566" spans="2:51" s="13" customFormat="1" ht="13.5">
      <c r="B566" s="232"/>
      <c r="C566" s="233"/>
      <c r="D566" s="218" t="s">
        <v>174</v>
      </c>
      <c r="E566" s="234" t="s">
        <v>21</v>
      </c>
      <c r="F566" s="235" t="s">
        <v>276</v>
      </c>
      <c r="G566" s="233"/>
      <c r="H566" s="236">
        <v>-2.247</v>
      </c>
      <c r="I566" s="237"/>
      <c r="J566" s="233"/>
      <c r="K566" s="233"/>
      <c r="L566" s="238"/>
      <c r="M566" s="239"/>
      <c r="N566" s="240"/>
      <c r="O566" s="240"/>
      <c r="P566" s="240"/>
      <c r="Q566" s="240"/>
      <c r="R566" s="240"/>
      <c r="S566" s="240"/>
      <c r="T566" s="241"/>
      <c r="AT566" s="242" t="s">
        <v>174</v>
      </c>
      <c r="AU566" s="242" t="s">
        <v>81</v>
      </c>
      <c r="AV566" s="13" t="s">
        <v>81</v>
      </c>
      <c r="AW566" s="13" t="s">
        <v>36</v>
      </c>
      <c r="AX566" s="13" t="s">
        <v>72</v>
      </c>
      <c r="AY566" s="242" t="s">
        <v>162</v>
      </c>
    </row>
    <row r="567" spans="2:51" s="12" customFormat="1" ht="13.5">
      <c r="B567" s="221"/>
      <c r="C567" s="222"/>
      <c r="D567" s="218" t="s">
        <v>174</v>
      </c>
      <c r="E567" s="223" t="s">
        <v>21</v>
      </c>
      <c r="F567" s="224" t="s">
        <v>300</v>
      </c>
      <c r="G567" s="222"/>
      <c r="H567" s="225" t="s">
        <v>21</v>
      </c>
      <c r="I567" s="226"/>
      <c r="J567" s="222"/>
      <c r="K567" s="222"/>
      <c r="L567" s="227"/>
      <c r="M567" s="228"/>
      <c r="N567" s="229"/>
      <c r="O567" s="229"/>
      <c r="P567" s="229"/>
      <c r="Q567" s="229"/>
      <c r="R567" s="229"/>
      <c r="S567" s="229"/>
      <c r="T567" s="230"/>
      <c r="AT567" s="231" t="s">
        <v>174</v>
      </c>
      <c r="AU567" s="231" t="s">
        <v>81</v>
      </c>
      <c r="AV567" s="12" t="s">
        <v>79</v>
      </c>
      <c r="AW567" s="12" t="s">
        <v>36</v>
      </c>
      <c r="AX567" s="12" t="s">
        <v>72</v>
      </c>
      <c r="AY567" s="231" t="s">
        <v>162</v>
      </c>
    </row>
    <row r="568" spans="2:51" s="13" customFormat="1" ht="13.5">
      <c r="B568" s="232"/>
      <c r="C568" s="233"/>
      <c r="D568" s="218" t="s">
        <v>174</v>
      </c>
      <c r="E568" s="234" t="s">
        <v>21</v>
      </c>
      <c r="F568" s="235" t="s">
        <v>301</v>
      </c>
      <c r="G568" s="233"/>
      <c r="H568" s="236">
        <v>41.446</v>
      </c>
      <c r="I568" s="237"/>
      <c r="J568" s="233"/>
      <c r="K568" s="233"/>
      <c r="L568" s="238"/>
      <c r="M568" s="239"/>
      <c r="N568" s="240"/>
      <c r="O568" s="240"/>
      <c r="P568" s="240"/>
      <c r="Q568" s="240"/>
      <c r="R568" s="240"/>
      <c r="S568" s="240"/>
      <c r="T568" s="241"/>
      <c r="AT568" s="242" t="s">
        <v>174</v>
      </c>
      <c r="AU568" s="242" t="s">
        <v>81</v>
      </c>
      <c r="AV568" s="13" t="s">
        <v>81</v>
      </c>
      <c r="AW568" s="13" t="s">
        <v>36</v>
      </c>
      <c r="AX568" s="13" t="s">
        <v>72</v>
      </c>
      <c r="AY568" s="242" t="s">
        <v>162</v>
      </c>
    </row>
    <row r="569" spans="2:51" s="13" customFormat="1" ht="13.5">
      <c r="B569" s="232"/>
      <c r="C569" s="233"/>
      <c r="D569" s="218" t="s">
        <v>174</v>
      </c>
      <c r="E569" s="234" t="s">
        <v>21</v>
      </c>
      <c r="F569" s="235" t="s">
        <v>278</v>
      </c>
      <c r="G569" s="233"/>
      <c r="H569" s="236">
        <v>-1.8</v>
      </c>
      <c r="I569" s="237"/>
      <c r="J569" s="233"/>
      <c r="K569" s="233"/>
      <c r="L569" s="238"/>
      <c r="M569" s="239"/>
      <c r="N569" s="240"/>
      <c r="O569" s="240"/>
      <c r="P569" s="240"/>
      <c r="Q569" s="240"/>
      <c r="R569" s="240"/>
      <c r="S569" s="240"/>
      <c r="T569" s="241"/>
      <c r="AT569" s="242" t="s">
        <v>174</v>
      </c>
      <c r="AU569" s="242" t="s">
        <v>81</v>
      </c>
      <c r="AV569" s="13" t="s">
        <v>81</v>
      </c>
      <c r="AW569" s="13" t="s">
        <v>36</v>
      </c>
      <c r="AX569" s="13" t="s">
        <v>72</v>
      </c>
      <c r="AY569" s="242" t="s">
        <v>162</v>
      </c>
    </row>
    <row r="570" spans="2:51" s="13" customFormat="1" ht="13.5">
      <c r="B570" s="232"/>
      <c r="C570" s="233"/>
      <c r="D570" s="218" t="s">
        <v>174</v>
      </c>
      <c r="E570" s="234" t="s">
        <v>21</v>
      </c>
      <c r="F570" s="235" t="s">
        <v>276</v>
      </c>
      <c r="G570" s="233"/>
      <c r="H570" s="236">
        <v>-2.247</v>
      </c>
      <c r="I570" s="237"/>
      <c r="J570" s="233"/>
      <c r="K570" s="233"/>
      <c r="L570" s="238"/>
      <c r="M570" s="239"/>
      <c r="N570" s="240"/>
      <c r="O570" s="240"/>
      <c r="P570" s="240"/>
      <c r="Q570" s="240"/>
      <c r="R570" s="240"/>
      <c r="S570" s="240"/>
      <c r="T570" s="241"/>
      <c r="AT570" s="242" t="s">
        <v>174</v>
      </c>
      <c r="AU570" s="242" t="s">
        <v>81</v>
      </c>
      <c r="AV570" s="13" t="s">
        <v>81</v>
      </c>
      <c r="AW570" s="13" t="s">
        <v>36</v>
      </c>
      <c r="AX570" s="13" t="s">
        <v>72</v>
      </c>
      <c r="AY570" s="242" t="s">
        <v>162</v>
      </c>
    </row>
    <row r="571" spans="2:51" s="12" customFormat="1" ht="13.5">
      <c r="B571" s="221"/>
      <c r="C571" s="222"/>
      <c r="D571" s="218" t="s">
        <v>174</v>
      </c>
      <c r="E571" s="223" t="s">
        <v>21</v>
      </c>
      <c r="F571" s="224" t="s">
        <v>302</v>
      </c>
      <c r="G571" s="222"/>
      <c r="H571" s="225" t="s">
        <v>21</v>
      </c>
      <c r="I571" s="226"/>
      <c r="J571" s="222"/>
      <c r="K571" s="222"/>
      <c r="L571" s="227"/>
      <c r="M571" s="228"/>
      <c r="N571" s="229"/>
      <c r="O571" s="229"/>
      <c r="P571" s="229"/>
      <c r="Q571" s="229"/>
      <c r="R571" s="229"/>
      <c r="S571" s="229"/>
      <c r="T571" s="230"/>
      <c r="AT571" s="231" t="s">
        <v>174</v>
      </c>
      <c r="AU571" s="231" t="s">
        <v>81</v>
      </c>
      <c r="AV571" s="12" t="s">
        <v>79</v>
      </c>
      <c r="AW571" s="12" t="s">
        <v>36</v>
      </c>
      <c r="AX571" s="12" t="s">
        <v>72</v>
      </c>
      <c r="AY571" s="231" t="s">
        <v>162</v>
      </c>
    </row>
    <row r="572" spans="2:51" s="13" customFormat="1" ht="13.5">
      <c r="B572" s="232"/>
      <c r="C572" s="233"/>
      <c r="D572" s="218" t="s">
        <v>174</v>
      </c>
      <c r="E572" s="234" t="s">
        <v>21</v>
      </c>
      <c r="F572" s="235" t="s">
        <v>303</v>
      </c>
      <c r="G572" s="233"/>
      <c r="H572" s="236">
        <v>67.44</v>
      </c>
      <c r="I572" s="237"/>
      <c r="J572" s="233"/>
      <c r="K572" s="233"/>
      <c r="L572" s="238"/>
      <c r="M572" s="239"/>
      <c r="N572" s="240"/>
      <c r="O572" s="240"/>
      <c r="P572" s="240"/>
      <c r="Q572" s="240"/>
      <c r="R572" s="240"/>
      <c r="S572" s="240"/>
      <c r="T572" s="241"/>
      <c r="AT572" s="242" t="s">
        <v>174</v>
      </c>
      <c r="AU572" s="242" t="s">
        <v>81</v>
      </c>
      <c r="AV572" s="13" t="s">
        <v>81</v>
      </c>
      <c r="AW572" s="13" t="s">
        <v>36</v>
      </c>
      <c r="AX572" s="13" t="s">
        <v>72</v>
      </c>
      <c r="AY572" s="242" t="s">
        <v>162</v>
      </c>
    </row>
    <row r="573" spans="2:51" s="13" customFormat="1" ht="13.5">
      <c r="B573" s="232"/>
      <c r="C573" s="233"/>
      <c r="D573" s="218" t="s">
        <v>174</v>
      </c>
      <c r="E573" s="234" t="s">
        <v>21</v>
      </c>
      <c r="F573" s="235" t="s">
        <v>282</v>
      </c>
      <c r="G573" s="233"/>
      <c r="H573" s="236">
        <v>-3.6</v>
      </c>
      <c r="I573" s="237"/>
      <c r="J573" s="233"/>
      <c r="K573" s="233"/>
      <c r="L573" s="238"/>
      <c r="M573" s="239"/>
      <c r="N573" s="240"/>
      <c r="O573" s="240"/>
      <c r="P573" s="240"/>
      <c r="Q573" s="240"/>
      <c r="R573" s="240"/>
      <c r="S573" s="240"/>
      <c r="T573" s="241"/>
      <c r="AT573" s="242" t="s">
        <v>174</v>
      </c>
      <c r="AU573" s="242" t="s">
        <v>81</v>
      </c>
      <c r="AV573" s="13" t="s">
        <v>81</v>
      </c>
      <c r="AW573" s="13" t="s">
        <v>36</v>
      </c>
      <c r="AX573" s="13" t="s">
        <v>72</v>
      </c>
      <c r="AY573" s="242" t="s">
        <v>162</v>
      </c>
    </row>
    <row r="574" spans="2:51" s="13" customFormat="1" ht="13.5">
      <c r="B574" s="232"/>
      <c r="C574" s="233"/>
      <c r="D574" s="218" t="s">
        <v>174</v>
      </c>
      <c r="E574" s="234" t="s">
        <v>21</v>
      </c>
      <c r="F574" s="235" t="s">
        <v>304</v>
      </c>
      <c r="G574" s="233"/>
      <c r="H574" s="236">
        <v>-2.8</v>
      </c>
      <c r="I574" s="237"/>
      <c r="J574" s="233"/>
      <c r="K574" s="233"/>
      <c r="L574" s="238"/>
      <c r="M574" s="239"/>
      <c r="N574" s="240"/>
      <c r="O574" s="240"/>
      <c r="P574" s="240"/>
      <c r="Q574" s="240"/>
      <c r="R574" s="240"/>
      <c r="S574" s="240"/>
      <c r="T574" s="241"/>
      <c r="AT574" s="242" t="s">
        <v>174</v>
      </c>
      <c r="AU574" s="242" t="s">
        <v>81</v>
      </c>
      <c r="AV574" s="13" t="s">
        <v>81</v>
      </c>
      <c r="AW574" s="13" t="s">
        <v>36</v>
      </c>
      <c r="AX574" s="13" t="s">
        <v>72</v>
      </c>
      <c r="AY574" s="242" t="s">
        <v>162</v>
      </c>
    </row>
    <row r="575" spans="2:51" s="13" customFormat="1" ht="13.5">
      <c r="B575" s="232"/>
      <c r="C575" s="233"/>
      <c r="D575" s="218" t="s">
        <v>174</v>
      </c>
      <c r="E575" s="234" t="s">
        <v>21</v>
      </c>
      <c r="F575" s="235" t="s">
        <v>272</v>
      </c>
      <c r="G575" s="233"/>
      <c r="H575" s="236">
        <v>-4.494</v>
      </c>
      <c r="I575" s="237"/>
      <c r="J575" s="233"/>
      <c r="K575" s="233"/>
      <c r="L575" s="238"/>
      <c r="M575" s="239"/>
      <c r="N575" s="240"/>
      <c r="O575" s="240"/>
      <c r="P575" s="240"/>
      <c r="Q575" s="240"/>
      <c r="R575" s="240"/>
      <c r="S575" s="240"/>
      <c r="T575" s="241"/>
      <c r="AT575" s="242" t="s">
        <v>174</v>
      </c>
      <c r="AU575" s="242" t="s">
        <v>81</v>
      </c>
      <c r="AV575" s="13" t="s">
        <v>81</v>
      </c>
      <c r="AW575" s="13" t="s">
        <v>36</v>
      </c>
      <c r="AX575" s="13" t="s">
        <v>72</v>
      </c>
      <c r="AY575" s="242" t="s">
        <v>162</v>
      </c>
    </row>
    <row r="576" spans="2:51" s="15" customFormat="1" ht="13.5">
      <c r="B576" s="268"/>
      <c r="C576" s="269"/>
      <c r="D576" s="218" t="s">
        <v>174</v>
      </c>
      <c r="E576" s="270" t="s">
        <v>21</v>
      </c>
      <c r="F576" s="271" t="s">
        <v>305</v>
      </c>
      <c r="G576" s="269"/>
      <c r="H576" s="272">
        <v>569.607</v>
      </c>
      <c r="I576" s="273"/>
      <c r="J576" s="269"/>
      <c r="K576" s="269"/>
      <c r="L576" s="274"/>
      <c r="M576" s="275"/>
      <c r="N576" s="276"/>
      <c r="O576" s="276"/>
      <c r="P576" s="276"/>
      <c r="Q576" s="276"/>
      <c r="R576" s="276"/>
      <c r="S576" s="276"/>
      <c r="T576" s="277"/>
      <c r="AT576" s="278" t="s">
        <v>174</v>
      </c>
      <c r="AU576" s="278" t="s">
        <v>81</v>
      </c>
      <c r="AV576" s="15" t="s">
        <v>163</v>
      </c>
      <c r="AW576" s="15" t="s">
        <v>36</v>
      </c>
      <c r="AX576" s="15" t="s">
        <v>72</v>
      </c>
      <c r="AY576" s="278" t="s">
        <v>162</v>
      </c>
    </row>
    <row r="577" spans="2:51" s="12" customFormat="1" ht="13.5">
      <c r="B577" s="221"/>
      <c r="C577" s="222"/>
      <c r="D577" s="218" t="s">
        <v>174</v>
      </c>
      <c r="E577" s="223" t="s">
        <v>21</v>
      </c>
      <c r="F577" s="224" t="s">
        <v>528</v>
      </c>
      <c r="G577" s="222"/>
      <c r="H577" s="225" t="s">
        <v>21</v>
      </c>
      <c r="I577" s="226"/>
      <c r="J577" s="222"/>
      <c r="K577" s="222"/>
      <c r="L577" s="227"/>
      <c r="M577" s="228"/>
      <c r="N577" s="229"/>
      <c r="O577" s="229"/>
      <c r="P577" s="229"/>
      <c r="Q577" s="229"/>
      <c r="R577" s="229"/>
      <c r="S577" s="229"/>
      <c r="T577" s="230"/>
      <c r="AT577" s="231" t="s">
        <v>174</v>
      </c>
      <c r="AU577" s="231" t="s">
        <v>81</v>
      </c>
      <c r="AV577" s="12" t="s">
        <v>79</v>
      </c>
      <c r="AW577" s="12" t="s">
        <v>36</v>
      </c>
      <c r="AX577" s="12" t="s">
        <v>72</v>
      </c>
      <c r="AY577" s="231" t="s">
        <v>162</v>
      </c>
    </row>
    <row r="578" spans="2:51" s="13" customFormat="1" ht="13.5">
      <c r="B578" s="232"/>
      <c r="C578" s="233"/>
      <c r="D578" s="218" t="s">
        <v>174</v>
      </c>
      <c r="E578" s="234" t="s">
        <v>21</v>
      </c>
      <c r="F578" s="235" t="s">
        <v>529</v>
      </c>
      <c r="G578" s="233"/>
      <c r="H578" s="236">
        <v>28.48</v>
      </c>
      <c r="I578" s="237"/>
      <c r="J578" s="233"/>
      <c r="K578" s="233"/>
      <c r="L578" s="238"/>
      <c r="M578" s="239"/>
      <c r="N578" s="240"/>
      <c r="O578" s="240"/>
      <c r="P578" s="240"/>
      <c r="Q578" s="240"/>
      <c r="R578" s="240"/>
      <c r="S578" s="240"/>
      <c r="T578" s="241"/>
      <c r="AT578" s="242" t="s">
        <v>174</v>
      </c>
      <c r="AU578" s="242" t="s">
        <v>81</v>
      </c>
      <c r="AV578" s="13" t="s">
        <v>81</v>
      </c>
      <c r="AW578" s="13" t="s">
        <v>36</v>
      </c>
      <c r="AX578" s="13" t="s">
        <v>72</v>
      </c>
      <c r="AY578" s="242" t="s">
        <v>162</v>
      </c>
    </row>
    <row r="579" spans="2:51" s="14" customFormat="1" ht="13.5">
      <c r="B579" s="243"/>
      <c r="C579" s="244"/>
      <c r="D579" s="245" t="s">
        <v>174</v>
      </c>
      <c r="E579" s="246" t="s">
        <v>21</v>
      </c>
      <c r="F579" s="247" t="s">
        <v>184</v>
      </c>
      <c r="G579" s="244"/>
      <c r="H579" s="248">
        <v>598.087</v>
      </c>
      <c r="I579" s="249"/>
      <c r="J579" s="244"/>
      <c r="K579" s="244"/>
      <c r="L579" s="250"/>
      <c r="M579" s="251"/>
      <c r="N579" s="252"/>
      <c r="O579" s="252"/>
      <c r="P579" s="252"/>
      <c r="Q579" s="252"/>
      <c r="R579" s="252"/>
      <c r="S579" s="252"/>
      <c r="T579" s="253"/>
      <c r="AT579" s="254" t="s">
        <v>174</v>
      </c>
      <c r="AU579" s="254" t="s">
        <v>81</v>
      </c>
      <c r="AV579" s="14" t="s">
        <v>170</v>
      </c>
      <c r="AW579" s="14" t="s">
        <v>36</v>
      </c>
      <c r="AX579" s="14" t="s">
        <v>79</v>
      </c>
      <c r="AY579" s="254" t="s">
        <v>162</v>
      </c>
    </row>
    <row r="580" spans="2:65" s="1" customFormat="1" ht="22.5" customHeight="1">
      <c r="B580" s="43"/>
      <c r="C580" s="206" t="s">
        <v>530</v>
      </c>
      <c r="D580" s="206" t="s">
        <v>165</v>
      </c>
      <c r="E580" s="207" t="s">
        <v>531</v>
      </c>
      <c r="F580" s="208" t="s">
        <v>532</v>
      </c>
      <c r="G580" s="209" t="s">
        <v>495</v>
      </c>
      <c r="H580" s="210">
        <v>0.5</v>
      </c>
      <c r="I580" s="211"/>
      <c r="J580" s="212">
        <f>ROUND(I580*H580,2)</f>
        <v>0</v>
      </c>
      <c r="K580" s="208" t="s">
        <v>21</v>
      </c>
      <c r="L580" s="63"/>
      <c r="M580" s="213" t="s">
        <v>21</v>
      </c>
      <c r="N580" s="214" t="s">
        <v>43</v>
      </c>
      <c r="O580" s="44"/>
      <c r="P580" s="215">
        <f>O580*H580</f>
        <v>0</v>
      </c>
      <c r="Q580" s="215">
        <v>2</v>
      </c>
      <c r="R580" s="215">
        <f>Q580*H580</f>
        <v>1</v>
      </c>
      <c r="S580" s="215">
        <v>0</v>
      </c>
      <c r="T580" s="216">
        <f>S580*H580</f>
        <v>0</v>
      </c>
      <c r="AR580" s="26" t="s">
        <v>170</v>
      </c>
      <c r="AT580" s="26" t="s">
        <v>165</v>
      </c>
      <c r="AU580" s="26" t="s">
        <v>81</v>
      </c>
      <c r="AY580" s="26" t="s">
        <v>162</v>
      </c>
      <c r="BE580" s="217">
        <f>IF(N580="základní",J580,0)</f>
        <v>0</v>
      </c>
      <c r="BF580" s="217">
        <f>IF(N580="snížená",J580,0)</f>
        <v>0</v>
      </c>
      <c r="BG580" s="217">
        <f>IF(N580="zákl. přenesená",J580,0)</f>
        <v>0</v>
      </c>
      <c r="BH580" s="217">
        <f>IF(N580="sníž. přenesená",J580,0)</f>
        <v>0</v>
      </c>
      <c r="BI580" s="217">
        <f>IF(N580="nulová",J580,0)</f>
        <v>0</v>
      </c>
      <c r="BJ580" s="26" t="s">
        <v>79</v>
      </c>
      <c r="BK580" s="217">
        <f>ROUND(I580*H580,2)</f>
        <v>0</v>
      </c>
      <c r="BL580" s="26" t="s">
        <v>170</v>
      </c>
      <c r="BM580" s="26" t="s">
        <v>533</v>
      </c>
    </row>
    <row r="581" spans="2:51" s="12" customFormat="1" ht="13.5">
      <c r="B581" s="221"/>
      <c r="C581" s="222"/>
      <c r="D581" s="218" t="s">
        <v>174</v>
      </c>
      <c r="E581" s="223" t="s">
        <v>21</v>
      </c>
      <c r="F581" s="224" t="s">
        <v>534</v>
      </c>
      <c r="G581" s="222"/>
      <c r="H581" s="225" t="s">
        <v>21</v>
      </c>
      <c r="I581" s="226"/>
      <c r="J581" s="222"/>
      <c r="K581" s="222"/>
      <c r="L581" s="227"/>
      <c r="M581" s="228"/>
      <c r="N581" s="229"/>
      <c r="O581" s="229"/>
      <c r="P581" s="229"/>
      <c r="Q581" s="229"/>
      <c r="R581" s="229"/>
      <c r="S581" s="229"/>
      <c r="T581" s="230"/>
      <c r="AT581" s="231" t="s">
        <v>174</v>
      </c>
      <c r="AU581" s="231" t="s">
        <v>81</v>
      </c>
      <c r="AV581" s="12" t="s">
        <v>79</v>
      </c>
      <c r="AW581" s="12" t="s">
        <v>36</v>
      </c>
      <c r="AX581" s="12" t="s">
        <v>72</v>
      </c>
      <c r="AY581" s="231" t="s">
        <v>162</v>
      </c>
    </row>
    <row r="582" spans="2:51" s="13" customFormat="1" ht="13.5">
      <c r="B582" s="232"/>
      <c r="C582" s="233"/>
      <c r="D582" s="218" t="s">
        <v>174</v>
      </c>
      <c r="E582" s="234" t="s">
        <v>21</v>
      </c>
      <c r="F582" s="235" t="s">
        <v>535</v>
      </c>
      <c r="G582" s="233"/>
      <c r="H582" s="236">
        <v>0.5</v>
      </c>
      <c r="I582" s="237"/>
      <c r="J582" s="233"/>
      <c r="K582" s="233"/>
      <c r="L582" s="238"/>
      <c r="M582" s="239"/>
      <c r="N582" s="240"/>
      <c r="O582" s="240"/>
      <c r="P582" s="240"/>
      <c r="Q582" s="240"/>
      <c r="R582" s="240"/>
      <c r="S582" s="240"/>
      <c r="T582" s="241"/>
      <c r="AT582" s="242" t="s">
        <v>174</v>
      </c>
      <c r="AU582" s="242" t="s">
        <v>81</v>
      </c>
      <c r="AV582" s="13" t="s">
        <v>81</v>
      </c>
      <c r="AW582" s="13" t="s">
        <v>36</v>
      </c>
      <c r="AX582" s="13" t="s">
        <v>79</v>
      </c>
      <c r="AY582" s="242" t="s">
        <v>162</v>
      </c>
    </row>
    <row r="583" spans="2:63" s="11" customFormat="1" ht="29.85" customHeight="1">
      <c r="B583" s="189"/>
      <c r="C583" s="190"/>
      <c r="D583" s="203" t="s">
        <v>71</v>
      </c>
      <c r="E583" s="204" t="s">
        <v>536</v>
      </c>
      <c r="F583" s="204" t="s">
        <v>537</v>
      </c>
      <c r="G583" s="190"/>
      <c r="H583" s="190"/>
      <c r="I583" s="193"/>
      <c r="J583" s="205">
        <f>BK583</f>
        <v>0</v>
      </c>
      <c r="K583" s="190"/>
      <c r="L583" s="195"/>
      <c r="M583" s="196"/>
      <c r="N583" s="197"/>
      <c r="O583" s="197"/>
      <c r="P583" s="198">
        <f>SUM(P584:P597)</f>
        <v>0</v>
      </c>
      <c r="Q583" s="197"/>
      <c r="R583" s="198">
        <f>SUM(R584:R597)</f>
        <v>0</v>
      </c>
      <c r="S583" s="197"/>
      <c r="T583" s="199">
        <f>SUM(T584:T597)</f>
        <v>0</v>
      </c>
      <c r="AR583" s="200" t="s">
        <v>79</v>
      </c>
      <c r="AT583" s="201" t="s">
        <v>71</v>
      </c>
      <c r="AU583" s="201" t="s">
        <v>79</v>
      </c>
      <c r="AY583" s="200" t="s">
        <v>162</v>
      </c>
      <c r="BK583" s="202">
        <f>SUM(BK584:BK597)</f>
        <v>0</v>
      </c>
    </row>
    <row r="584" spans="2:65" s="1" customFormat="1" ht="22.5" customHeight="1">
      <c r="B584" s="43"/>
      <c r="C584" s="206" t="s">
        <v>538</v>
      </c>
      <c r="D584" s="206" t="s">
        <v>165</v>
      </c>
      <c r="E584" s="207" t="s">
        <v>539</v>
      </c>
      <c r="F584" s="208" t="s">
        <v>540</v>
      </c>
      <c r="G584" s="209" t="s">
        <v>168</v>
      </c>
      <c r="H584" s="210">
        <v>98.428</v>
      </c>
      <c r="I584" s="211"/>
      <c r="J584" s="212">
        <f>ROUND(I584*H584,2)</f>
        <v>0</v>
      </c>
      <c r="K584" s="208" t="s">
        <v>169</v>
      </c>
      <c r="L584" s="63"/>
      <c r="M584" s="213" t="s">
        <v>21</v>
      </c>
      <c r="N584" s="214" t="s">
        <v>43</v>
      </c>
      <c r="O584" s="44"/>
      <c r="P584" s="215">
        <f>O584*H584</f>
        <v>0</v>
      </c>
      <c r="Q584" s="215">
        <v>0</v>
      </c>
      <c r="R584" s="215">
        <f>Q584*H584</f>
        <v>0</v>
      </c>
      <c r="S584" s="215">
        <v>0</v>
      </c>
      <c r="T584" s="216">
        <f>S584*H584</f>
        <v>0</v>
      </c>
      <c r="AR584" s="26" t="s">
        <v>170</v>
      </c>
      <c r="AT584" s="26" t="s">
        <v>165</v>
      </c>
      <c r="AU584" s="26" t="s">
        <v>81</v>
      </c>
      <c r="AY584" s="26" t="s">
        <v>162</v>
      </c>
      <c r="BE584" s="217">
        <f>IF(N584="základní",J584,0)</f>
        <v>0</v>
      </c>
      <c r="BF584" s="217">
        <f>IF(N584="snížená",J584,0)</f>
        <v>0</v>
      </c>
      <c r="BG584" s="217">
        <f>IF(N584="zákl. přenesená",J584,0)</f>
        <v>0</v>
      </c>
      <c r="BH584" s="217">
        <f>IF(N584="sníž. přenesená",J584,0)</f>
        <v>0</v>
      </c>
      <c r="BI584" s="217">
        <f>IF(N584="nulová",J584,0)</f>
        <v>0</v>
      </c>
      <c r="BJ584" s="26" t="s">
        <v>79</v>
      </c>
      <c r="BK584" s="217">
        <f>ROUND(I584*H584,2)</f>
        <v>0</v>
      </c>
      <c r="BL584" s="26" t="s">
        <v>170</v>
      </c>
      <c r="BM584" s="26" t="s">
        <v>541</v>
      </c>
    </row>
    <row r="585" spans="2:47" s="1" customFormat="1" ht="94.5">
      <c r="B585" s="43"/>
      <c r="C585" s="65"/>
      <c r="D585" s="245" t="s">
        <v>172</v>
      </c>
      <c r="E585" s="65"/>
      <c r="F585" s="279" t="s">
        <v>542</v>
      </c>
      <c r="G585" s="65"/>
      <c r="H585" s="65"/>
      <c r="I585" s="174"/>
      <c r="J585" s="65"/>
      <c r="K585" s="65"/>
      <c r="L585" s="63"/>
      <c r="M585" s="220"/>
      <c r="N585" s="44"/>
      <c r="O585" s="44"/>
      <c r="P585" s="44"/>
      <c r="Q585" s="44"/>
      <c r="R585" s="44"/>
      <c r="S585" s="44"/>
      <c r="T585" s="80"/>
      <c r="AT585" s="26" t="s">
        <v>172</v>
      </c>
      <c r="AU585" s="26" t="s">
        <v>81</v>
      </c>
    </row>
    <row r="586" spans="2:65" s="1" customFormat="1" ht="22.5" customHeight="1">
      <c r="B586" s="43"/>
      <c r="C586" s="206" t="s">
        <v>543</v>
      </c>
      <c r="D586" s="206" t="s">
        <v>165</v>
      </c>
      <c r="E586" s="207" t="s">
        <v>544</v>
      </c>
      <c r="F586" s="208" t="s">
        <v>545</v>
      </c>
      <c r="G586" s="209" t="s">
        <v>206</v>
      </c>
      <c r="H586" s="210">
        <v>15</v>
      </c>
      <c r="I586" s="211"/>
      <c r="J586" s="212">
        <f>ROUND(I586*H586,2)</f>
        <v>0</v>
      </c>
      <c r="K586" s="208" t="s">
        <v>169</v>
      </c>
      <c r="L586" s="63"/>
      <c r="M586" s="213" t="s">
        <v>21</v>
      </c>
      <c r="N586" s="214" t="s">
        <v>43</v>
      </c>
      <c r="O586" s="44"/>
      <c r="P586" s="215">
        <f>O586*H586</f>
        <v>0</v>
      </c>
      <c r="Q586" s="215">
        <v>0</v>
      </c>
      <c r="R586" s="215">
        <f>Q586*H586</f>
        <v>0</v>
      </c>
      <c r="S586" s="215">
        <v>0</v>
      </c>
      <c r="T586" s="216">
        <f>S586*H586</f>
        <v>0</v>
      </c>
      <c r="AR586" s="26" t="s">
        <v>170</v>
      </c>
      <c r="AT586" s="26" t="s">
        <v>165</v>
      </c>
      <c r="AU586" s="26" t="s">
        <v>81</v>
      </c>
      <c r="AY586" s="26" t="s">
        <v>162</v>
      </c>
      <c r="BE586" s="217">
        <f>IF(N586="základní",J586,0)</f>
        <v>0</v>
      </c>
      <c r="BF586" s="217">
        <f>IF(N586="snížená",J586,0)</f>
        <v>0</v>
      </c>
      <c r="BG586" s="217">
        <f>IF(N586="zákl. přenesená",J586,0)</f>
        <v>0</v>
      </c>
      <c r="BH586" s="217">
        <f>IF(N586="sníž. přenesená",J586,0)</f>
        <v>0</v>
      </c>
      <c r="BI586" s="217">
        <f>IF(N586="nulová",J586,0)</f>
        <v>0</v>
      </c>
      <c r="BJ586" s="26" t="s">
        <v>79</v>
      </c>
      <c r="BK586" s="217">
        <f>ROUND(I586*H586,2)</f>
        <v>0</v>
      </c>
      <c r="BL586" s="26" t="s">
        <v>170</v>
      </c>
      <c r="BM586" s="26" t="s">
        <v>546</v>
      </c>
    </row>
    <row r="587" spans="2:47" s="1" customFormat="1" ht="40.5">
      <c r="B587" s="43"/>
      <c r="C587" s="65"/>
      <c r="D587" s="245" t="s">
        <v>172</v>
      </c>
      <c r="E587" s="65"/>
      <c r="F587" s="279" t="s">
        <v>547</v>
      </c>
      <c r="G587" s="65"/>
      <c r="H587" s="65"/>
      <c r="I587" s="174"/>
      <c r="J587" s="65"/>
      <c r="K587" s="65"/>
      <c r="L587" s="63"/>
      <c r="M587" s="220"/>
      <c r="N587" s="44"/>
      <c r="O587" s="44"/>
      <c r="P587" s="44"/>
      <c r="Q587" s="44"/>
      <c r="R587" s="44"/>
      <c r="S587" s="44"/>
      <c r="T587" s="80"/>
      <c r="AT587" s="26" t="s">
        <v>172</v>
      </c>
      <c r="AU587" s="26" t="s">
        <v>81</v>
      </c>
    </row>
    <row r="588" spans="2:65" s="1" customFormat="1" ht="22.5" customHeight="1">
      <c r="B588" s="43"/>
      <c r="C588" s="206" t="s">
        <v>548</v>
      </c>
      <c r="D588" s="206" t="s">
        <v>165</v>
      </c>
      <c r="E588" s="207" t="s">
        <v>549</v>
      </c>
      <c r="F588" s="208" t="s">
        <v>550</v>
      </c>
      <c r="G588" s="209" t="s">
        <v>206</v>
      </c>
      <c r="H588" s="210">
        <v>450</v>
      </c>
      <c r="I588" s="211"/>
      <c r="J588" s="212">
        <f>ROUND(I588*H588,2)</f>
        <v>0</v>
      </c>
      <c r="K588" s="208" t="s">
        <v>169</v>
      </c>
      <c r="L588" s="63"/>
      <c r="M588" s="213" t="s">
        <v>21</v>
      </c>
      <c r="N588" s="214" t="s">
        <v>43</v>
      </c>
      <c r="O588" s="44"/>
      <c r="P588" s="215">
        <f>O588*H588</f>
        <v>0</v>
      </c>
      <c r="Q588" s="215">
        <v>0</v>
      </c>
      <c r="R588" s="215">
        <f>Q588*H588</f>
        <v>0</v>
      </c>
      <c r="S588" s="215">
        <v>0</v>
      </c>
      <c r="T588" s="216">
        <f>S588*H588</f>
        <v>0</v>
      </c>
      <c r="AR588" s="26" t="s">
        <v>170</v>
      </c>
      <c r="AT588" s="26" t="s">
        <v>165</v>
      </c>
      <c r="AU588" s="26" t="s">
        <v>81</v>
      </c>
      <c r="AY588" s="26" t="s">
        <v>162</v>
      </c>
      <c r="BE588" s="217">
        <f>IF(N588="základní",J588,0)</f>
        <v>0</v>
      </c>
      <c r="BF588" s="217">
        <f>IF(N588="snížená",J588,0)</f>
        <v>0</v>
      </c>
      <c r="BG588" s="217">
        <f>IF(N588="zákl. přenesená",J588,0)</f>
        <v>0</v>
      </c>
      <c r="BH588" s="217">
        <f>IF(N588="sníž. přenesená",J588,0)</f>
        <v>0</v>
      </c>
      <c r="BI588" s="217">
        <f>IF(N588="nulová",J588,0)</f>
        <v>0</v>
      </c>
      <c r="BJ588" s="26" t="s">
        <v>79</v>
      </c>
      <c r="BK588" s="217">
        <f>ROUND(I588*H588,2)</f>
        <v>0</v>
      </c>
      <c r="BL588" s="26" t="s">
        <v>170</v>
      </c>
      <c r="BM588" s="26" t="s">
        <v>551</v>
      </c>
    </row>
    <row r="589" spans="2:47" s="1" customFormat="1" ht="40.5">
      <c r="B589" s="43"/>
      <c r="C589" s="65"/>
      <c r="D589" s="218" t="s">
        <v>172</v>
      </c>
      <c r="E589" s="65"/>
      <c r="F589" s="219" t="s">
        <v>547</v>
      </c>
      <c r="G589" s="65"/>
      <c r="H589" s="65"/>
      <c r="I589" s="174"/>
      <c r="J589" s="65"/>
      <c r="K589" s="65"/>
      <c r="L589" s="63"/>
      <c r="M589" s="220"/>
      <c r="N589" s="44"/>
      <c r="O589" s="44"/>
      <c r="P589" s="44"/>
      <c r="Q589" s="44"/>
      <c r="R589" s="44"/>
      <c r="S589" s="44"/>
      <c r="T589" s="80"/>
      <c r="AT589" s="26" t="s">
        <v>172</v>
      </c>
      <c r="AU589" s="26" t="s">
        <v>81</v>
      </c>
    </row>
    <row r="590" spans="2:51" s="13" customFormat="1" ht="13.5">
      <c r="B590" s="232"/>
      <c r="C590" s="233"/>
      <c r="D590" s="245" t="s">
        <v>174</v>
      </c>
      <c r="E590" s="255" t="s">
        <v>21</v>
      </c>
      <c r="F590" s="256" t="s">
        <v>552</v>
      </c>
      <c r="G590" s="233"/>
      <c r="H590" s="257">
        <v>450</v>
      </c>
      <c r="I590" s="237"/>
      <c r="J590" s="233"/>
      <c r="K590" s="233"/>
      <c r="L590" s="238"/>
      <c r="M590" s="239"/>
      <c r="N590" s="240"/>
      <c r="O590" s="240"/>
      <c r="P590" s="240"/>
      <c r="Q590" s="240"/>
      <c r="R590" s="240"/>
      <c r="S590" s="240"/>
      <c r="T590" s="241"/>
      <c r="AT590" s="242" t="s">
        <v>174</v>
      </c>
      <c r="AU590" s="242" t="s">
        <v>81</v>
      </c>
      <c r="AV590" s="13" t="s">
        <v>81</v>
      </c>
      <c r="AW590" s="13" t="s">
        <v>36</v>
      </c>
      <c r="AX590" s="13" t="s">
        <v>79</v>
      </c>
      <c r="AY590" s="242" t="s">
        <v>162</v>
      </c>
    </row>
    <row r="591" spans="2:65" s="1" customFormat="1" ht="22.5" customHeight="1">
      <c r="B591" s="43"/>
      <c r="C591" s="206" t="s">
        <v>553</v>
      </c>
      <c r="D591" s="206" t="s">
        <v>165</v>
      </c>
      <c r="E591" s="207" t="s">
        <v>554</v>
      </c>
      <c r="F591" s="208" t="s">
        <v>555</v>
      </c>
      <c r="G591" s="209" t="s">
        <v>168</v>
      </c>
      <c r="H591" s="210">
        <v>98.428</v>
      </c>
      <c r="I591" s="211"/>
      <c r="J591" s="212">
        <f>ROUND(I591*H591,2)</f>
        <v>0</v>
      </c>
      <c r="K591" s="208" t="s">
        <v>169</v>
      </c>
      <c r="L591" s="63"/>
      <c r="M591" s="213" t="s">
        <v>21</v>
      </c>
      <c r="N591" s="214" t="s">
        <v>43</v>
      </c>
      <c r="O591" s="44"/>
      <c r="P591" s="215">
        <f>O591*H591</f>
        <v>0</v>
      </c>
      <c r="Q591" s="215">
        <v>0</v>
      </c>
      <c r="R591" s="215">
        <f>Q591*H591</f>
        <v>0</v>
      </c>
      <c r="S591" s="215">
        <v>0</v>
      </c>
      <c r="T591" s="216">
        <f>S591*H591</f>
        <v>0</v>
      </c>
      <c r="AR591" s="26" t="s">
        <v>170</v>
      </c>
      <c r="AT591" s="26" t="s">
        <v>165</v>
      </c>
      <c r="AU591" s="26" t="s">
        <v>81</v>
      </c>
      <c r="AY591" s="26" t="s">
        <v>162</v>
      </c>
      <c r="BE591" s="217">
        <f>IF(N591="základní",J591,0)</f>
        <v>0</v>
      </c>
      <c r="BF591" s="217">
        <f>IF(N591="snížená",J591,0)</f>
        <v>0</v>
      </c>
      <c r="BG591" s="217">
        <f>IF(N591="zákl. přenesená",J591,0)</f>
        <v>0</v>
      </c>
      <c r="BH591" s="217">
        <f>IF(N591="sníž. přenesená",J591,0)</f>
        <v>0</v>
      </c>
      <c r="BI591" s="217">
        <f>IF(N591="nulová",J591,0)</f>
        <v>0</v>
      </c>
      <c r="BJ591" s="26" t="s">
        <v>79</v>
      </c>
      <c r="BK591" s="217">
        <f>ROUND(I591*H591,2)</f>
        <v>0</v>
      </c>
      <c r="BL591" s="26" t="s">
        <v>170</v>
      </c>
      <c r="BM591" s="26" t="s">
        <v>556</v>
      </c>
    </row>
    <row r="592" spans="2:47" s="1" customFormat="1" ht="81">
      <c r="B592" s="43"/>
      <c r="C592" s="65"/>
      <c r="D592" s="245" t="s">
        <v>172</v>
      </c>
      <c r="E592" s="65"/>
      <c r="F592" s="279" t="s">
        <v>557</v>
      </c>
      <c r="G592" s="65"/>
      <c r="H592" s="65"/>
      <c r="I592" s="174"/>
      <c r="J592" s="65"/>
      <c r="K592" s="65"/>
      <c r="L592" s="63"/>
      <c r="M592" s="220"/>
      <c r="N592" s="44"/>
      <c r="O592" s="44"/>
      <c r="P592" s="44"/>
      <c r="Q592" s="44"/>
      <c r="R592" s="44"/>
      <c r="S592" s="44"/>
      <c r="T592" s="80"/>
      <c r="AT592" s="26" t="s">
        <v>172</v>
      </c>
      <c r="AU592" s="26" t="s">
        <v>81</v>
      </c>
    </row>
    <row r="593" spans="2:65" s="1" customFormat="1" ht="22.5" customHeight="1">
      <c r="B593" s="43"/>
      <c r="C593" s="206" t="s">
        <v>558</v>
      </c>
      <c r="D593" s="206" t="s">
        <v>165</v>
      </c>
      <c r="E593" s="207" t="s">
        <v>559</v>
      </c>
      <c r="F593" s="208" t="s">
        <v>560</v>
      </c>
      <c r="G593" s="209" t="s">
        <v>168</v>
      </c>
      <c r="H593" s="210">
        <v>1377.992</v>
      </c>
      <c r="I593" s="211"/>
      <c r="J593" s="212">
        <f>ROUND(I593*H593,2)</f>
        <v>0</v>
      </c>
      <c r="K593" s="208" t="s">
        <v>169</v>
      </c>
      <c r="L593" s="63"/>
      <c r="M593" s="213" t="s">
        <v>21</v>
      </c>
      <c r="N593" s="214" t="s">
        <v>43</v>
      </c>
      <c r="O593" s="44"/>
      <c r="P593" s="215">
        <f>O593*H593</f>
        <v>0</v>
      </c>
      <c r="Q593" s="215">
        <v>0</v>
      </c>
      <c r="R593" s="215">
        <f>Q593*H593</f>
        <v>0</v>
      </c>
      <c r="S593" s="215">
        <v>0</v>
      </c>
      <c r="T593" s="216">
        <f>S593*H593</f>
        <v>0</v>
      </c>
      <c r="AR593" s="26" t="s">
        <v>170</v>
      </c>
      <c r="AT593" s="26" t="s">
        <v>165</v>
      </c>
      <c r="AU593" s="26" t="s">
        <v>81</v>
      </c>
      <c r="AY593" s="26" t="s">
        <v>162</v>
      </c>
      <c r="BE593" s="217">
        <f>IF(N593="základní",J593,0)</f>
        <v>0</v>
      </c>
      <c r="BF593" s="217">
        <f>IF(N593="snížená",J593,0)</f>
        <v>0</v>
      </c>
      <c r="BG593" s="217">
        <f>IF(N593="zákl. přenesená",J593,0)</f>
        <v>0</v>
      </c>
      <c r="BH593" s="217">
        <f>IF(N593="sníž. přenesená",J593,0)</f>
        <v>0</v>
      </c>
      <c r="BI593" s="217">
        <f>IF(N593="nulová",J593,0)</f>
        <v>0</v>
      </c>
      <c r="BJ593" s="26" t="s">
        <v>79</v>
      </c>
      <c r="BK593" s="217">
        <f>ROUND(I593*H593,2)</f>
        <v>0</v>
      </c>
      <c r="BL593" s="26" t="s">
        <v>170</v>
      </c>
      <c r="BM593" s="26" t="s">
        <v>561</v>
      </c>
    </row>
    <row r="594" spans="2:47" s="1" customFormat="1" ht="81">
      <c r="B594" s="43"/>
      <c r="C594" s="65"/>
      <c r="D594" s="218" t="s">
        <v>172</v>
      </c>
      <c r="E594" s="65"/>
      <c r="F594" s="219" t="s">
        <v>557</v>
      </c>
      <c r="G594" s="65"/>
      <c r="H594" s="65"/>
      <c r="I594" s="174"/>
      <c r="J594" s="65"/>
      <c r="K594" s="65"/>
      <c r="L594" s="63"/>
      <c r="M594" s="220"/>
      <c r="N594" s="44"/>
      <c r="O594" s="44"/>
      <c r="P594" s="44"/>
      <c r="Q594" s="44"/>
      <c r="R594" s="44"/>
      <c r="S594" s="44"/>
      <c r="T594" s="80"/>
      <c r="AT594" s="26" t="s">
        <v>172</v>
      </c>
      <c r="AU594" s="26" t="s">
        <v>81</v>
      </c>
    </row>
    <row r="595" spans="2:51" s="13" customFormat="1" ht="13.5">
      <c r="B595" s="232"/>
      <c r="C595" s="233"/>
      <c r="D595" s="245" t="s">
        <v>174</v>
      </c>
      <c r="E595" s="233"/>
      <c r="F595" s="256" t="s">
        <v>562</v>
      </c>
      <c r="G595" s="233"/>
      <c r="H595" s="257">
        <v>1377.992</v>
      </c>
      <c r="I595" s="237"/>
      <c r="J595" s="233"/>
      <c r="K595" s="233"/>
      <c r="L595" s="238"/>
      <c r="M595" s="239"/>
      <c r="N595" s="240"/>
      <c r="O595" s="240"/>
      <c r="P595" s="240"/>
      <c r="Q595" s="240"/>
      <c r="R595" s="240"/>
      <c r="S595" s="240"/>
      <c r="T595" s="241"/>
      <c r="AT595" s="242" t="s">
        <v>174</v>
      </c>
      <c r="AU595" s="242" t="s">
        <v>81</v>
      </c>
      <c r="AV595" s="13" t="s">
        <v>81</v>
      </c>
      <c r="AW595" s="13" t="s">
        <v>6</v>
      </c>
      <c r="AX595" s="13" t="s">
        <v>79</v>
      </c>
      <c r="AY595" s="242" t="s">
        <v>162</v>
      </c>
    </row>
    <row r="596" spans="2:65" s="1" customFormat="1" ht="22.5" customHeight="1">
      <c r="B596" s="43"/>
      <c r="C596" s="206" t="s">
        <v>563</v>
      </c>
      <c r="D596" s="206" t="s">
        <v>165</v>
      </c>
      <c r="E596" s="207" t="s">
        <v>564</v>
      </c>
      <c r="F596" s="208" t="s">
        <v>565</v>
      </c>
      <c r="G596" s="209" t="s">
        <v>168</v>
      </c>
      <c r="H596" s="210">
        <v>98.428</v>
      </c>
      <c r="I596" s="211"/>
      <c r="J596" s="212">
        <f>ROUND(I596*H596,2)</f>
        <v>0</v>
      </c>
      <c r="K596" s="208" t="s">
        <v>169</v>
      </c>
      <c r="L596" s="63"/>
      <c r="M596" s="213" t="s">
        <v>21</v>
      </c>
      <c r="N596" s="214" t="s">
        <v>43</v>
      </c>
      <c r="O596" s="44"/>
      <c r="P596" s="215">
        <f>O596*H596</f>
        <v>0</v>
      </c>
      <c r="Q596" s="215">
        <v>0</v>
      </c>
      <c r="R596" s="215">
        <f>Q596*H596</f>
        <v>0</v>
      </c>
      <c r="S596" s="215">
        <v>0</v>
      </c>
      <c r="T596" s="216">
        <f>S596*H596</f>
        <v>0</v>
      </c>
      <c r="AR596" s="26" t="s">
        <v>170</v>
      </c>
      <c r="AT596" s="26" t="s">
        <v>165</v>
      </c>
      <c r="AU596" s="26" t="s">
        <v>81</v>
      </c>
      <c r="AY596" s="26" t="s">
        <v>162</v>
      </c>
      <c r="BE596" s="217">
        <f>IF(N596="základní",J596,0)</f>
        <v>0</v>
      </c>
      <c r="BF596" s="217">
        <f>IF(N596="snížená",J596,0)</f>
        <v>0</v>
      </c>
      <c r="BG596" s="217">
        <f>IF(N596="zákl. přenesená",J596,0)</f>
        <v>0</v>
      </c>
      <c r="BH596" s="217">
        <f>IF(N596="sníž. přenesená",J596,0)</f>
        <v>0</v>
      </c>
      <c r="BI596" s="217">
        <f>IF(N596="nulová",J596,0)</f>
        <v>0</v>
      </c>
      <c r="BJ596" s="26" t="s">
        <v>79</v>
      </c>
      <c r="BK596" s="217">
        <f>ROUND(I596*H596,2)</f>
        <v>0</v>
      </c>
      <c r="BL596" s="26" t="s">
        <v>170</v>
      </c>
      <c r="BM596" s="26" t="s">
        <v>566</v>
      </c>
    </row>
    <row r="597" spans="2:47" s="1" customFormat="1" ht="67.5">
      <c r="B597" s="43"/>
      <c r="C597" s="65"/>
      <c r="D597" s="218" t="s">
        <v>172</v>
      </c>
      <c r="E597" s="65"/>
      <c r="F597" s="219" t="s">
        <v>567</v>
      </c>
      <c r="G597" s="65"/>
      <c r="H597" s="65"/>
      <c r="I597" s="174"/>
      <c r="J597" s="65"/>
      <c r="K597" s="65"/>
      <c r="L597" s="63"/>
      <c r="M597" s="220"/>
      <c r="N597" s="44"/>
      <c r="O597" s="44"/>
      <c r="P597" s="44"/>
      <c r="Q597" s="44"/>
      <c r="R597" s="44"/>
      <c r="S597" s="44"/>
      <c r="T597" s="80"/>
      <c r="AT597" s="26" t="s">
        <v>172</v>
      </c>
      <c r="AU597" s="26" t="s">
        <v>81</v>
      </c>
    </row>
    <row r="598" spans="2:63" s="11" customFormat="1" ht="29.85" customHeight="1">
      <c r="B598" s="189"/>
      <c r="C598" s="190"/>
      <c r="D598" s="203" t="s">
        <v>71</v>
      </c>
      <c r="E598" s="204" t="s">
        <v>568</v>
      </c>
      <c r="F598" s="204" t="s">
        <v>569</v>
      </c>
      <c r="G598" s="190"/>
      <c r="H598" s="190"/>
      <c r="I598" s="193"/>
      <c r="J598" s="205">
        <f>BK598</f>
        <v>0</v>
      </c>
      <c r="K598" s="190"/>
      <c r="L598" s="195"/>
      <c r="M598" s="196"/>
      <c r="N598" s="197"/>
      <c r="O598" s="197"/>
      <c r="P598" s="198">
        <f>SUM(P599:P600)</f>
        <v>0</v>
      </c>
      <c r="Q598" s="197"/>
      <c r="R598" s="198">
        <f>SUM(R599:R600)</f>
        <v>0</v>
      </c>
      <c r="S598" s="197"/>
      <c r="T598" s="199">
        <f>SUM(T599:T600)</f>
        <v>0</v>
      </c>
      <c r="AR598" s="200" t="s">
        <v>79</v>
      </c>
      <c r="AT598" s="201" t="s">
        <v>71</v>
      </c>
      <c r="AU598" s="201" t="s">
        <v>79</v>
      </c>
      <c r="AY598" s="200" t="s">
        <v>162</v>
      </c>
      <c r="BK598" s="202">
        <f>SUM(BK599:BK600)</f>
        <v>0</v>
      </c>
    </row>
    <row r="599" spans="2:65" s="1" customFormat="1" ht="22.5" customHeight="1">
      <c r="B599" s="43"/>
      <c r="C599" s="206" t="s">
        <v>570</v>
      </c>
      <c r="D599" s="206" t="s">
        <v>165</v>
      </c>
      <c r="E599" s="207" t="s">
        <v>571</v>
      </c>
      <c r="F599" s="208" t="s">
        <v>572</v>
      </c>
      <c r="G599" s="209" t="s">
        <v>168</v>
      </c>
      <c r="H599" s="210">
        <v>32.636</v>
      </c>
      <c r="I599" s="211"/>
      <c r="J599" s="212">
        <f>ROUND(I599*H599,2)</f>
        <v>0</v>
      </c>
      <c r="K599" s="208" t="s">
        <v>169</v>
      </c>
      <c r="L599" s="63"/>
      <c r="M599" s="213" t="s">
        <v>21</v>
      </c>
      <c r="N599" s="214" t="s">
        <v>43</v>
      </c>
      <c r="O599" s="44"/>
      <c r="P599" s="215">
        <f>O599*H599</f>
        <v>0</v>
      </c>
      <c r="Q599" s="215">
        <v>0</v>
      </c>
      <c r="R599" s="215">
        <f>Q599*H599</f>
        <v>0</v>
      </c>
      <c r="S599" s="215">
        <v>0</v>
      </c>
      <c r="T599" s="216">
        <f>S599*H599</f>
        <v>0</v>
      </c>
      <c r="AR599" s="26" t="s">
        <v>170</v>
      </c>
      <c r="AT599" s="26" t="s">
        <v>165</v>
      </c>
      <c r="AU599" s="26" t="s">
        <v>81</v>
      </c>
      <c r="AY599" s="26" t="s">
        <v>162</v>
      </c>
      <c r="BE599" s="217">
        <f>IF(N599="základní",J599,0)</f>
        <v>0</v>
      </c>
      <c r="BF599" s="217">
        <f>IF(N599="snížená",J599,0)</f>
        <v>0</v>
      </c>
      <c r="BG599" s="217">
        <f>IF(N599="zákl. přenesená",J599,0)</f>
        <v>0</v>
      </c>
      <c r="BH599" s="217">
        <f>IF(N599="sníž. přenesená",J599,0)</f>
        <v>0</v>
      </c>
      <c r="BI599" s="217">
        <f>IF(N599="nulová",J599,0)</f>
        <v>0</v>
      </c>
      <c r="BJ599" s="26" t="s">
        <v>79</v>
      </c>
      <c r="BK599" s="217">
        <f>ROUND(I599*H599,2)</f>
        <v>0</v>
      </c>
      <c r="BL599" s="26" t="s">
        <v>170</v>
      </c>
      <c r="BM599" s="26" t="s">
        <v>573</v>
      </c>
    </row>
    <row r="600" spans="2:47" s="1" customFormat="1" ht="81">
      <c r="B600" s="43"/>
      <c r="C600" s="65"/>
      <c r="D600" s="218" t="s">
        <v>172</v>
      </c>
      <c r="E600" s="65"/>
      <c r="F600" s="219" t="s">
        <v>574</v>
      </c>
      <c r="G600" s="65"/>
      <c r="H600" s="65"/>
      <c r="I600" s="174"/>
      <c r="J600" s="65"/>
      <c r="K600" s="65"/>
      <c r="L600" s="63"/>
      <c r="M600" s="220"/>
      <c r="N600" s="44"/>
      <c r="O600" s="44"/>
      <c r="P600" s="44"/>
      <c r="Q600" s="44"/>
      <c r="R600" s="44"/>
      <c r="S600" s="44"/>
      <c r="T600" s="80"/>
      <c r="AT600" s="26" t="s">
        <v>172</v>
      </c>
      <c r="AU600" s="26" t="s">
        <v>81</v>
      </c>
    </row>
    <row r="601" spans="2:63" s="11" customFormat="1" ht="37.35" customHeight="1">
      <c r="B601" s="189"/>
      <c r="C601" s="190"/>
      <c r="D601" s="191" t="s">
        <v>71</v>
      </c>
      <c r="E601" s="192" t="s">
        <v>575</v>
      </c>
      <c r="F601" s="192" t="s">
        <v>576</v>
      </c>
      <c r="G601" s="190"/>
      <c r="H601" s="190"/>
      <c r="I601" s="193"/>
      <c r="J601" s="194">
        <f>BK601</f>
        <v>0</v>
      </c>
      <c r="K601" s="190"/>
      <c r="L601" s="195"/>
      <c r="M601" s="196"/>
      <c r="N601" s="197"/>
      <c r="O601" s="197"/>
      <c r="P601" s="198">
        <f>P602+P613+P622+P822+P894+P919+P981+P984+P1169+P1281+P1328+P1465</f>
        <v>0</v>
      </c>
      <c r="Q601" s="197"/>
      <c r="R601" s="198">
        <f>R602+R613+R622+R822+R894+R919+R981+R984+R1169+R1281+R1328+R1465</f>
        <v>37.61860084</v>
      </c>
      <c r="S601" s="197"/>
      <c r="T601" s="199">
        <f>T602+T613+T622+T822+T894+T919+T981+T984+T1169+T1281+T1328+T1465</f>
        <v>15.215571040000002</v>
      </c>
      <c r="AR601" s="200" t="s">
        <v>81</v>
      </c>
      <c r="AT601" s="201" t="s">
        <v>71</v>
      </c>
      <c r="AU601" s="201" t="s">
        <v>72</v>
      </c>
      <c r="AY601" s="200" t="s">
        <v>162</v>
      </c>
      <c r="BK601" s="202">
        <f>BK602+BK613+BK622+BK822+BK894+BK919+BK981+BK984+BK1169+BK1281+BK1328+BK1465</f>
        <v>0</v>
      </c>
    </row>
    <row r="602" spans="2:63" s="11" customFormat="1" ht="19.9" customHeight="1">
      <c r="B602" s="189"/>
      <c r="C602" s="190"/>
      <c r="D602" s="203" t="s">
        <v>71</v>
      </c>
      <c r="E602" s="204" t="s">
        <v>577</v>
      </c>
      <c r="F602" s="204" t="s">
        <v>578</v>
      </c>
      <c r="G602" s="190"/>
      <c r="H602" s="190"/>
      <c r="I602" s="193"/>
      <c r="J602" s="205">
        <f>BK602</f>
        <v>0</v>
      </c>
      <c r="K602" s="190"/>
      <c r="L602" s="195"/>
      <c r="M602" s="196"/>
      <c r="N602" s="197"/>
      <c r="O602" s="197"/>
      <c r="P602" s="198">
        <f>SUM(P603:P612)</f>
        <v>0</v>
      </c>
      <c r="Q602" s="197"/>
      <c r="R602" s="198">
        <f>SUM(R603:R612)</f>
        <v>0.1215</v>
      </c>
      <c r="S602" s="197"/>
      <c r="T602" s="199">
        <f>SUM(T603:T612)</f>
        <v>0</v>
      </c>
      <c r="AR602" s="200" t="s">
        <v>81</v>
      </c>
      <c r="AT602" s="201" t="s">
        <v>71</v>
      </c>
      <c r="AU602" s="201" t="s">
        <v>79</v>
      </c>
      <c r="AY602" s="200" t="s">
        <v>162</v>
      </c>
      <c r="BK602" s="202">
        <f>SUM(BK603:BK612)</f>
        <v>0</v>
      </c>
    </row>
    <row r="603" spans="2:65" s="1" customFormat="1" ht="22.5" customHeight="1">
      <c r="B603" s="43"/>
      <c r="C603" s="206" t="s">
        <v>579</v>
      </c>
      <c r="D603" s="206" t="s">
        <v>165</v>
      </c>
      <c r="E603" s="207" t="s">
        <v>580</v>
      </c>
      <c r="F603" s="208" t="s">
        <v>581</v>
      </c>
      <c r="G603" s="209" t="s">
        <v>187</v>
      </c>
      <c r="H603" s="210">
        <v>18.75</v>
      </c>
      <c r="I603" s="211"/>
      <c r="J603" s="212">
        <f>ROUND(I603*H603,2)</f>
        <v>0</v>
      </c>
      <c r="K603" s="208" t="s">
        <v>169</v>
      </c>
      <c r="L603" s="63"/>
      <c r="M603" s="213" t="s">
        <v>21</v>
      </c>
      <c r="N603" s="214" t="s">
        <v>43</v>
      </c>
      <c r="O603" s="44"/>
      <c r="P603" s="215">
        <f>O603*H603</f>
        <v>0</v>
      </c>
      <c r="Q603" s="215">
        <v>0</v>
      </c>
      <c r="R603" s="215">
        <f>Q603*H603</f>
        <v>0</v>
      </c>
      <c r="S603" s="215">
        <v>0</v>
      </c>
      <c r="T603" s="216">
        <f>S603*H603</f>
        <v>0</v>
      </c>
      <c r="AR603" s="26" t="s">
        <v>376</v>
      </c>
      <c r="AT603" s="26" t="s">
        <v>165</v>
      </c>
      <c r="AU603" s="26" t="s">
        <v>81</v>
      </c>
      <c r="AY603" s="26" t="s">
        <v>162</v>
      </c>
      <c r="BE603" s="217">
        <f>IF(N603="základní",J603,0)</f>
        <v>0</v>
      </c>
      <c r="BF603" s="217">
        <f>IF(N603="snížená",J603,0)</f>
        <v>0</v>
      </c>
      <c r="BG603" s="217">
        <f>IF(N603="zákl. přenesená",J603,0)</f>
        <v>0</v>
      </c>
      <c r="BH603" s="217">
        <f>IF(N603="sníž. přenesená",J603,0)</f>
        <v>0</v>
      </c>
      <c r="BI603" s="217">
        <f>IF(N603="nulová",J603,0)</f>
        <v>0</v>
      </c>
      <c r="BJ603" s="26" t="s">
        <v>79</v>
      </c>
      <c r="BK603" s="217">
        <f>ROUND(I603*H603,2)</f>
        <v>0</v>
      </c>
      <c r="BL603" s="26" t="s">
        <v>376</v>
      </c>
      <c r="BM603" s="26" t="s">
        <v>582</v>
      </c>
    </row>
    <row r="604" spans="2:47" s="1" customFormat="1" ht="40.5">
      <c r="B604" s="43"/>
      <c r="C604" s="65"/>
      <c r="D604" s="218" t="s">
        <v>172</v>
      </c>
      <c r="E604" s="65"/>
      <c r="F604" s="219" t="s">
        <v>583</v>
      </c>
      <c r="G604" s="65"/>
      <c r="H604" s="65"/>
      <c r="I604" s="174"/>
      <c r="J604" s="65"/>
      <c r="K604" s="65"/>
      <c r="L604" s="63"/>
      <c r="M604" s="220"/>
      <c r="N604" s="44"/>
      <c r="O604" s="44"/>
      <c r="P604" s="44"/>
      <c r="Q604" s="44"/>
      <c r="R604" s="44"/>
      <c r="S604" s="44"/>
      <c r="T604" s="80"/>
      <c r="AT604" s="26" t="s">
        <v>172</v>
      </c>
      <c r="AU604" s="26" t="s">
        <v>81</v>
      </c>
    </row>
    <row r="605" spans="2:51" s="12" customFormat="1" ht="13.5">
      <c r="B605" s="221"/>
      <c r="C605" s="222"/>
      <c r="D605" s="218" t="s">
        <v>174</v>
      </c>
      <c r="E605" s="223" t="s">
        <v>21</v>
      </c>
      <c r="F605" s="224" t="s">
        <v>584</v>
      </c>
      <c r="G605" s="222"/>
      <c r="H605" s="225" t="s">
        <v>21</v>
      </c>
      <c r="I605" s="226"/>
      <c r="J605" s="222"/>
      <c r="K605" s="222"/>
      <c r="L605" s="227"/>
      <c r="M605" s="228"/>
      <c r="N605" s="229"/>
      <c r="O605" s="229"/>
      <c r="P605" s="229"/>
      <c r="Q605" s="229"/>
      <c r="R605" s="229"/>
      <c r="S605" s="229"/>
      <c r="T605" s="230"/>
      <c r="AT605" s="231" t="s">
        <v>174</v>
      </c>
      <c r="AU605" s="231" t="s">
        <v>81</v>
      </c>
      <c r="AV605" s="12" t="s">
        <v>79</v>
      </c>
      <c r="AW605" s="12" t="s">
        <v>36</v>
      </c>
      <c r="AX605" s="12" t="s">
        <v>72</v>
      </c>
      <c r="AY605" s="231" t="s">
        <v>162</v>
      </c>
    </row>
    <row r="606" spans="2:51" s="13" customFormat="1" ht="13.5">
      <c r="B606" s="232"/>
      <c r="C606" s="233"/>
      <c r="D606" s="245" t="s">
        <v>174</v>
      </c>
      <c r="E606" s="255" t="s">
        <v>21</v>
      </c>
      <c r="F606" s="256" t="s">
        <v>585</v>
      </c>
      <c r="G606" s="233"/>
      <c r="H606" s="257">
        <v>18.75</v>
      </c>
      <c r="I606" s="237"/>
      <c r="J606" s="233"/>
      <c r="K606" s="233"/>
      <c r="L606" s="238"/>
      <c r="M606" s="239"/>
      <c r="N606" s="240"/>
      <c r="O606" s="240"/>
      <c r="P606" s="240"/>
      <c r="Q606" s="240"/>
      <c r="R606" s="240"/>
      <c r="S606" s="240"/>
      <c r="T606" s="241"/>
      <c r="AT606" s="242" t="s">
        <v>174</v>
      </c>
      <c r="AU606" s="242" t="s">
        <v>81</v>
      </c>
      <c r="AV606" s="13" t="s">
        <v>81</v>
      </c>
      <c r="AW606" s="13" t="s">
        <v>36</v>
      </c>
      <c r="AX606" s="13" t="s">
        <v>79</v>
      </c>
      <c r="AY606" s="242" t="s">
        <v>162</v>
      </c>
    </row>
    <row r="607" spans="2:65" s="1" customFormat="1" ht="22.5" customHeight="1">
      <c r="B607" s="43"/>
      <c r="C607" s="258" t="s">
        <v>586</v>
      </c>
      <c r="D607" s="258" t="s">
        <v>237</v>
      </c>
      <c r="E607" s="259" t="s">
        <v>587</v>
      </c>
      <c r="F607" s="260" t="s">
        <v>588</v>
      </c>
      <c r="G607" s="261" t="s">
        <v>187</v>
      </c>
      <c r="H607" s="262">
        <v>20.25</v>
      </c>
      <c r="I607" s="263"/>
      <c r="J607" s="264">
        <f>ROUND(I607*H607,2)</f>
        <v>0</v>
      </c>
      <c r="K607" s="260" t="s">
        <v>21</v>
      </c>
      <c r="L607" s="265"/>
      <c r="M607" s="266" t="s">
        <v>21</v>
      </c>
      <c r="N607" s="267" t="s">
        <v>43</v>
      </c>
      <c r="O607" s="44"/>
      <c r="P607" s="215">
        <f>O607*H607</f>
        <v>0</v>
      </c>
      <c r="Q607" s="215">
        <v>0.006</v>
      </c>
      <c r="R607" s="215">
        <f>Q607*H607</f>
        <v>0.1215</v>
      </c>
      <c r="S607" s="215">
        <v>0</v>
      </c>
      <c r="T607" s="216">
        <f>S607*H607</f>
        <v>0</v>
      </c>
      <c r="AR607" s="26" t="s">
        <v>464</v>
      </c>
      <c r="AT607" s="26" t="s">
        <v>237</v>
      </c>
      <c r="AU607" s="26" t="s">
        <v>81</v>
      </c>
      <c r="AY607" s="26" t="s">
        <v>162</v>
      </c>
      <c r="BE607" s="217">
        <f>IF(N607="základní",J607,0)</f>
        <v>0</v>
      </c>
      <c r="BF607" s="217">
        <f>IF(N607="snížená",J607,0)</f>
        <v>0</v>
      </c>
      <c r="BG607" s="217">
        <f>IF(N607="zákl. přenesená",J607,0)</f>
        <v>0</v>
      </c>
      <c r="BH607" s="217">
        <f>IF(N607="sníž. přenesená",J607,0)</f>
        <v>0</v>
      </c>
      <c r="BI607" s="217">
        <f>IF(N607="nulová",J607,0)</f>
        <v>0</v>
      </c>
      <c r="BJ607" s="26" t="s">
        <v>79</v>
      </c>
      <c r="BK607" s="217">
        <f>ROUND(I607*H607,2)</f>
        <v>0</v>
      </c>
      <c r="BL607" s="26" t="s">
        <v>376</v>
      </c>
      <c r="BM607" s="26" t="s">
        <v>589</v>
      </c>
    </row>
    <row r="608" spans="2:51" s="13" customFormat="1" ht="13.5">
      <c r="B608" s="232"/>
      <c r="C608" s="233"/>
      <c r="D608" s="245" t="s">
        <v>174</v>
      </c>
      <c r="E608" s="233"/>
      <c r="F608" s="256" t="s">
        <v>590</v>
      </c>
      <c r="G608" s="233"/>
      <c r="H608" s="257">
        <v>20.25</v>
      </c>
      <c r="I608" s="237"/>
      <c r="J608" s="233"/>
      <c r="K608" s="233"/>
      <c r="L608" s="238"/>
      <c r="M608" s="239"/>
      <c r="N608" s="240"/>
      <c r="O608" s="240"/>
      <c r="P608" s="240"/>
      <c r="Q608" s="240"/>
      <c r="R608" s="240"/>
      <c r="S608" s="240"/>
      <c r="T608" s="241"/>
      <c r="AT608" s="242" t="s">
        <v>174</v>
      </c>
      <c r="AU608" s="242" t="s">
        <v>81</v>
      </c>
      <c r="AV608" s="13" t="s">
        <v>81</v>
      </c>
      <c r="AW608" s="13" t="s">
        <v>6</v>
      </c>
      <c r="AX608" s="13" t="s">
        <v>79</v>
      </c>
      <c r="AY608" s="242" t="s">
        <v>162</v>
      </c>
    </row>
    <row r="609" spans="2:65" s="1" customFormat="1" ht="22.5" customHeight="1">
      <c r="B609" s="43"/>
      <c r="C609" s="206" t="s">
        <v>591</v>
      </c>
      <c r="D609" s="206" t="s">
        <v>165</v>
      </c>
      <c r="E609" s="207" t="s">
        <v>592</v>
      </c>
      <c r="F609" s="208" t="s">
        <v>593</v>
      </c>
      <c r="G609" s="209" t="s">
        <v>594</v>
      </c>
      <c r="H609" s="280"/>
      <c r="I609" s="211"/>
      <c r="J609" s="212">
        <f>ROUND(I609*H609,2)</f>
        <v>0</v>
      </c>
      <c r="K609" s="208" t="s">
        <v>169</v>
      </c>
      <c r="L609" s="63"/>
      <c r="M609" s="213" t="s">
        <v>21</v>
      </c>
      <c r="N609" s="214" t="s">
        <v>43</v>
      </c>
      <c r="O609" s="44"/>
      <c r="P609" s="215">
        <f>O609*H609</f>
        <v>0</v>
      </c>
      <c r="Q609" s="215">
        <v>0</v>
      </c>
      <c r="R609" s="215">
        <f>Q609*H609</f>
        <v>0</v>
      </c>
      <c r="S609" s="215">
        <v>0</v>
      </c>
      <c r="T609" s="216">
        <f>S609*H609</f>
        <v>0</v>
      </c>
      <c r="AR609" s="26" t="s">
        <v>376</v>
      </c>
      <c r="AT609" s="26" t="s">
        <v>165</v>
      </c>
      <c r="AU609" s="26" t="s">
        <v>81</v>
      </c>
      <c r="AY609" s="26" t="s">
        <v>162</v>
      </c>
      <c r="BE609" s="217">
        <f>IF(N609="základní",J609,0)</f>
        <v>0</v>
      </c>
      <c r="BF609" s="217">
        <f>IF(N609="snížená",J609,0)</f>
        <v>0</v>
      </c>
      <c r="BG609" s="217">
        <f>IF(N609="zákl. přenesená",J609,0)</f>
        <v>0</v>
      </c>
      <c r="BH609" s="217">
        <f>IF(N609="sníž. přenesená",J609,0)</f>
        <v>0</v>
      </c>
      <c r="BI609" s="217">
        <f>IF(N609="nulová",J609,0)</f>
        <v>0</v>
      </c>
      <c r="BJ609" s="26" t="s">
        <v>79</v>
      </c>
      <c r="BK609" s="217">
        <f>ROUND(I609*H609,2)</f>
        <v>0</v>
      </c>
      <c r="BL609" s="26" t="s">
        <v>376</v>
      </c>
      <c r="BM609" s="26" t="s">
        <v>595</v>
      </c>
    </row>
    <row r="610" spans="2:47" s="1" customFormat="1" ht="121.5">
      <c r="B610" s="43"/>
      <c r="C610" s="65"/>
      <c r="D610" s="245" t="s">
        <v>172</v>
      </c>
      <c r="E610" s="65"/>
      <c r="F610" s="279" t="s">
        <v>596</v>
      </c>
      <c r="G610" s="65"/>
      <c r="H610" s="65"/>
      <c r="I610" s="174"/>
      <c r="J610" s="65"/>
      <c r="K610" s="65"/>
      <c r="L610" s="63"/>
      <c r="M610" s="220"/>
      <c r="N610" s="44"/>
      <c r="O610" s="44"/>
      <c r="P610" s="44"/>
      <c r="Q610" s="44"/>
      <c r="R610" s="44"/>
      <c r="S610" s="44"/>
      <c r="T610" s="80"/>
      <c r="AT610" s="26" t="s">
        <v>172</v>
      </c>
      <c r="AU610" s="26" t="s">
        <v>81</v>
      </c>
    </row>
    <row r="611" spans="2:65" s="1" customFormat="1" ht="22.5" customHeight="1">
      <c r="B611" s="43"/>
      <c r="C611" s="206" t="s">
        <v>597</v>
      </c>
      <c r="D611" s="206" t="s">
        <v>165</v>
      </c>
      <c r="E611" s="207" t="s">
        <v>598</v>
      </c>
      <c r="F611" s="208" t="s">
        <v>599</v>
      </c>
      <c r="G611" s="209" t="s">
        <v>594</v>
      </c>
      <c r="H611" s="280"/>
      <c r="I611" s="211"/>
      <c r="J611" s="212">
        <f>ROUND(I611*H611,2)</f>
        <v>0</v>
      </c>
      <c r="K611" s="208" t="s">
        <v>169</v>
      </c>
      <c r="L611" s="63"/>
      <c r="M611" s="213" t="s">
        <v>21</v>
      </c>
      <c r="N611" s="214" t="s">
        <v>43</v>
      </c>
      <c r="O611" s="44"/>
      <c r="P611" s="215">
        <f>O611*H611</f>
        <v>0</v>
      </c>
      <c r="Q611" s="215">
        <v>0</v>
      </c>
      <c r="R611" s="215">
        <f>Q611*H611</f>
        <v>0</v>
      </c>
      <c r="S611" s="215">
        <v>0</v>
      </c>
      <c r="T611" s="216">
        <f>S611*H611</f>
        <v>0</v>
      </c>
      <c r="AR611" s="26" t="s">
        <v>376</v>
      </c>
      <c r="AT611" s="26" t="s">
        <v>165</v>
      </c>
      <c r="AU611" s="26" t="s">
        <v>81</v>
      </c>
      <c r="AY611" s="26" t="s">
        <v>162</v>
      </c>
      <c r="BE611" s="217">
        <f>IF(N611="základní",J611,0)</f>
        <v>0</v>
      </c>
      <c r="BF611" s="217">
        <f>IF(N611="snížená",J611,0)</f>
        <v>0</v>
      </c>
      <c r="BG611" s="217">
        <f>IF(N611="zákl. přenesená",J611,0)</f>
        <v>0</v>
      </c>
      <c r="BH611" s="217">
        <f>IF(N611="sníž. přenesená",J611,0)</f>
        <v>0</v>
      </c>
      <c r="BI611" s="217">
        <f>IF(N611="nulová",J611,0)</f>
        <v>0</v>
      </c>
      <c r="BJ611" s="26" t="s">
        <v>79</v>
      </c>
      <c r="BK611" s="217">
        <f>ROUND(I611*H611,2)</f>
        <v>0</v>
      </c>
      <c r="BL611" s="26" t="s">
        <v>376</v>
      </c>
      <c r="BM611" s="26" t="s">
        <v>600</v>
      </c>
    </row>
    <row r="612" spans="2:47" s="1" customFormat="1" ht="121.5">
      <c r="B612" s="43"/>
      <c r="C612" s="65"/>
      <c r="D612" s="218" t="s">
        <v>172</v>
      </c>
      <c r="E612" s="65"/>
      <c r="F612" s="219" t="s">
        <v>596</v>
      </c>
      <c r="G612" s="65"/>
      <c r="H612" s="65"/>
      <c r="I612" s="174"/>
      <c r="J612" s="65"/>
      <c r="K612" s="65"/>
      <c r="L612" s="63"/>
      <c r="M612" s="220"/>
      <c r="N612" s="44"/>
      <c r="O612" s="44"/>
      <c r="P612" s="44"/>
      <c r="Q612" s="44"/>
      <c r="R612" s="44"/>
      <c r="S612" s="44"/>
      <c r="T612" s="80"/>
      <c r="AT612" s="26" t="s">
        <v>172</v>
      </c>
      <c r="AU612" s="26" t="s">
        <v>81</v>
      </c>
    </row>
    <row r="613" spans="2:63" s="11" customFormat="1" ht="29.85" customHeight="1">
      <c r="B613" s="189"/>
      <c r="C613" s="190"/>
      <c r="D613" s="203" t="s">
        <v>71</v>
      </c>
      <c r="E613" s="204" t="s">
        <v>601</v>
      </c>
      <c r="F613" s="204" t="s">
        <v>602</v>
      </c>
      <c r="G613" s="190"/>
      <c r="H613" s="190"/>
      <c r="I613" s="193"/>
      <c r="J613" s="205">
        <f>BK613</f>
        <v>0</v>
      </c>
      <c r="K613" s="190"/>
      <c r="L613" s="195"/>
      <c r="M613" s="196"/>
      <c r="N613" s="197"/>
      <c r="O613" s="197"/>
      <c r="P613" s="198">
        <f>SUM(P614:P621)</f>
        <v>0</v>
      </c>
      <c r="Q613" s="197"/>
      <c r="R613" s="198">
        <f>SUM(R614:R621)</f>
        <v>0.46913879999999997</v>
      </c>
      <c r="S613" s="197"/>
      <c r="T613" s="199">
        <f>SUM(T614:T621)</f>
        <v>0</v>
      </c>
      <c r="AR613" s="200" t="s">
        <v>81</v>
      </c>
      <c r="AT613" s="201" t="s">
        <v>71</v>
      </c>
      <c r="AU613" s="201" t="s">
        <v>79</v>
      </c>
      <c r="AY613" s="200" t="s">
        <v>162</v>
      </c>
      <c r="BK613" s="202">
        <f>SUM(BK614:BK621)</f>
        <v>0</v>
      </c>
    </row>
    <row r="614" spans="2:65" s="1" customFormat="1" ht="31.5" customHeight="1">
      <c r="B614" s="43"/>
      <c r="C614" s="206" t="s">
        <v>603</v>
      </c>
      <c r="D614" s="206" t="s">
        <v>165</v>
      </c>
      <c r="E614" s="207" t="s">
        <v>604</v>
      </c>
      <c r="F614" s="208" t="s">
        <v>605</v>
      </c>
      <c r="G614" s="209" t="s">
        <v>187</v>
      </c>
      <c r="H614" s="210">
        <v>41.48</v>
      </c>
      <c r="I614" s="211"/>
      <c r="J614" s="212">
        <f>ROUND(I614*H614,2)</f>
        <v>0</v>
      </c>
      <c r="K614" s="208" t="s">
        <v>169</v>
      </c>
      <c r="L614" s="63"/>
      <c r="M614" s="213" t="s">
        <v>21</v>
      </c>
      <c r="N614" s="214" t="s">
        <v>43</v>
      </c>
      <c r="O614" s="44"/>
      <c r="P614" s="215">
        <f>O614*H614</f>
        <v>0</v>
      </c>
      <c r="Q614" s="215">
        <v>0.01131</v>
      </c>
      <c r="R614" s="215">
        <f>Q614*H614</f>
        <v>0.46913879999999997</v>
      </c>
      <c r="S614" s="215">
        <v>0</v>
      </c>
      <c r="T614" s="216">
        <f>S614*H614</f>
        <v>0</v>
      </c>
      <c r="AR614" s="26" t="s">
        <v>376</v>
      </c>
      <c r="AT614" s="26" t="s">
        <v>165</v>
      </c>
      <c r="AU614" s="26" t="s">
        <v>81</v>
      </c>
      <c r="AY614" s="26" t="s">
        <v>162</v>
      </c>
      <c r="BE614" s="217">
        <f>IF(N614="základní",J614,0)</f>
        <v>0</v>
      </c>
      <c r="BF614" s="217">
        <f>IF(N614="snížená",J614,0)</f>
        <v>0</v>
      </c>
      <c r="BG614" s="217">
        <f>IF(N614="zákl. přenesená",J614,0)</f>
        <v>0</v>
      </c>
      <c r="BH614" s="217">
        <f>IF(N614="sníž. přenesená",J614,0)</f>
        <v>0</v>
      </c>
      <c r="BI614" s="217">
        <f>IF(N614="nulová",J614,0)</f>
        <v>0</v>
      </c>
      <c r="BJ614" s="26" t="s">
        <v>79</v>
      </c>
      <c r="BK614" s="217">
        <f>ROUND(I614*H614,2)</f>
        <v>0</v>
      </c>
      <c r="BL614" s="26" t="s">
        <v>376</v>
      </c>
      <c r="BM614" s="26" t="s">
        <v>606</v>
      </c>
    </row>
    <row r="615" spans="2:47" s="1" customFormat="1" ht="54">
      <c r="B615" s="43"/>
      <c r="C615" s="65"/>
      <c r="D615" s="218" t="s">
        <v>172</v>
      </c>
      <c r="E615" s="65"/>
      <c r="F615" s="219" t="s">
        <v>607</v>
      </c>
      <c r="G615" s="65"/>
      <c r="H615" s="65"/>
      <c r="I615" s="174"/>
      <c r="J615" s="65"/>
      <c r="K615" s="65"/>
      <c r="L615" s="63"/>
      <c r="M615" s="220"/>
      <c r="N615" s="44"/>
      <c r="O615" s="44"/>
      <c r="P615" s="44"/>
      <c r="Q615" s="44"/>
      <c r="R615" s="44"/>
      <c r="S615" s="44"/>
      <c r="T615" s="80"/>
      <c r="AT615" s="26" t="s">
        <v>172</v>
      </c>
      <c r="AU615" s="26" t="s">
        <v>81</v>
      </c>
    </row>
    <row r="616" spans="2:51" s="12" customFormat="1" ht="13.5">
      <c r="B616" s="221"/>
      <c r="C616" s="222"/>
      <c r="D616" s="218" t="s">
        <v>174</v>
      </c>
      <c r="E616" s="223" t="s">
        <v>21</v>
      </c>
      <c r="F616" s="224" t="s">
        <v>608</v>
      </c>
      <c r="G616" s="222"/>
      <c r="H616" s="225" t="s">
        <v>21</v>
      </c>
      <c r="I616" s="226"/>
      <c r="J616" s="222"/>
      <c r="K616" s="222"/>
      <c r="L616" s="227"/>
      <c r="M616" s="228"/>
      <c r="N616" s="229"/>
      <c r="O616" s="229"/>
      <c r="P616" s="229"/>
      <c r="Q616" s="229"/>
      <c r="R616" s="229"/>
      <c r="S616" s="229"/>
      <c r="T616" s="230"/>
      <c r="AT616" s="231" t="s">
        <v>174</v>
      </c>
      <c r="AU616" s="231" t="s">
        <v>81</v>
      </c>
      <c r="AV616" s="12" t="s">
        <v>79</v>
      </c>
      <c r="AW616" s="12" t="s">
        <v>36</v>
      </c>
      <c r="AX616" s="12" t="s">
        <v>72</v>
      </c>
      <c r="AY616" s="231" t="s">
        <v>162</v>
      </c>
    </row>
    <row r="617" spans="2:51" s="13" customFormat="1" ht="13.5">
      <c r="B617" s="232"/>
      <c r="C617" s="233"/>
      <c r="D617" s="245" t="s">
        <v>174</v>
      </c>
      <c r="E617" s="255" t="s">
        <v>21</v>
      </c>
      <c r="F617" s="256" t="s">
        <v>609</v>
      </c>
      <c r="G617" s="233"/>
      <c r="H617" s="257">
        <v>41.48</v>
      </c>
      <c r="I617" s="237"/>
      <c r="J617" s="233"/>
      <c r="K617" s="233"/>
      <c r="L617" s="238"/>
      <c r="M617" s="239"/>
      <c r="N617" s="240"/>
      <c r="O617" s="240"/>
      <c r="P617" s="240"/>
      <c r="Q617" s="240"/>
      <c r="R617" s="240"/>
      <c r="S617" s="240"/>
      <c r="T617" s="241"/>
      <c r="AT617" s="242" t="s">
        <v>174</v>
      </c>
      <c r="AU617" s="242" t="s">
        <v>81</v>
      </c>
      <c r="AV617" s="13" t="s">
        <v>81</v>
      </c>
      <c r="AW617" s="13" t="s">
        <v>36</v>
      </c>
      <c r="AX617" s="13" t="s">
        <v>79</v>
      </c>
      <c r="AY617" s="242" t="s">
        <v>162</v>
      </c>
    </row>
    <row r="618" spans="2:65" s="1" customFormat="1" ht="22.5" customHeight="1">
      <c r="B618" s="43"/>
      <c r="C618" s="206" t="s">
        <v>610</v>
      </c>
      <c r="D618" s="206" t="s">
        <v>165</v>
      </c>
      <c r="E618" s="207" t="s">
        <v>611</v>
      </c>
      <c r="F618" s="208" t="s">
        <v>612</v>
      </c>
      <c r="G618" s="209" t="s">
        <v>594</v>
      </c>
      <c r="H618" s="280"/>
      <c r="I618" s="211"/>
      <c r="J618" s="212">
        <f>ROUND(I618*H618,2)</f>
        <v>0</v>
      </c>
      <c r="K618" s="208" t="s">
        <v>169</v>
      </c>
      <c r="L618" s="63"/>
      <c r="M618" s="213" t="s">
        <v>21</v>
      </c>
      <c r="N618" s="214" t="s">
        <v>43</v>
      </c>
      <c r="O618" s="44"/>
      <c r="P618" s="215">
        <f>O618*H618</f>
        <v>0</v>
      </c>
      <c r="Q618" s="215">
        <v>0</v>
      </c>
      <c r="R618" s="215">
        <f>Q618*H618</f>
        <v>0</v>
      </c>
      <c r="S618" s="215">
        <v>0</v>
      </c>
      <c r="T618" s="216">
        <f>S618*H618</f>
        <v>0</v>
      </c>
      <c r="AR618" s="26" t="s">
        <v>376</v>
      </c>
      <c r="AT618" s="26" t="s">
        <v>165</v>
      </c>
      <c r="AU618" s="26" t="s">
        <v>81</v>
      </c>
      <c r="AY618" s="26" t="s">
        <v>162</v>
      </c>
      <c r="BE618" s="217">
        <f>IF(N618="základní",J618,0)</f>
        <v>0</v>
      </c>
      <c r="BF618" s="217">
        <f>IF(N618="snížená",J618,0)</f>
        <v>0</v>
      </c>
      <c r="BG618" s="217">
        <f>IF(N618="zákl. přenesená",J618,0)</f>
        <v>0</v>
      </c>
      <c r="BH618" s="217">
        <f>IF(N618="sníž. přenesená",J618,0)</f>
        <v>0</v>
      </c>
      <c r="BI618" s="217">
        <f>IF(N618="nulová",J618,0)</f>
        <v>0</v>
      </c>
      <c r="BJ618" s="26" t="s">
        <v>79</v>
      </c>
      <c r="BK618" s="217">
        <f>ROUND(I618*H618,2)</f>
        <v>0</v>
      </c>
      <c r="BL618" s="26" t="s">
        <v>376</v>
      </c>
      <c r="BM618" s="26" t="s">
        <v>613</v>
      </c>
    </row>
    <row r="619" spans="2:47" s="1" customFormat="1" ht="121.5">
      <c r="B619" s="43"/>
      <c r="C619" s="65"/>
      <c r="D619" s="245" t="s">
        <v>172</v>
      </c>
      <c r="E619" s="65"/>
      <c r="F619" s="279" t="s">
        <v>614</v>
      </c>
      <c r="G619" s="65"/>
      <c r="H619" s="65"/>
      <c r="I619" s="174"/>
      <c r="J619" s="65"/>
      <c r="K619" s="65"/>
      <c r="L619" s="63"/>
      <c r="M619" s="220"/>
      <c r="N619" s="44"/>
      <c r="O619" s="44"/>
      <c r="P619" s="44"/>
      <c r="Q619" s="44"/>
      <c r="R619" s="44"/>
      <c r="S619" s="44"/>
      <c r="T619" s="80"/>
      <c r="AT619" s="26" t="s">
        <v>172</v>
      </c>
      <c r="AU619" s="26" t="s">
        <v>81</v>
      </c>
    </row>
    <row r="620" spans="2:65" s="1" customFormat="1" ht="22.5" customHeight="1">
      <c r="B620" s="43"/>
      <c r="C620" s="206" t="s">
        <v>615</v>
      </c>
      <c r="D620" s="206" t="s">
        <v>165</v>
      </c>
      <c r="E620" s="207" t="s">
        <v>616</v>
      </c>
      <c r="F620" s="208" t="s">
        <v>617</v>
      </c>
      <c r="G620" s="209" t="s">
        <v>594</v>
      </c>
      <c r="H620" s="280"/>
      <c r="I620" s="211"/>
      <c r="J620" s="212">
        <f>ROUND(I620*H620,2)</f>
        <v>0</v>
      </c>
      <c r="K620" s="208" t="s">
        <v>169</v>
      </c>
      <c r="L620" s="63"/>
      <c r="M620" s="213" t="s">
        <v>21</v>
      </c>
      <c r="N620" s="214" t="s">
        <v>43</v>
      </c>
      <c r="O620" s="44"/>
      <c r="P620" s="215">
        <f>O620*H620</f>
        <v>0</v>
      </c>
      <c r="Q620" s="215">
        <v>0</v>
      </c>
      <c r="R620" s="215">
        <f>Q620*H620</f>
        <v>0</v>
      </c>
      <c r="S620" s="215">
        <v>0</v>
      </c>
      <c r="T620" s="216">
        <f>S620*H620</f>
        <v>0</v>
      </c>
      <c r="AR620" s="26" t="s">
        <v>376</v>
      </c>
      <c r="AT620" s="26" t="s">
        <v>165</v>
      </c>
      <c r="AU620" s="26" t="s">
        <v>81</v>
      </c>
      <c r="AY620" s="26" t="s">
        <v>162</v>
      </c>
      <c r="BE620" s="217">
        <f>IF(N620="základní",J620,0)</f>
        <v>0</v>
      </c>
      <c r="BF620" s="217">
        <f>IF(N620="snížená",J620,0)</f>
        <v>0</v>
      </c>
      <c r="BG620" s="217">
        <f>IF(N620="zákl. přenesená",J620,0)</f>
        <v>0</v>
      </c>
      <c r="BH620" s="217">
        <f>IF(N620="sníž. přenesená",J620,0)</f>
        <v>0</v>
      </c>
      <c r="BI620" s="217">
        <f>IF(N620="nulová",J620,0)</f>
        <v>0</v>
      </c>
      <c r="BJ620" s="26" t="s">
        <v>79</v>
      </c>
      <c r="BK620" s="217">
        <f>ROUND(I620*H620,2)</f>
        <v>0</v>
      </c>
      <c r="BL620" s="26" t="s">
        <v>376</v>
      </c>
      <c r="BM620" s="26" t="s">
        <v>618</v>
      </c>
    </row>
    <row r="621" spans="2:47" s="1" customFormat="1" ht="121.5">
      <c r="B621" s="43"/>
      <c r="C621" s="65"/>
      <c r="D621" s="218" t="s">
        <v>172</v>
      </c>
      <c r="E621" s="65"/>
      <c r="F621" s="219" t="s">
        <v>614</v>
      </c>
      <c r="G621" s="65"/>
      <c r="H621" s="65"/>
      <c r="I621" s="174"/>
      <c r="J621" s="65"/>
      <c r="K621" s="65"/>
      <c r="L621" s="63"/>
      <c r="M621" s="220"/>
      <c r="N621" s="44"/>
      <c r="O621" s="44"/>
      <c r="P621" s="44"/>
      <c r="Q621" s="44"/>
      <c r="R621" s="44"/>
      <c r="S621" s="44"/>
      <c r="T621" s="80"/>
      <c r="AT621" s="26" t="s">
        <v>172</v>
      </c>
      <c r="AU621" s="26" t="s">
        <v>81</v>
      </c>
    </row>
    <row r="622" spans="2:63" s="11" customFormat="1" ht="29.85" customHeight="1">
      <c r="B622" s="189"/>
      <c r="C622" s="190"/>
      <c r="D622" s="203" t="s">
        <v>71</v>
      </c>
      <c r="E622" s="204" t="s">
        <v>619</v>
      </c>
      <c r="F622" s="204" t="s">
        <v>620</v>
      </c>
      <c r="G622" s="190"/>
      <c r="H622" s="190"/>
      <c r="I622" s="193"/>
      <c r="J622" s="205">
        <f>BK622</f>
        <v>0</v>
      </c>
      <c r="K622" s="190"/>
      <c r="L622" s="195"/>
      <c r="M622" s="196"/>
      <c r="N622" s="197"/>
      <c r="O622" s="197"/>
      <c r="P622" s="198">
        <f>SUM(P623:P821)</f>
        <v>0</v>
      </c>
      <c r="Q622" s="197"/>
      <c r="R622" s="198">
        <f>SUM(R623:R821)</f>
        <v>14.098895930000001</v>
      </c>
      <c r="S622" s="197"/>
      <c r="T622" s="199">
        <f>SUM(T623:T821)</f>
        <v>6.1149525</v>
      </c>
      <c r="AR622" s="200" t="s">
        <v>81</v>
      </c>
      <c r="AT622" s="201" t="s">
        <v>71</v>
      </c>
      <c r="AU622" s="201" t="s">
        <v>79</v>
      </c>
      <c r="AY622" s="200" t="s">
        <v>162</v>
      </c>
      <c r="BK622" s="202">
        <f>SUM(BK623:BK821)</f>
        <v>0</v>
      </c>
    </row>
    <row r="623" spans="2:65" s="1" customFormat="1" ht="22.5" customHeight="1">
      <c r="B623" s="43"/>
      <c r="C623" s="206" t="s">
        <v>621</v>
      </c>
      <c r="D623" s="206" t="s">
        <v>165</v>
      </c>
      <c r="E623" s="207" t="s">
        <v>622</v>
      </c>
      <c r="F623" s="208" t="s">
        <v>623</v>
      </c>
      <c r="G623" s="209" t="s">
        <v>187</v>
      </c>
      <c r="H623" s="210">
        <v>88.46</v>
      </c>
      <c r="I623" s="211"/>
      <c r="J623" s="212">
        <f>ROUND(I623*H623,2)</f>
        <v>0</v>
      </c>
      <c r="K623" s="208" t="s">
        <v>169</v>
      </c>
      <c r="L623" s="63"/>
      <c r="M623" s="213" t="s">
        <v>21</v>
      </c>
      <c r="N623" s="214" t="s">
        <v>43</v>
      </c>
      <c r="O623" s="44"/>
      <c r="P623" s="215">
        <f>O623*H623</f>
        <v>0</v>
      </c>
      <c r="Q623" s="215">
        <v>0.0441</v>
      </c>
      <c r="R623" s="215">
        <f>Q623*H623</f>
        <v>3.901086</v>
      </c>
      <c r="S623" s="215">
        <v>0</v>
      </c>
      <c r="T623" s="216">
        <f>S623*H623</f>
        <v>0</v>
      </c>
      <c r="AR623" s="26" t="s">
        <v>376</v>
      </c>
      <c r="AT623" s="26" t="s">
        <v>165</v>
      </c>
      <c r="AU623" s="26" t="s">
        <v>81</v>
      </c>
      <c r="AY623" s="26" t="s">
        <v>162</v>
      </c>
      <c r="BE623" s="217">
        <f>IF(N623="základní",J623,0)</f>
        <v>0</v>
      </c>
      <c r="BF623" s="217">
        <f>IF(N623="snížená",J623,0)</f>
        <v>0</v>
      </c>
      <c r="BG623" s="217">
        <f>IF(N623="zákl. přenesená",J623,0)</f>
        <v>0</v>
      </c>
      <c r="BH623" s="217">
        <f>IF(N623="sníž. přenesená",J623,0)</f>
        <v>0</v>
      </c>
      <c r="BI623" s="217">
        <f>IF(N623="nulová",J623,0)</f>
        <v>0</v>
      </c>
      <c r="BJ623" s="26" t="s">
        <v>79</v>
      </c>
      <c r="BK623" s="217">
        <f>ROUND(I623*H623,2)</f>
        <v>0</v>
      </c>
      <c r="BL623" s="26" t="s">
        <v>376</v>
      </c>
      <c r="BM623" s="26" t="s">
        <v>624</v>
      </c>
    </row>
    <row r="624" spans="2:47" s="1" customFormat="1" ht="135">
      <c r="B624" s="43"/>
      <c r="C624" s="65"/>
      <c r="D624" s="218" t="s">
        <v>172</v>
      </c>
      <c r="E624" s="65"/>
      <c r="F624" s="219" t="s">
        <v>625</v>
      </c>
      <c r="G624" s="65"/>
      <c r="H624" s="65"/>
      <c r="I624" s="174"/>
      <c r="J624" s="65"/>
      <c r="K624" s="65"/>
      <c r="L624" s="63"/>
      <c r="M624" s="220"/>
      <c r="N624" s="44"/>
      <c r="O624" s="44"/>
      <c r="P624" s="44"/>
      <c r="Q624" s="44"/>
      <c r="R624" s="44"/>
      <c r="S624" s="44"/>
      <c r="T624" s="80"/>
      <c r="AT624" s="26" t="s">
        <v>172</v>
      </c>
      <c r="AU624" s="26" t="s">
        <v>81</v>
      </c>
    </row>
    <row r="625" spans="2:51" s="12" customFormat="1" ht="13.5">
      <c r="B625" s="221"/>
      <c r="C625" s="222"/>
      <c r="D625" s="218" t="s">
        <v>174</v>
      </c>
      <c r="E625" s="223" t="s">
        <v>21</v>
      </c>
      <c r="F625" s="224" t="s">
        <v>626</v>
      </c>
      <c r="G625" s="222"/>
      <c r="H625" s="225" t="s">
        <v>21</v>
      </c>
      <c r="I625" s="226"/>
      <c r="J625" s="222"/>
      <c r="K625" s="222"/>
      <c r="L625" s="227"/>
      <c r="M625" s="228"/>
      <c r="N625" s="229"/>
      <c r="O625" s="229"/>
      <c r="P625" s="229"/>
      <c r="Q625" s="229"/>
      <c r="R625" s="229"/>
      <c r="S625" s="229"/>
      <c r="T625" s="230"/>
      <c r="AT625" s="231" t="s">
        <v>174</v>
      </c>
      <c r="AU625" s="231" t="s">
        <v>81</v>
      </c>
      <c r="AV625" s="12" t="s">
        <v>79</v>
      </c>
      <c r="AW625" s="12" t="s">
        <v>36</v>
      </c>
      <c r="AX625" s="12" t="s">
        <v>72</v>
      </c>
      <c r="AY625" s="231" t="s">
        <v>162</v>
      </c>
    </row>
    <row r="626" spans="2:51" s="12" customFormat="1" ht="13.5">
      <c r="B626" s="221"/>
      <c r="C626" s="222"/>
      <c r="D626" s="218" t="s">
        <v>174</v>
      </c>
      <c r="E626" s="223" t="s">
        <v>21</v>
      </c>
      <c r="F626" s="224" t="s">
        <v>321</v>
      </c>
      <c r="G626" s="222"/>
      <c r="H626" s="225" t="s">
        <v>21</v>
      </c>
      <c r="I626" s="226"/>
      <c r="J626" s="222"/>
      <c r="K626" s="222"/>
      <c r="L626" s="227"/>
      <c r="M626" s="228"/>
      <c r="N626" s="229"/>
      <c r="O626" s="229"/>
      <c r="P626" s="229"/>
      <c r="Q626" s="229"/>
      <c r="R626" s="229"/>
      <c r="S626" s="229"/>
      <c r="T626" s="230"/>
      <c r="AT626" s="231" t="s">
        <v>174</v>
      </c>
      <c r="AU626" s="231" t="s">
        <v>81</v>
      </c>
      <c r="AV626" s="12" t="s">
        <v>79</v>
      </c>
      <c r="AW626" s="12" t="s">
        <v>36</v>
      </c>
      <c r="AX626" s="12" t="s">
        <v>72</v>
      </c>
      <c r="AY626" s="231" t="s">
        <v>162</v>
      </c>
    </row>
    <row r="627" spans="2:51" s="13" customFormat="1" ht="13.5">
      <c r="B627" s="232"/>
      <c r="C627" s="233"/>
      <c r="D627" s="218" t="s">
        <v>174</v>
      </c>
      <c r="E627" s="234" t="s">
        <v>21</v>
      </c>
      <c r="F627" s="235" t="s">
        <v>627</v>
      </c>
      <c r="G627" s="233"/>
      <c r="H627" s="236">
        <v>11.351</v>
      </c>
      <c r="I627" s="237"/>
      <c r="J627" s="233"/>
      <c r="K627" s="233"/>
      <c r="L627" s="238"/>
      <c r="M627" s="239"/>
      <c r="N627" s="240"/>
      <c r="O627" s="240"/>
      <c r="P627" s="240"/>
      <c r="Q627" s="240"/>
      <c r="R627" s="240"/>
      <c r="S627" s="240"/>
      <c r="T627" s="241"/>
      <c r="AT627" s="242" t="s">
        <v>174</v>
      </c>
      <c r="AU627" s="242" t="s">
        <v>81</v>
      </c>
      <c r="AV627" s="13" t="s">
        <v>81</v>
      </c>
      <c r="AW627" s="13" t="s">
        <v>36</v>
      </c>
      <c r="AX627" s="13" t="s">
        <v>72</v>
      </c>
      <c r="AY627" s="242" t="s">
        <v>162</v>
      </c>
    </row>
    <row r="628" spans="2:51" s="12" customFormat="1" ht="13.5">
      <c r="B628" s="221"/>
      <c r="C628" s="222"/>
      <c r="D628" s="218" t="s">
        <v>174</v>
      </c>
      <c r="E628" s="223" t="s">
        <v>21</v>
      </c>
      <c r="F628" s="224" t="s">
        <v>358</v>
      </c>
      <c r="G628" s="222"/>
      <c r="H628" s="225" t="s">
        <v>21</v>
      </c>
      <c r="I628" s="226"/>
      <c r="J628" s="222"/>
      <c r="K628" s="222"/>
      <c r="L628" s="227"/>
      <c r="M628" s="228"/>
      <c r="N628" s="229"/>
      <c r="O628" s="229"/>
      <c r="P628" s="229"/>
      <c r="Q628" s="229"/>
      <c r="R628" s="229"/>
      <c r="S628" s="229"/>
      <c r="T628" s="230"/>
      <c r="AT628" s="231" t="s">
        <v>174</v>
      </c>
      <c r="AU628" s="231" t="s">
        <v>81</v>
      </c>
      <c r="AV628" s="12" t="s">
        <v>79</v>
      </c>
      <c r="AW628" s="12" t="s">
        <v>36</v>
      </c>
      <c r="AX628" s="12" t="s">
        <v>72</v>
      </c>
      <c r="AY628" s="231" t="s">
        <v>162</v>
      </c>
    </row>
    <row r="629" spans="2:51" s="13" customFormat="1" ht="13.5">
      <c r="B629" s="232"/>
      <c r="C629" s="233"/>
      <c r="D629" s="218" t="s">
        <v>174</v>
      </c>
      <c r="E629" s="234" t="s">
        <v>21</v>
      </c>
      <c r="F629" s="235" t="s">
        <v>628</v>
      </c>
      <c r="G629" s="233"/>
      <c r="H629" s="236">
        <v>15.45</v>
      </c>
      <c r="I629" s="237"/>
      <c r="J629" s="233"/>
      <c r="K629" s="233"/>
      <c r="L629" s="238"/>
      <c r="M629" s="239"/>
      <c r="N629" s="240"/>
      <c r="O629" s="240"/>
      <c r="P629" s="240"/>
      <c r="Q629" s="240"/>
      <c r="R629" s="240"/>
      <c r="S629" s="240"/>
      <c r="T629" s="241"/>
      <c r="AT629" s="242" t="s">
        <v>174</v>
      </c>
      <c r="AU629" s="242" t="s">
        <v>81</v>
      </c>
      <c r="AV629" s="13" t="s">
        <v>81</v>
      </c>
      <c r="AW629" s="13" t="s">
        <v>36</v>
      </c>
      <c r="AX629" s="13" t="s">
        <v>72</v>
      </c>
      <c r="AY629" s="242" t="s">
        <v>162</v>
      </c>
    </row>
    <row r="630" spans="2:51" s="12" customFormat="1" ht="13.5">
      <c r="B630" s="221"/>
      <c r="C630" s="222"/>
      <c r="D630" s="218" t="s">
        <v>174</v>
      </c>
      <c r="E630" s="223" t="s">
        <v>21</v>
      </c>
      <c r="F630" s="224" t="s">
        <v>368</v>
      </c>
      <c r="G630" s="222"/>
      <c r="H630" s="225" t="s">
        <v>21</v>
      </c>
      <c r="I630" s="226"/>
      <c r="J630" s="222"/>
      <c r="K630" s="222"/>
      <c r="L630" s="227"/>
      <c r="M630" s="228"/>
      <c r="N630" s="229"/>
      <c r="O630" s="229"/>
      <c r="P630" s="229"/>
      <c r="Q630" s="229"/>
      <c r="R630" s="229"/>
      <c r="S630" s="229"/>
      <c r="T630" s="230"/>
      <c r="AT630" s="231" t="s">
        <v>174</v>
      </c>
      <c r="AU630" s="231" t="s">
        <v>81</v>
      </c>
      <c r="AV630" s="12" t="s">
        <v>79</v>
      </c>
      <c r="AW630" s="12" t="s">
        <v>36</v>
      </c>
      <c r="AX630" s="12" t="s">
        <v>72</v>
      </c>
      <c r="AY630" s="231" t="s">
        <v>162</v>
      </c>
    </row>
    <row r="631" spans="2:51" s="13" customFormat="1" ht="13.5">
      <c r="B631" s="232"/>
      <c r="C631" s="233"/>
      <c r="D631" s="218" t="s">
        <v>174</v>
      </c>
      <c r="E631" s="234" t="s">
        <v>21</v>
      </c>
      <c r="F631" s="235" t="s">
        <v>629</v>
      </c>
      <c r="G631" s="233"/>
      <c r="H631" s="236">
        <v>67.659</v>
      </c>
      <c r="I631" s="237"/>
      <c r="J631" s="233"/>
      <c r="K631" s="233"/>
      <c r="L631" s="238"/>
      <c r="M631" s="239"/>
      <c r="N631" s="240"/>
      <c r="O631" s="240"/>
      <c r="P631" s="240"/>
      <c r="Q631" s="240"/>
      <c r="R631" s="240"/>
      <c r="S631" s="240"/>
      <c r="T631" s="241"/>
      <c r="AT631" s="242" t="s">
        <v>174</v>
      </c>
      <c r="AU631" s="242" t="s">
        <v>81</v>
      </c>
      <c r="AV631" s="13" t="s">
        <v>81</v>
      </c>
      <c r="AW631" s="13" t="s">
        <v>36</v>
      </c>
      <c r="AX631" s="13" t="s">
        <v>72</v>
      </c>
      <c r="AY631" s="242" t="s">
        <v>162</v>
      </c>
    </row>
    <row r="632" spans="2:51" s="13" customFormat="1" ht="13.5">
      <c r="B632" s="232"/>
      <c r="C632" s="233"/>
      <c r="D632" s="218" t="s">
        <v>174</v>
      </c>
      <c r="E632" s="234" t="s">
        <v>21</v>
      </c>
      <c r="F632" s="235" t="s">
        <v>370</v>
      </c>
      <c r="G632" s="233"/>
      <c r="H632" s="236">
        <v>-3.2</v>
      </c>
      <c r="I632" s="237"/>
      <c r="J632" s="233"/>
      <c r="K632" s="233"/>
      <c r="L632" s="238"/>
      <c r="M632" s="239"/>
      <c r="N632" s="240"/>
      <c r="O632" s="240"/>
      <c r="P632" s="240"/>
      <c r="Q632" s="240"/>
      <c r="R632" s="240"/>
      <c r="S632" s="240"/>
      <c r="T632" s="241"/>
      <c r="AT632" s="242" t="s">
        <v>174</v>
      </c>
      <c r="AU632" s="242" t="s">
        <v>81</v>
      </c>
      <c r="AV632" s="13" t="s">
        <v>81</v>
      </c>
      <c r="AW632" s="13" t="s">
        <v>36</v>
      </c>
      <c r="AX632" s="13" t="s">
        <v>72</v>
      </c>
      <c r="AY632" s="242" t="s">
        <v>162</v>
      </c>
    </row>
    <row r="633" spans="2:51" s="13" customFormat="1" ht="13.5">
      <c r="B633" s="232"/>
      <c r="C633" s="233"/>
      <c r="D633" s="218" t="s">
        <v>174</v>
      </c>
      <c r="E633" s="234" t="s">
        <v>21</v>
      </c>
      <c r="F633" s="235" t="s">
        <v>304</v>
      </c>
      <c r="G633" s="233"/>
      <c r="H633" s="236">
        <v>-2.8</v>
      </c>
      <c r="I633" s="237"/>
      <c r="J633" s="233"/>
      <c r="K633" s="233"/>
      <c r="L633" s="238"/>
      <c r="M633" s="239"/>
      <c r="N633" s="240"/>
      <c r="O633" s="240"/>
      <c r="P633" s="240"/>
      <c r="Q633" s="240"/>
      <c r="R633" s="240"/>
      <c r="S633" s="240"/>
      <c r="T633" s="241"/>
      <c r="AT633" s="242" t="s">
        <v>174</v>
      </c>
      <c r="AU633" s="242" t="s">
        <v>81</v>
      </c>
      <c r="AV633" s="13" t="s">
        <v>81</v>
      </c>
      <c r="AW633" s="13" t="s">
        <v>36</v>
      </c>
      <c r="AX633" s="13" t="s">
        <v>72</v>
      </c>
      <c r="AY633" s="242" t="s">
        <v>162</v>
      </c>
    </row>
    <row r="634" spans="2:51" s="14" customFormat="1" ht="13.5">
      <c r="B634" s="243"/>
      <c r="C634" s="244"/>
      <c r="D634" s="245" t="s">
        <v>174</v>
      </c>
      <c r="E634" s="246" t="s">
        <v>21</v>
      </c>
      <c r="F634" s="247" t="s">
        <v>184</v>
      </c>
      <c r="G634" s="244"/>
      <c r="H634" s="248">
        <v>88.46</v>
      </c>
      <c r="I634" s="249"/>
      <c r="J634" s="244"/>
      <c r="K634" s="244"/>
      <c r="L634" s="250"/>
      <c r="M634" s="251"/>
      <c r="N634" s="252"/>
      <c r="O634" s="252"/>
      <c r="P634" s="252"/>
      <c r="Q634" s="252"/>
      <c r="R634" s="252"/>
      <c r="S634" s="252"/>
      <c r="T634" s="253"/>
      <c r="AT634" s="254" t="s">
        <v>174</v>
      </c>
      <c r="AU634" s="254" t="s">
        <v>81</v>
      </c>
      <c r="AV634" s="14" t="s">
        <v>170</v>
      </c>
      <c r="AW634" s="14" t="s">
        <v>36</v>
      </c>
      <c r="AX634" s="14" t="s">
        <v>79</v>
      </c>
      <c r="AY634" s="254" t="s">
        <v>162</v>
      </c>
    </row>
    <row r="635" spans="2:65" s="1" customFormat="1" ht="22.5" customHeight="1">
      <c r="B635" s="43"/>
      <c r="C635" s="206" t="s">
        <v>630</v>
      </c>
      <c r="D635" s="206" t="s">
        <v>165</v>
      </c>
      <c r="E635" s="207" t="s">
        <v>631</v>
      </c>
      <c r="F635" s="208" t="s">
        <v>632</v>
      </c>
      <c r="G635" s="209" t="s">
        <v>187</v>
      </c>
      <c r="H635" s="210">
        <v>58.194</v>
      </c>
      <c r="I635" s="211"/>
      <c r="J635" s="212">
        <f>ROUND(I635*H635,2)</f>
        <v>0</v>
      </c>
      <c r="K635" s="208" t="s">
        <v>169</v>
      </c>
      <c r="L635" s="63"/>
      <c r="M635" s="213" t="s">
        <v>21</v>
      </c>
      <c r="N635" s="214" t="s">
        <v>43</v>
      </c>
      <c r="O635" s="44"/>
      <c r="P635" s="215">
        <f>O635*H635</f>
        <v>0</v>
      </c>
      <c r="Q635" s="215">
        <v>0.04619</v>
      </c>
      <c r="R635" s="215">
        <f>Q635*H635</f>
        <v>2.68798086</v>
      </c>
      <c r="S635" s="215">
        <v>0</v>
      </c>
      <c r="T635" s="216">
        <f>S635*H635</f>
        <v>0</v>
      </c>
      <c r="AR635" s="26" t="s">
        <v>376</v>
      </c>
      <c r="AT635" s="26" t="s">
        <v>165</v>
      </c>
      <c r="AU635" s="26" t="s">
        <v>81</v>
      </c>
      <c r="AY635" s="26" t="s">
        <v>162</v>
      </c>
      <c r="BE635" s="217">
        <f>IF(N635="základní",J635,0)</f>
        <v>0</v>
      </c>
      <c r="BF635" s="217">
        <f>IF(N635="snížená",J635,0)</f>
        <v>0</v>
      </c>
      <c r="BG635" s="217">
        <f>IF(N635="zákl. přenesená",J635,0)</f>
        <v>0</v>
      </c>
      <c r="BH635" s="217">
        <f>IF(N635="sníž. přenesená",J635,0)</f>
        <v>0</v>
      </c>
      <c r="BI635" s="217">
        <f>IF(N635="nulová",J635,0)</f>
        <v>0</v>
      </c>
      <c r="BJ635" s="26" t="s">
        <v>79</v>
      </c>
      <c r="BK635" s="217">
        <f>ROUND(I635*H635,2)</f>
        <v>0</v>
      </c>
      <c r="BL635" s="26" t="s">
        <v>376</v>
      </c>
      <c r="BM635" s="26" t="s">
        <v>633</v>
      </c>
    </row>
    <row r="636" spans="2:47" s="1" customFormat="1" ht="135">
      <c r="B636" s="43"/>
      <c r="C636" s="65"/>
      <c r="D636" s="218" t="s">
        <v>172</v>
      </c>
      <c r="E636" s="65"/>
      <c r="F636" s="219" t="s">
        <v>625</v>
      </c>
      <c r="G636" s="65"/>
      <c r="H636" s="65"/>
      <c r="I636" s="174"/>
      <c r="J636" s="65"/>
      <c r="K636" s="65"/>
      <c r="L636" s="63"/>
      <c r="M636" s="220"/>
      <c r="N636" s="44"/>
      <c r="O636" s="44"/>
      <c r="P636" s="44"/>
      <c r="Q636" s="44"/>
      <c r="R636" s="44"/>
      <c r="S636" s="44"/>
      <c r="T636" s="80"/>
      <c r="AT636" s="26" t="s">
        <v>172</v>
      </c>
      <c r="AU636" s="26" t="s">
        <v>81</v>
      </c>
    </row>
    <row r="637" spans="2:51" s="12" customFormat="1" ht="13.5">
      <c r="B637" s="221"/>
      <c r="C637" s="222"/>
      <c r="D637" s="218" t="s">
        <v>174</v>
      </c>
      <c r="E637" s="223" t="s">
        <v>21</v>
      </c>
      <c r="F637" s="224" t="s">
        <v>634</v>
      </c>
      <c r="G637" s="222"/>
      <c r="H637" s="225" t="s">
        <v>21</v>
      </c>
      <c r="I637" s="226"/>
      <c r="J637" s="222"/>
      <c r="K637" s="222"/>
      <c r="L637" s="227"/>
      <c r="M637" s="228"/>
      <c r="N637" s="229"/>
      <c r="O637" s="229"/>
      <c r="P637" s="229"/>
      <c r="Q637" s="229"/>
      <c r="R637" s="229"/>
      <c r="S637" s="229"/>
      <c r="T637" s="230"/>
      <c r="AT637" s="231" t="s">
        <v>174</v>
      </c>
      <c r="AU637" s="231" t="s">
        <v>81</v>
      </c>
      <c r="AV637" s="12" t="s">
        <v>79</v>
      </c>
      <c r="AW637" s="12" t="s">
        <v>36</v>
      </c>
      <c r="AX637" s="12" t="s">
        <v>72</v>
      </c>
      <c r="AY637" s="231" t="s">
        <v>162</v>
      </c>
    </row>
    <row r="638" spans="2:51" s="12" customFormat="1" ht="13.5">
      <c r="B638" s="221"/>
      <c r="C638" s="222"/>
      <c r="D638" s="218" t="s">
        <v>174</v>
      </c>
      <c r="E638" s="223" t="s">
        <v>21</v>
      </c>
      <c r="F638" s="224" t="s">
        <v>175</v>
      </c>
      <c r="G638" s="222"/>
      <c r="H638" s="225" t="s">
        <v>21</v>
      </c>
      <c r="I638" s="226"/>
      <c r="J638" s="222"/>
      <c r="K638" s="222"/>
      <c r="L638" s="227"/>
      <c r="M638" s="228"/>
      <c r="N638" s="229"/>
      <c r="O638" s="229"/>
      <c r="P638" s="229"/>
      <c r="Q638" s="229"/>
      <c r="R638" s="229"/>
      <c r="S638" s="229"/>
      <c r="T638" s="230"/>
      <c r="AT638" s="231" t="s">
        <v>174</v>
      </c>
      <c r="AU638" s="231" t="s">
        <v>81</v>
      </c>
      <c r="AV638" s="12" t="s">
        <v>79</v>
      </c>
      <c r="AW638" s="12" t="s">
        <v>36</v>
      </c>
      <c r="AX638" s="12" t="s">
        <v>72</v>
      </c>
      <c r="AY638" s="231" t="s">
        <v>162</v>
      </c>
    </row>
    <row r="639" spans="2:51" s="13" customFormat="1" ht="13.5">
      <c r="B639" s="232"/>
      <c r="C639" s="233"/>
      <c r="D639" s="218" t="s">
        <v>174</v>
      </c>
      <c r="E639" s="234" t="s">
        <v>21</v>
      </c>
      <c r="F639" s="235" t="s">
        <v>635</v>
      </c>
      <c r="G639" s="233"/>
      <c r="H639" s="236">
        <v>15.45</v>
      </c>
      <c r="I639" s="237"/>
      <c r="J639" s="233"/>
      <c r="K639" s="233"/>
      <c r="L639" s="238"/>
      <c r="M639" s="239"/>
      <c r="N639" s="240"/>
      <c r="O639" s="240"/>
      <c r="P639" s="240"/>
      <c r="Q639" s="240"/>
      <c r="R639" s="240"/>
      <c r="S639" s="240"/>
      <c r="T639" s="241"/>
      <c r="AT639" s="242" t="s">
        <v>174</v>
      </c>
      <c r="AU639" s="242" t="s">
        <v>81</v>
      </c>
      <c r="AV639" s="13" t="s">
        <v>81</v>
      </c>
      <c r="AW639" s="13" t="s">
        <v>36</v>
      </c>
      <c r="AX639" s="13" t="s">
        <v>72</v>
      </c>
      <c r="AY639" s="242" t="s">
        <v>162</v>
      </c>
    </row>
    <row r="640" spans="2:51" s="12" customFormat="1" ht="13.5">
      <c r="B640" s="221"/>
      <c r="C640" s="222"/>
      <c r="D640" s="218" t="s">
        <v>174</v>
      </c>
      <c r="E640" s="223" t="s">
        <v>21</v>
      </c>
      <c r="F640" s="224" t="s">
        <v>636</v>
      </c>
      <c r="G640" s="222"/>
      <c r="H640" s="225" t="s">
        <v>21</v>
      </c>
      <c r="I640" s="226"/>
      <c r="J640" s="222"/>
      <c r="K640" s="222"/>
      <c r="L640" s="227"/>
      <c r="M640" s="228"/>
      <c r="N640" s="229"/>
      <c r="O640" s="229"/>
      <c r="P640" s="229"/>
      <c r="Q640" s="229"/>
      <c r="R640" s="229"/>
      <c r="S640" s="229"/>
      <c r="T640" s="230"/>
      <c r="AT640" s="231" t="s">
        <v>174</v>
      </c>
      <c r="AU640" s="231" t="s">
        <v>81</v>
      </c>
      <c r="AV640" s="12" t="s">
        <v>79</v>
      </c>
      <c r="AW640" s="12" t="s">
        <v>36</v>
      </c>
      <c r="AX640" s="12" t="s">
        <v>72</v>
      </c>
      <c r="AY640" s="231" t="s">
        <v>162</v>
      </c>
    </row>
    <row r="641" spans="2:51" s="13" customFormat="1" ht="13.5">
      <c r="B641" s="232"/>
      <c r="C641" s="233"/>
      <c r="D641" s="218" t="s">
        <v>174</v>
      </c>
      <c r="E641" s="234" t="s">
        <v>21</v>
      </c>
      <c r="F641" s="235" t="s">
        <v>637</v>
      </c>
      <c r="G641" s="233"/>
      <c r="H641" s="236">
        <v>11.844</v>
      </c>
      <c r="I641" s="237"/>
      <c r="J641" s="233"/>
      <c r="K641" s="233"/>
      <c r="L641" s="238"/>
      <c r="M641" s="239"/>
      <c r="N641" s="240"/>
      <c r="O641" s="240"/>
      <c r="P641" s="240"/>
      <c r="Q641" s="240"/>
      <c r="R641" s="240"/>
      <c r="S641" s="240"/>
      <c r="T641" s="241"/>
      <c r="AT641" s="242" t="s">
        <v>174</v>
      </c>
      <c r="AU641" s="242" t="s">
        <v>81</v>
      </c>
      <c r="AV641" s="13" t="s">
        <v>81</v>
      </c>
      <c r="AW641" s="13" t="s">
        <v>36</v>
      </c>
      <c r="AX641" s="13" t="s">
        <v>72</v>
      </c>
      <c r="AY641" s="242" t="s">
        <v>162</v>
      </c>
    </row>
    <row r="642" spans="2:51" s="12" customFormat="1" ht="13.5">
      <c r="B642" s="221"/>
      <c r="C642" s="222"/>
      <c r="D642" s="218" t="s">
        <v>174</v>
      </c>
      <c r="E642" s="223" t="s">
        <v>21</v>
      </c>
      <c r="F642" s="224" t="s">
        <v>178</v>
      </c>
      <c r="G642" s="222"/>
      <c r="H642" s="225" t="s">
        <v>21</v>
      </c>
      <c r="I642" s="226"/>
      <c r="J642" s="222"/>
      <c r="K642" s="222"/>
      <c r="L642" s="227"/>
      <c r="M642" s="228"/>
      <c r="N642" s="229"/>
      <c r="O642" s="229"/>
      <c r="P642" s="229"/>
      <c r="Q642" s="229"/>
      <c r="R642" s="229"/>
      <c r="S642" s="229"/>
      <c r="T642" s="230"/>
      <c r="AT642" s="231" t="s">
        <v>174</v>
      </c>
      <c r="AU642" s="231" t="s">
        <v>81</v>
      </c>
      <c r="AV642" s="12" t="s">
        <v>79</v>
      </c>
      <c r="AW642" s="12" t="s">
        <v>36</v>
      </c>
      <c r="AX642" s="12" t="s">
        <v>72</v>
      </c>
      <c r="AY642" s="231" t="s">
        <v>162</v>
      </c>
    </row>
    <row r="643" spans="2:51" s="13" customFormat="1" ht="13.5">
      <c r="B643" s="232"/>
      <c r="C643" s="233"/>
      <c r="D643" s="218" t="s">
        <v>174</v>
      </c>
      <c r="E643" s="234" t="s">
        <v>21</v>
      </c>
      <c r="F643" s="235" t="s">
        <v>638</v>
      </c>
      <c r="G643" s="233"/>
      <c r="H643" s="236">
        <v>30.9</v>
      </c>
      <c r="I643" s="237"/>
      <c r="J643" s="233"/>
      <c r="K643" s="233"/>
      <c r="L643" s="238"/>
      <c r="M643" s="239"/>
      <c r="N643" s="240"/>
      <c r="O643" s="240"/>
      <c r="P643" s="240"/>
      <c r="Q643" s="240"/>
      <c r="R643" s="240"/>
      <c r="S643" s="240"/>
      <c r="T643" s="241"/>
      <c r="AT643" s="242" t="s">
        <v>174</v>
      </c>
      <c r="AU643" s="242" t="s">
        <v>81</v>
      </c>
      <c r="AV643" s="13" t="s">
        <v>81</v>
      </c>
      <c r="AW643" s="13" t="s">
        <v>36</v>
      </c>
      <c r="AX643" s="13" t="s">
        <v>72</v>
      </c>
      <c r="AY643" s="242" t="s">
        <v>162</v>
      </c>
    </row>
    <row r="644" spans="2:51" s="14" customFormat="1" ht="13.5">
      <c r="B644" s="243"/>
      <c r="C644" s="244"/>
      <c r="D644" s="245" t="s">
        <v>174</v>
      </c>
      <c r="E644" s="246" t="s">
        <v>21</v>
      </c>
      <c r="F644" s="247" t="s">
        <v>184</v>
      </c>
      <c r="G644" s="244"/>
      <c r="H644" s="248">
        <v>58.194</v>
      </c>
      <c r="I644" s="249"/>
      <c r="J644" s="244"/>
      <c r="K644" s="244"/>
      <c r="L644" s="250"/>
      <c r="M644" s="251"/>
      <c r="N644" s="252"/>
      <c r="O644" s="252"/>
      <c r="P644" s="252"/>
      <c r="Q644" s="252"/>
      <c r="R644" s="252"/>
      <c r="S644" s="252"/>
      <c r="T644" s="253"/>
      <c r="AT644" s="254" t="s">
        <v>174</v>
      </c>
      <c r="AU644" s="254" t="s">
        <v>81</v>
      </c>
      <c r="AV644" s="14" t="s">
        <v>170</v>
      </c>
      <c r="AW644" s="14" t="s">
        <v>36</v>
      </c>
      <c r="AX644" s="14" t="s">
        <v>79</v>
      </c>
      <c r="AY644" s="254" t="s">
        <v>162</v>
      </c>
    </row>
    <row r="645" spans="2:65" s="1" customFormat="1" ht="22.5" customHeight="1">
      <c r="B645" s="43"/>
      <c r="C645" s="206" t="s">
        <v>639</v>
      </c>
      <c r="D645" s="206" t="s">
        <v>165</v>
      </c>
      <c r="E645" s="207" t="s">
        <v>640</v>
      </c>
      <c r="F645" s="208" t="s">
        <v>641</v>
      </c>
      <c r="G645" s="209" t="s">
        <v>187</v>
      </c>
      <c r="H645" s="210">
        <v>19.193</v>
      </c>
      <c r="I645" s="211"/>
      <c r="J645" s="212">
        <f>ROUND(I645*H645,2)</f>
        <v>0</v>
      </c>
      <c r="K645" s="208" t="s">
        <v>169</v>
      </c>
      <c r="L645" s="63"/>
      <c r="M645" s="213" t="s">
        <v>21</v>
      </c>
      <c r="N645" s="214" t="s">
        <v>43</v>
      </c>
      <c r="O645" s="44"/>
      <c r="P645" s="215">
        <f>O645*H645</f>
        <v>0</v>
      </c>
      <c r="Q645" s="215">
        <v>0.04536</v>
      </c>
      <c r="R645" s="215">
        <f>Q645*H645</f>
        <v>0.8705944800000001</v>
      </c>
      <c r="S645" s="215">
        <v>0</v>
      </c>
      <c r="T645" s="216">
        <f>S645*H645</f>
        <v>0</v>
      </c>
      <c r="AR645" s="26" t="s">
        <v>376</v>
      </c>
      <c r="AT645" s="26" t="s">
        <v>165</v>
      </c>
      <c r="AU645" s="26" t="s">
        <v>81</v>
      </c>
      <c r="AY645" s="26" t="s">
        <v>162</v>
      </c>
      <c r="BE645" s="217">
        <f>IF(N645="základní",J645,0)</f>
        <v>0</v>
      </c>
      <c r="BF645" s="217">
        <f>IF(N645="snížená",J645,0)</f>
        <v>0</v>
      </c>
      <c r="BG645" s="217">
        <f>IF(N645="zákl. přenesená",J645,0)</f>
        <v>0</v>
      </c>
      <c r="BH645" s="217">
        <f>IF(N645="sníž. přenesená",J645,0)</f>
        <v>0</v>
      </c>
      <c r="BI645" s="217">
        <f>IF(N645="nulová",J645,0)</f>
        <v>0</v>
      </c>
      <c r="BJ645" s="26" t="s">
        <v>79</v>
      </c>
      <c r="BK645" s="217">
        <f>ROUND(I645*H645,2)</f>
        <v>0</v>
      </c>
      <c r="BL645" s="26" t="s">
        <v>376</v>
      </c>
      <c r="BM645" s="26" t="s">
        <v>642</v>
      </c>
    </row>
    <row r="646" spans="2:47" s="1" customFormat="1" ht="135">
      <c r="B646" s="43"/>
      <c r="C646" s="65"/>
      <c r="D646" s="218" t="s">
        <v>172</v>
      </c>
      <c r="E646" s="65"/>
      <c r="F646" s="219" t="s">
        <v>625</v>
      </c>
      <c r="G646" s="65"/>
      <c r="H646" s="65"/>
      <c r="I646" s="174"/>
      <c r="J646" s="65"/>
      <c r="K646" s="65"/>
      <c r="L646" s="63"/>
      <c r="M646" s="220"/>
      <c r="N646" s="44"/>
      <c r="O646" s="44"/>
      <c r="P646" s="44"/>
      <c r="Q646" s="44"/>
      <c r="R646" s="44"/>
      <c r="S646" s="44"/>
      <c r="T646" s="80"/>
      <c r="AT646" s="26" t="s">
        <v>172</v>
      </c>
      <c r="AU646" s="26" t="s">
        <v>81</v>
      </c>
    </row>
    <row r="647" spans="2:51" s="12" customFormat="1" ht="13.5">
      <c r="B647" s="221"/>
      <c r="C647" s="222"/>
      <c r="D647" s="218" t="s">
        <v>174</v>
      </c>
      <c r="E647" s="223" t="s">
        <v>21</v>
      </c>
      <c r="F647" s="224" t="s">
        <v>368</v>
      </c>
      <c r="G647" s="222"/>
      <c r="H647" s="225" t="s">
        <v>21</v>
      </c>
      <c r="I647" s="226"/>
      <c r="J647" s="222"/>
      <c r="K647" s="222"/>
      <c r="L647" s="227"/>
      <c r="M647" s="228"/>
      <c r="N647" s="229"/>
      <c r="O647" s="229"/>
      <c r="P647" s="229"/>
      <c r="Q647" s="229"/>
      <c r="R647" s="229"/>
      <c r="S647" s="229"/>
      <c r="T647" s="230"/>
      <c r="AT647" s="231" t="s">
        <v>174</v>
      </c>
      <c r="AU647" s="231" t="s">
        <v>81</v>
      </c>
      <c r="AV647" s="12" t="s">
        <v>79</v>
      </c>
      <c r="AW647" s="12" t="s">
        <v>36</v>
      </c>
      <c r="AX647" s="12" t="s">
        <v>72</v>
      </c>
      <c r="AY647" s="231" t="s">
        <v>162</v>
      </c>
    </row>
    <row r="648" spans="2:51" s="13" customFormat="1" ht="13.5">
      <c r="B648" s="232"/>
      <c r="C648" s="233"/>
      <c r="D648" s="218" t="s">
        <v>174</v>
      </c>
      <c r="E648" s="234" t="s">
        <v>21</v>
      </c>
      <c r="F648" s="235" t="s">
        <v>643</v>
      </c>
      <c r="G648" s="233"/>
      <c r="H648" s="236">
        <v>20.793</v>
      </c>
      <c r="I648" s="237"/>
      <c r="J648" s="233"/>
      <c r="K648" s="233"/>
      <c r="L648" s="238"/>
      <c r="M648" s="239"/>
      <c r="N648" s="240"/>
      <c r="O648" s="240"/>
      <c r="P648" s="240"/>
      <c r="Q648" s="240"/>
      <c r="R648" s="240"/>
      <c r="S648" s="240"/>
      <c r="T648" s="241"/>
      <c r="AT648" s="242" t="s">
        <v>174</v>
      </c>
      <c r="AU648" s="242" t="s">
        <v>81</v>
      </c>
      <c r="AV648" s="13" t="s">
        <v>81</v>
      </c>
      <c r="AW648" s="13" t="s">
        <v>36</v>
      </c>
      <c r="AX648" s="13" t="s">
        <v>72</v>
      </c>
      <c r="AY648" s="242" t="s">
        <v>162</v>
      </c>
    </row>
    <row r="649" spans="2:51" s="13" customFormat="1" ht="13.5">
      <c r="B649" s="232"/>
      <c r="C649" s="233"/>
      <c r="D649" s="218" t="s">
        <v>174</v>
      </c>
      <c r="E649" s="234" t="s">
        <v>21</v>
      </c>
      <c r="F649" s="235" t="s">
        <v>275</v>
      </c>
      <c r="G649" s="233"/>
      <c r="H649" s="236">
        <v>-1.6</v>
      </c>
      <c r="I649" s="237"/>
      <c r="J649" s="233"/>
      <c r="K649" s="233"/>
      <c r="L649" s="238"/>
      <c r="M649" s="239"/>
      <c r="N649" s="240"/>
      <c r="O649" s="240"/>
      <c r="P649" s="240"/>
      <c r="Q649" s="240"/>
      <c r="R649" s="240"/>
      <c r="S649" s="240"/>
      <c r="T649" s="241"/>
      <c r="AT649" s="242" t="s">
        <v>174</v>
      </c>
      <c r="AU649" s="242" t="s">
        <v>81</v>
      </c>
      <c r="AV649" s="13" t="s">
        <v>81</v>
      </c>
      <c r="AW649" s="13" t="s">
        <v>36</v>
      </c>
      <c r="AX649" s="13" t="s">
        <v>72</v>
      </c>
      <c r="AY649" s="242" t="s">
        <v>162</v>
      </c>
    </row>
    <row r="650" spans="2:51" s="14" customFormat="1" ht="13.5">
      <c r="B650" s="243"/>
      <c r="C650" s="244"/>
      <c r="D650" s="245" t="s">
        <v>174</v>
      </c>
      <c r="E650" s="246" t="s">
        <v>21</v>
      </c>
      <c r="F650" s="247" t="s">
        <v>184</v>
      </c>
      <c r="G650" s="244"/>
      <c r="H650" s="248">
        <v>19.193</v>
      </c>
      <c r="I650" s="249"/>
      <c r="J650" s="244"/>
      <c r="K650" s="244"/>
      <c r="L650" s="250"/>
      <c r="M650" s="251"/>
      <c r="N650" s="252"/>
      <c r="O650" s="252"/>
      <c r="P650" s="252"/>
      <c r="Q650" s="252"/>
      <c r="R650" s="252"/>
      <c r="S650" s="252"/>
      <c r="T650" s="253"/>
      <c r="AT650" s="254" t="s">
        <v>174</v>
      </c>
      <c r="AU650" s="254" t="s">
        <v>81</v>
      </c>
      <c r="AV650" s="14" t="s">
        <v>170</v>
      </c>
      <c r="AW650" s="14" t="s">
        <v>36</v>
      </c>
      <c r="AX650" s="14" t="s">
        <v>79</v>
      </c>
      <c r="AY650" s="254" t="s">
        <v>162</v>
      </c>
    </row>
    <row r="651" spans="2:65" s="1" customFormat="1" ht="22.5" customHeight="1">
      <c r="B651" s="43"/>
      <c r="C651" s="206" t="s">
        <v>644</v>
      </c>
      <c r="D651" s="206" t="s">
        <v>165</v>
      </c>
      <c r="E651" s="207" t="s">
        <v>645</v>
      </c>
      <c r="F651" s="208" t="s">
        <v>646</v>
      </c>
      <c r="G651" s="209" t="s">
        <v>187</v>
      </c>
      <c r="H651" s="210">
        <v>365.581</v>
      </c>
      <c r="I651" s="211"/>
      <c r="J651" s="212">
        <f>ROUND(I651*H651,2)</f>
        <v>0</v>
      </c>
      <c r="K651" s="208" t="s">
        <v>169</v>
      </c>
      <c r="L651" s="63"/>
      <c r="M651" s="213" t="s">
        <v>21</v>
      </c>
      <c r="N651" s="214" t="s">
        <v>43</v>
      </c>
      <c r="O651" s="44"/>
      <c r="P651" s="215">
        <f>O651*H651</f>
        <v>0</v>
      </c>
      <c r="Q651" s="215">
        <v>0.0002</v>
      </c>
      <c r="R651" s="215">
        <f>Q651*H651</f>
        <v>0.0731162</v>
      </c>
      <c r="S651" s="215">
        <v>0</v>
      </c>
      <c r="T651" s="216">
        <f>S651*H651</f>
        <v>0</v>
      </c>
      <c r="AR651" s="26" t="s">
        <v>376</v>
      </c>
      <c r="AT651" s="26" t="s">
        <v>165</v>
      </c>
      <c r="AU651" s="26" t="s">
        <v>81</v>
      </c>
      <c r="AY651" s="26" t="s">
        <v>162</v>
      </c>
      <c r="BE651" s="217">
        <f>IF(N651="základní",J651,0)</f>
        <v>0</v>
      </c>
      <c r="BF651" s="217">
        <f>IF(N651="snížená",J651,0)</f>
        <v>0</v>
      </c>
      <c r="BG651" s="217">
        <f>IF(N651="zákl. přenesená",J651,0)</f>
        <v>0</v>
      </c>
      <c r="BH651" s="217">
        <f>IF(N651="sníž. přenesená",J651,0)</f>
        <v>0</v>
      </c>
      <c r="BI651" s="217">
        <f>IF(N651="nulová",J651,0)</f>
        <v>0</v>
      </c>
      <c r="BJ651" s="26" t="s">
        <v>79</v>
      </c>
      <c r="BK651" s="217">
        <f>ROUND(I651*H651,2)</f>
        <v>0</v>
      </c>
      <c r="BL651" s="26" t="s">
        <v>376</v>
      </c>
      <c r="BM651" s="26" t="s">
        <v>647</v>
      </c>
    </row>
    <row r="652" spans="2:47" s="1" customFormat="1" ht="135">
      <c r="B652" s="43"/>
      <c r="C652" s="65"/>
      <c r="D652" s="218" t="s">
        <v>172</v>
      </c>
      <c r="E652" s="65"/>
      <c r="F652" s="219" t="s">
        <v>625</v>
      </c>
      <c r="G652" s="65"/>
      <c r="H652" s="65"/>
      <c r="I652" s="174"/>
      <c r="J652" s="65"/>
      <c r="K652" s="65"/>
      <c r="L652" s="63"/>
      <c r="M652" s="220"/>
      <c r="N652" s="44"/>
      <c r="O652" s="44"/>
      <c r="P652" s="44"/>
      <c r="Q652" s="44"/>
      <c r="R652" s="44"/>
      <c r="S652" s="44"/>
      <c r="T652" s="80"/>
      <c r="AT652" s="26" t="s">
        <v>172</v>
      </c>
      <c r="AU652" s="26" t="s">
        <v>81</v>
      </c>
    </row>
    <row r="653" spans="2:51" s="12" customFormat="1" ht="13.5">
      <c r="B653" s="221"/>
      <c r="C653" s="222"/>
      <c r="D653" s="218" t="s">
        <v>174</v>
      </c>
      <c r="E653" s="223" t="s">
        <v>21</v>
      </c>
      <c r="F653" s="224" t="s">
        <v>257</v>
      </c>
      <c r="G653" s="222"/>
      <c r="H653" s="225" t="s">
        <v>21</v>
      </c>
      <c r="I653" s="226"/>
      <c r="J653" s="222"/>
      <c r="K653" s="222"/>
      <c r="L653" s="227"/>
      <c r="M653" s="228"/>
      <c r="N653" s="229"/>
      <c r="O653" s="229"/>
      <c r="P653" s="229"/>
      <c r="Q653" s="229"/>
      <c r="R653" s="229"/>
      <c r="S653" s="229"/>
      <c r="T653" s="230"/>
      <c r="AT653" s="231" t="s">
        <v>174</v>
      </c>
      <c r="AU653" s="231" t="s">
        <v>81</v>
      </c>
      <c r="AV653" s="12" t="s">
        <v>79</v>
      </c>
      <c r="AW653" s="12" t="s">
        <v>36</v>
      </c>
      <c r="AX653" s="12" t="s">
        <v>72</v>
      </c>
      <c r="AY653" s="231" t="s">
        <v>162</v>
      </c>
    </row>
    <row r="654" spans="2:51" s="13" customFormat="1" ht="13.5">
      <c r="B654" s="232"/>
      <c r="C654" s="233"/>
      <c r="D654" s="218" t="s">
        <v>174</v>
      </c>
      <c r="E654" s="234" t="s">
        <v>21</v>
      </c>
      <c r="F654" s="235" t="s">
        <v>648</v>
      </c>
      <c r="G654" s="233"/>
      <c r="H654" s="236">
        <v>331.694</v>
      </c>
      <c r="I654" s="237"/>
      <c r="J654" s="233"/>
      <c r="K654" s="233"/>
      <c r="L654" s="238"/>
      <c r="M654" s="239"/>
      <c r="N654" s="240"/>
      <c r="O654" s="240"/>
      <c r="P654" s="240"/>
      <c r="Q654" s="240"/>
      <c r="R654" s="240"/>
      <c r="S654" s="240"/>
      <c r="T654" s="241"/>
      <c r="AT654" s="242" t="s">
        <v>174</v>
      </c>
      <c r="AU654" s="242" t="s">
        <v>81</v>
      </c>
      <c r="AV654" s="13" t="s">
        <v>81</v>
      </c>
      <c r="AW654" s="13" t="s">
        <v>36</v>
      </c>
      <c r="AX654" s="13" t="s">
        <v>72</v>
      </c>
      <c r="AY654" s="242" t="s">
        <v>162</v>
      </c>
    </row>
    <row r="655" spans="2:51" s="12" customFormat="1" ht="13.5">
      <c r="B655" s="221"/>
      <c r="C655" s="222"/>
      <c r="D655" s="218" t="s">
        <v>174</v>
      </c>
      <c r="E655" s="223" t="s">
        <v>21</v>
      </c>
      <c r="F655" s="224" t="s">
        <v>649</v>
      </c>
      <c r="G655" s="222"/>
      <c r="H655" s="225" t="s">
        <v>21</v>
      </c>
      <c r="I655" s="226"/>
      <c r="J655" s="222"/>
      <c r="K655" s="222"/>
      <c r="L655" s="227"/>
      <c r="M655" s="228"/>
      <c r="N655" s="229"/>
      <c r="O655" s="229"/>
      <c r="P655" s="229"/>
      <c r="Q655" s="229"/>
      <c r="R655" s="229"/>
      <c r="S655" s="229"/>
      <c r="T655" s="230"/>
      <c r="AT655" s="231" t="s">
        <v>174</v>
      </c>
      <c r="AU655" s="231" t="s">
        <v>81</v>
      </c>
      <c r="AV655" s="12" t="s">
        <v>79</v>
      </c>
      <c r="AW655" s="12" t="s">
        <v>36</v>
      </c>
      <c r="AX655" s="12" t="s">
        <v>72</v>
      </c>
      <c r="AY655" s="231" t="s">
        <v>162</v>
      </c>
    </row>
    <row r="656" spans="2:51" s="13" customFormat="1" ht="13.5">
      <c r="B656" s="232"/>
      <c r="C656" s="233"/>
      <c r="D656" s="218" t="s">
        <v>174</v>
      </c>
      <c r="E656" s="234" t="s">
        <v>21</v>
      </c>
      <c r="F656" s="235" t="s">
        <v>650</v>
      </c>
      <c r="G656" s="233"/>
      <c r="H656" s="236">
        <v>33.887</v>
      </c>
      <c r="I656" s="237"/>
      <c r="J656" s="233"/>
      <c r="K656" s="233"/>
      <c r="L656" s="238"/>
      <c r="M656" s="239"/>
      <c r="N656" s="240"/>
      <c r="O656" s="240"/>
      <c r="P656" s="240"/>
      <c r="Q656" s="240"/>
      <c r="R656" s="240"/>
      <c r="S656" s="240"/>
      <c r="T656" s="241"/>
      <c r="AT656" s="242" t="s">
        <v>174</v>
      </c>
      <c r="AU656" s="242" t="s">
        <v>81</v>
      </c>
      <c r="AV656" s="13" t="s">
        <v>81</v>
      </c>
      <c r="AW656" s="13" t="s">
        <v>36</v>
      </c>
      <c r="AX656" s="13" t="s">
        <v>72</v>
      </c>
      <c r="AY656" s="242" t="s">
        <v>162</v>
      </c>
    </row>
    <row r="657" spans="2:51" s="14" customFormat="1" ht="13.5">
      <c r="B657" s="243"/>
      <c r="C657" s="244"/>
      <c r="D657" s="245" t="s">
        <v>174</v>
      </c>
      <c r="E657" s="246" t="s">
        <v>21</v>
      </c>
      <c r="F657" s="247" t="s">
        <v>184</v>
      </c>
      <c r="G657" s="244"/>
      <c r="H657" s="248">
        <v>365.581</v>
      </c>
      <c r="I657" s="249"/>
      <c r="J657" s="244"/>
      <c r="K657" s="244"/>
      <c r="L657" s="250"/>
      <c r="M657" s="251"/>
      <c r="N657" s="252"/>
      <c r="O657" s="252"/>
      <c r="P657" s="252"/>
      <c r="Q657" s="252"/>
      <c r="R657" s="252"/>
      <c r="S657" s="252"/>
      <c r="T657" s="253"/>
      <c r="AT657" s="254" t="s">
        <v>174</v>
      </c>
      <c r="AU657" s="254" t="s">
        <v>81</v>
      </c>
      <c r="AV657" s="14" t="s">
        <v>170</v>
      </c>
      <c r="AW657" s="14" t="s">
        <v>36</v>
      </c>
      <c r="AX657" s="14" t="s">
        <v>79</v>
      </c>
      <c r="AY657" s="254" t="s">
        <v>162</v>
      </c>
    </row>
    <row r="658" spans="2:65" s="1" customFormat="1" ht="22.5" customHeight="1">
      <c r="B658" s="43"/>
      <c r="C658" s="206" t="s">
        <v>651</v>
      </c>
      <c r="D658" s="206" t="s">
        <v>165</v>
      </c>
      <c r="E658" s="207" t="s">
        <v>652</v>
      </c>
      <c r="F658" s="208" t="s">
        <v>653</v>
      </c>
      <c r="G658" s="209" t="s">
        <v>206</v>
      </c>
      <c r="H658" s="210">
        <v>292.5</v>
      </c>
      <c r="I658" s="211"/>
      <c r="J658" s="212">
        <f>ROUND(I658*H658,2)</f>
        <v>0</v>
      </c>
      <c r="K658" s="208" t="s">
        <v>169</v>
      </c>
      <c r="L658" s="63"/>
      <c r="M658" s="213" t="s">
        <v>21</v>
      </c>
      <c r="N658" s="214" t="s">
        <v>43</v>
      </c>
      <c r="O658" s="44"/>
      <c r="P658" s="215">
        <f>O658*H658</f>
        <v>0</v>
      </c>
      <c r="Q658" s="215">
        <v>4E-05</v>
      </c>
      <c r="R658" s="215">
        <f>Q658*H658</f>
        <v>0.0117</v>
      </c>
      <c r="S658" s="215">
        <v>0</v>
      </c>
      <c r="T658" s="216">
        <f>S658*H658</f>
        <v>0</v>
      </c>
      <c r="AR658" s="26" t="s">
        <v>376</v>
      </c>
      <c r="AT658" s="26" t="s">
        <v>165</v>
      </c>
      <c r="AU658" s="26" t="s">
        <v>81</v>
      </c>
      <c r="AY658" s="26" t="s">
        <v>162</v>
      </c>
      <c r="BE658" s="217">
        <f>IF(N658="základní",J658,0)</f>
        <v>0</v>
      </c>
      <c r="BF658" s="217">
        <f>IF(N658="snížená",J658,0)</f>
        <v>0</v>
      </c>
      <c r="BG658" s="217">
        <f>IF(N658="zákl. přenesená",J658,0)</f>
        <v>0</v>
      </c>
      <c r="BH658" s="217">
        <f>IF(N658="sníž. přenesená",J658,0)</f>
        <v>0</v>
      </c>
      <c r="BI658" s="217">
        <f>IF(N658="nulová",J658,0)</f>
        <v>0</v>
      </c>
      <c r="BJ658" s="26" t="s">
        <v>79</v>
      </c>
      <c r="BK658" s="217">
        <f>ROUND(I658*H658,2)</f>
        <v>0</v>
      </c>
      <c r="BL658" s="26" t="s">
        <v>376</v>
      </c>
      <c r="BM658" s="26" t="s">
        <v>654</v>
      </c>
    </row>
    <row r="659" spans="2:47" s="1" customFormat="1" ht="135">
      <c r="B659" s="43"/>
      <c r="C659" s="65"/>
      <c r="D659" s="218" t="s">
        <v>172</v>
      </c>
      <c r="E659" s="65"/>
      <c r="F659" s="219" t="s">
        <v>625</v>
      </c>
      <c r="G659" s="65"/>
      <c r="H659" s="65"/>
      <c r="I659" s="174"/>
      <c r="J659" s="65"/>
      <c r="K659" s="65"/>
      <c r="L659" s="63"/>
      <c r="M659" s="220"/>
      <c r="N659" s="44"/>
      <c r="O659" s="44"/>
      <c r="P659" s="44"/>
      <c r="Q659" s="44"/>
      <c r="R659" s="44"/>
      <c r="S659" s="44"/>
      <c r="T659" s="80"/>
      <c r="AT659" s="26" t="s">
        <v>172</v>
      </c>
      <c r="AU659" s="26" t="s">
        <v>81</v>
      </c>
    </row>
    <row r="660" spans="2:51" s="12" customFormat="1" ht="13.5">
      <c r="B660" s="221"/>
      <c r="C660" s="222"/>
      <c r="D660" s="218" t="s">
        <v>174</v>
      </c>
      <c r="E660" s="223" t="s">
        <v>21</v>
      </c>
      <c r="F660" s="224" t="s">
        <v>175</v>
      </c>
      <c r="G660" s="222"/>
      <c r="H660" s="225" t="s">
        <v>21</v>
      </c>
      <c r="I660" s="226"/>
      <c r="J660" s="222"/>
      <c r="K660" s="222"/>
      <c r="L660" s="227"/>
      <c r="M660" s="228"/>
      <c r="N660" s="229"/>
      <c r="O660" s="229"/>
      <c r="P660" s="229"/>
      <c r="Q660" s="229"/>
      <c r="R660" s="229"/>
      <c r="S660" s="229"/>
      <c r="T660" s="230"/>
      <c r="AT660" s="231" t="s">
        <v>174</v>
      </c>
      <c r="AU660" s="231" t="s">
        <v>81</v>
      </c>
      <c r="AV660" s="12" t="s">
        <v>79</v>
      </c>
      <c r="AW660" s="12" t="s">
        <v>36</v>
      </c>
      <c r="AX660" s="12" t="s">
        <v>72</v>
      </c>
      <c r="AY660" s="231" t="s">
        <v>162</v>
      </c>
    </row>
    <row r="661" spans="2:51" s="13" customFormat="1" ht="13.5">
      <c r="B661" s="232"/>
      <c r="C661" s="233"/>
      <c r="D661" s="218" t="s">
        <v>174</v>
      </c>
      <c r="E661" s="234" t="s">
        <v>21</v>
      </c>
      <c r="F661" s="235" t="s">
        <v>655</v>
      </c>
      <c r="G661" s="233"/>
      <c r="H661" s="236">
        <v>20.9</v>
      </c>
      <c r="I661" s="237"/>
      <c r="J661" s="233"/>
      <c r="K661" s="233"/>
      <c r="L661" s="238"/>
      <c r="M661" s="239"/>
      <c r="N661" s="240"/>
      <c r="O661" s="240"/>
      <c r="P661" s="240"/>
      <c r="Q661" s="240"/>
      <c r="R661" s="240"/>
      <c r="S661" s="240"/>
      <c r="T661" s="241"/>
      <c r="AT661" s="242" t="s">
        <v>174</v>
      </c>
      <c r="AU661" s="242" t="s">
        <v>81</v>
      </c>
      <c r="AV661" s="13" t="s">
        <v>81</v>
      </c>
      <c r="AW661" s="13" t="s">
        <v>36</v>
      </c>
      <c r="AX661" s="13" t="s">
        <v>72</v>
      </c>
      <c r="AY661" s="242" t="s">
        <v>162</v>
      </c>
    </row>
    <row r="662" spans="2:51" s="12" customFormat="1" ht="13.5">
      <c r="B662" s="221"/>
      <c r="C662" s="222"/>
      <c r="D662" s="218" t="s">
        <v>174</v>
      </c>
      <c r="E662" s="223" t="s">
        <v>21</v>
      </c>
      <c r="F662" s="224" t="s">
        <v>318</v>
      </c>
      <c r="G662" s="222"/>
      <c r="H662" s="225" t="s">
        <v>21</v>
      </c>
      <c r="I662" s="226"/>
      <c r="J662" s="222"/>
      <c r="K662" s="222"/>
      <c r="L662" s="227"/>
      <c r="M662" s="228"/>
      <c r="N662" s="229"/>
      <c r="O662" s="229"/>
      <c r="P662" s="229"/>
      <c r="Q662" s="229"/>
      <c r="R662" s="229"/>
      <c r="S662" s="229"/>
      <c r="T662" s="230"/>
      <c r="AT662" s="231" t="s">
        <v>174</v>
      </c>
      <c r="AU662" s="231" t="s">
        <v>81</v>
      </c>
      <c r="AV662" s="12" t="s">
        <v>79</v>
      </c>
      <c r="AW662" s="12" t="s">
        <v>36</v>
      </c>
      <c r="AX662" s="12" t="s">
        <v>72</v>
      </c>
      <c r="AY662" s="231" t="s">
        <v>162</v>
      </c>
    </row>
    <row r="663" spans="2:51" s="13" customFormat="1" ht="13.5">
      <c r="B663" s="232"/>
      <c r="C663" s="233"/>
      <c r="D663" s="218" t="s">
        <v>174</v>
      </c>
      <c r="E663" s="234" t="s">
        <v>21</v>
      </c>
      <c r="F663" s="235" t="s">
        <v>656</v>
      </c>
      <c r="G663" s="233"/>
      <c r="H663" s="236">
        <v>19.1</v>
      </c>
      <c r="I663" s="237"/>
      <c r="J663" s="233"/>
      <c r="K663" s="233"/>
      <c r="L663" s="238"/>
      <c r="M663" s="239"/>
      <c r="N663" s="240"/>
      <c r="O663" s="240"/>
      <c r="P663" s="240"/>
      <c r="Q663" s="240"/>
      <c r="R663" s="240"/>
      <c r="S663" s="240"/>
      <c r="T663" s="241"/>
      <c r="AT663" s="242" t="s">
        <v>174</v>
      </c>
      <c r="AU663" s="242" t="s">
        <v>81</v>
      </c>
      <c r="AV663" s="13" t="s">
        <v>81</v>
      </c>
      <c r="AW663" s="13" t="s">
        <v>36</v>
      </c>
      <c r="AX663" s="13" t="s">
        <v>72</v>
      </c>
      <c r="AY663" s="242" t="s">
        <v>162</v>
      </c>
    </row>
    <row r="664" spans="2:51" s="12" customFormat="1" ht="13.5">
      <c r="B664" s="221"/>
      <c r="C664" s="222"/>
      <c r="D664" s="218" t="s">
        <v>174</v>
      </c>
      <c r="E664" s="223" t="s">
        <v>21</v>
      </c>
      <c r="F664" s="224" t="s">
        <v>657</v>
      </c>
      <c r="G664" s="222"/>
      <c r="H664" s="225" t="s">
        <v>21</v>
      </c>
      <c r="I664" s="226"/>
      <c r="J664" s="222"/>
      <c r="K664" s="222"/>
      <c r="L664" s="227"/>
      <c r="M664" s="228"/>
      <c r="N664" s="229"/>
      <c r="O664" s="229"/>
      <c r="P664" s="229"/>
      <c r="Q664" s="229"/>
      <c r="R664" s="229"/>
      <c r="S664" s="229"/>
      <c r="T664" s="230"/>
      <c r="AT664" s="231" t="s">
        <v>174</v>
      </c>
      <c r="AU664" s="231" t="s">
        <v>81</v>
      </c>
      <c r="AV664" s="12" t="s">
        <v>79</v>
      </c>
      <c r="AW664" s="12" t="s">
        <v>36</v>
      </c>
      <c r="AX664" s="12" t="s">
        <v>72</v>
      </c>
      <c r="AY664" s="231" t="s">
        <v>162</v>
      </c>
    </row>
    <row r="665" spans="2:51" s="13" customFormat="1" ht="13.5">
      <c r="B665" s="232"/>
      <c r="C665" s="233"/>
      <c r="D665" s="218" t="s">
        <v>174</v>
      </c>
      <c r="E665" s="234" t="s">
        <v>21</v>
      </c>
      <c r="F665" s="235" t="s">
        <v>658</v>
      </c>
      <c r="G665" s="233"/>
      <c r="H665" s="236">
        <v>26</v>
      </c>
      <c r="I665" s="237"/>
      <c r="J665" s="233"/>
      <c r="K665" s="233"/>
      <c r="L665" s="238"/>
      <c r="M665" s="239"/>
      <c r="N665" s="240"/>
      <c r="O665" s="240"/>
      <c r="P665" s="240"/>
      <c r="Q665" s="240"/>
      <c r="R665" s="240"/>
      <c r="S665" s="240"/>
      <c r="T665" s="241"/>
      <c r="AT665" s="242" t="s">
        <v>174</v>
      </c>
      <c r="AU665" s="242" t="s">
        <v>81</v>
      </c>
      <c r="AV665" s="13" t="s">
        <v>81</v>
      </c>
      <c r="AW665" s="13" t="s">
        <v>36</v>
      </c>
      <c r="AX665" s="13" t="s">
        <v>72</v>
      </c>
      <c r="AY665" s="242" t="s">
        <v>162</v>
      </c>
    </row>
    <row r="666" spans="2:51" s="12" customFormat="1" ht="13.5">
      <c r="B666" s="221"/>
      <c r="C666" s="222"/>
      <c r="D666" s="218" t="s">
        <v>174</v>
      </c>
      <c r="E666" s="223" t="s">
        <v>21</v>
      </c>
      <c r="F666" s="224" t="s">
        <v>328</v>
      </c>
      <c r="G666" s="222"/>
      <c r="H666" s="225" t="s">
        <v>21</v>
      </c>
      <c r="I666" s="226"/>
      <c r="J666" s="222"/>
      <c r="K666" s="222"/>
      <c r="L666" s="227"/>
      <c r="M666" s="228"/>
      <c r="N666" s="229"/>
      <c r="O666" s="229"/>
      <c r="P666" s="229"/>
      <c r="Q666" s="229"/>
      <c r="R666" s="229"/>
      <c r="S666" s="229"/>
      <c r="T666" s="230"/>
      <c r="AT666" s="231" t="s">
        <v>174</v>
      </c>
      <c r="AU666" s="231" t="s">
        <v>81</v>
      </c>
      <c r="AV666" s="12" t="s">
        <v>79</v>
      </c>
      <c r="AW666" s="12" t="s">
        <v>36</v>
      </c>
      <c r="AX666" s="12" t="s">
        <v>72</v>
      </c>
      <c r="AY666" s="231" t="s">
        <v>162</v>
      </c>
    </row>
    <row r="667" spans="2:51" s="13" customFormat="1" ht="13.5">
      <c r="B667" s="232"/>
      <c r="C667" s="233"/>
      <c r="D667" s="218" t="s">
        <v>174</v>
      </c>
      <c r="E667" s="234" t="s">
        <v>21</v>
      </c>
      <c r="F667" s="235" t="s">
        <v>656</v>
      </c>
      <c r="G667" s="233"/>
      <c r="H667" s="236">
        <v>19.1</v>
      </c>
      <c r="I667" s="237"/>
      <c r="J667" s="233"/>
      <c r="K667" s="233"/>
      <c r="L667" s="238"/>
      <c r="M667" s="239"/>
      <c r="N667" s="240"/>
      <c r="O667" s="240"/>
      <c r="P667" s="240"/>
      <c r="Q667" s="240"/>
      <c r="R667" s="240"/>
      <c r="S667" s="240"/>
      <c r="T667" s="241"/>
      <c r="AT667" s="242" t="s">
        <v>174</v>
      </c>
      <c r="AU667" s="242" t="s">
        <v>81</v>
      </c>
      <c r="AV667" s="13" t="s">
        <v>81</v>
      </c>
      <c r="AW667" s="13" t="s">
        <v>36</v>
      </c>
      <c r="AX667" s="13" t="s">
        <v>72</v>
      </c>
      <c r="AY667" s="242" t="s">
        <v>162</v>
      </c>
    </row>
    <row r="668" spans="2:51" s="12" customFormat="1" ht="13.5">
      <c r="B668" s="221"/>
      <c r="C668" s="222"/>
      <c r="D668" s="218" t="s">
        <v>174</v>
      </c>
      <c r="E668" s="223" t="s">
        <v>21</v>
      </c>
      <c r="F668" s="224" t="s">
        <v>636</v>
      </c>
      <c r="G668" s="222"/>
      <c r="H668" s="225" t="s">
        <v>21</v>
      </c>
      <c r="I668" s="226"/>
      <c r="J668" s="222"/>
      <c r="K668" s="222"/>
      <c r="L668" s="227"/>
      <c r="M668" s="228"/>
      <c r="N668" s="229"/>
      <c r="O668" s="229"/>
      <c r="P668" s="229"/>
      <c r="Q668" s="229"/>
      <c r="R668" s="229"/>
      <c r="S668" s="229"/>
      <c r="T668" s="230"/>
      <c r="AT668" s="231" t="s">
        <v>174</v>
      </c>
      <c r="AU668" s="231" t="s">
        <v>81</v>
      </c>
      <c r="AV668" s="12" t="s">
        <v>79</v>
      </c>
      <c r="AW668" s="12" t="s">
        <v>36</v>
      </c>
      <c r="AX668" s="12" t="s">
        <v>72</v>
      </c>
      <c r="AY668" s="231" t="s">
        <v>162</v>
      </c>
    </row>
    <row r="669" spans="2:51" s="13" customFormat="1" ht="13.5">
      <c r="B669" s="232"/>
      <c r="C669" s="233"/>
      <c r="D669" s="218" t="s">
        <v>174</v>
      </c>
      <c r="E669" s="234" t="s">
        <v>21</v>
      </c>
      <c r="F669" s="235" t="s">
        <v>659</v>
      </c>
      <c r="G669" s="233"/>
      <c r="H669" s="236">
        <v>26.6</v>
      </c>
      <c r="I669" s="237"/>
      <c r="J669" s="233"/>
      <c r="K669" s="233"/>
      <c r="L669" s="238"/>
      <c r="M669" s="239"/>
      <c r="N669" s="240"/>
      <c r="O669" s="240"/>
      <c r="P669" s="240"/>
      <c r="Q669" s="240"/>
      <c r="R669" s="240"/>
      <c r="S669" s="240"/>
      <c r="T669" s="241"/>
      <c r="AT669" s="242" t="s">
        <v>174</v>
      </c>
      <c r="AU669" s="242" t="s">
        <v>81</v>
      </c>
      <c r="AV669" s="13" t="s">
        <v>81</v>
      </c>
      <c r="AW669" s="13" t="s">
        <v>36</v>
      </c>
      <c r="AX669" s="13" t="s">
        <v>72</v>
      </c>
      <c r="AY669" s="242" t="s">
        <v>162</v>
      </c>
    </row>
    <row r="670" spans="2:51" s="12" customFormat="1" ht="13.5">
      <c r="B670" s="221"/>
      <c r="C670" s="222"/>
      <c r="D670" s="218" t="s">
        <v>174</v>
      </c>
      <c r="E670" s="223" t="s">
        <v>21</v>
      </c>
      <c r="F670" s="224" t="s">
        <v>178</v>
      </c>
      <c r="G670" s="222"/>
      <c r="H670" s="225" t="s">
        <v>21</v>
      </c>
      <c r="I670" s="226"/>
      <c r="J670" s="222"/>
      <c r="K670" s="222"/>
      <c r="L670" s="227"/>
      <c r="M670" s="228"/>
      <c r="N670" s="229"/>
      <c r="O670" s="229"/>
      <c r="P670" s="229"/>
      <c r="Q670" s="229"/>
      <c r="R670" s="229"/>
      <c r="S670" s="229"/>
      <c r="T670" s="230"/>
      <c r="AT670" s="231" t="s">
        <v>174</v>
      </c>
      <c r="AU670" s="231" t="s">
        <v>81</v>
      </c>
      <c r="AV670" s="12" t="s">
        <v>79</v>
      </c>
      <c r="AW670" s="12" t="s">
        <v>36</v>
      </c>
      <c r="AX670" s="12" t="s">
        <v>72</v>
      </c>
      <c r="AY670" s="231" t="s">
        <v>162</v>
      </c>
    </row>
    <row r="671" spans="2:51" s="13" customFormat="1" ht="13.5">
      <c r="B671" s="232"/>
      <c r="C671" s="233"/>
      <c r="D671" s="218" t="s">
        <v>174</v>
      </c>
      <c r="E671" s="234" t="s">
        <v>21</v>
      </c>
      <c r="F671" s="235" t="s">
        <v>660</v>
      </c>
      <c r="G671" s="233"/>
      <c r="H671" s="236">
        <v>18.33</v>
      </c>
      <c r="I671" s="237"/>
      <c r="J671" s="233"/>
      <c r="K671" s="233"/>
      <c r="L671" s="238"/>
      <c r="M671" s="239"/>
      <c r="N671" s="240"/>
      <c r="O671" s="240"/>
      <c r="P671" s="240"/>
      <c r="Q671" s="240"/>
      <c r="R671" s="240"/>
      <c r="S671" s="240"/>
      <c r="T671" s="241"/>
      <c r="AT671" s="242" t="s">
        <v>174</v>
      </c>
      <c r="AU671" s="242" t="s">
        <v>81</v>
      </c>
      <c r="AV671" s="13" t="s">
        <v>81</v>
      </c>
      <c r="AW671" s="13" t="s">
        <v>36</v>
      </c>
      <c r="AX671" s="13" t="s">
        <v>72</v>
      </c>
      <c r="AY671" s="242" t="s">
        <v>162</v>
      </c>
    </row>
    <row r="672" spans="2:51" s="12" customFormat="1" ht="13.5">
      <c r="B672" s="221"/>
      <c r="C672" s="222"/>
      <c r="D672" s="218" t="s">
        <v>174</v>
      </c>
      <c r="E672" s="223" t="s">
        <v>21</v>
      </c>
      <c r="F672" s="224" t="s">
        <v>351</v>
      </c>
      <c r="G672" s="222"/>
      <c r="H672" s="225" t="s">
        <v>21</v>
      </c>
      <c r="I672" s="226"/>
      <c r="J672" s="222"/>
      <c r="K672" s="222"/>
      <c r="L672" s="227"/>
      <c r="M672" s="228"/>
      <c r="N672" s="229"/>
      <c r="O672" s="229"/>
      <c r="P672" s="229"/>
      <c r="Q672" s="229"/>
      <c r="R672" s="229"/>
      <c r="S672" s="229"/>
      <c r="T672" s="230"/>
      <c r="AT672" s="231" t="s">
        <v>174</v>
      </c>
      <c r="AU672" s="231" t="s">
        <v>81</v>
      </c>
      <c r="AV672" s="12" t="s">
        <v>79</v>
      </c>
      <c r="AW672" s="12" t="s">
        <v>36</v>
      </c>
      <c r="AX672" s="12" t="s">
        <v>72</v>
      </c>
      <c r="AY672" s="231" t="s">
        <v>162</v>
      </c>
    </row>
    <row r="673" spans="2:51" s="13" customFormat="1" ht="13.5">
      <c r="B673" s="232"/>
      <c r="C673" s="233"/>
      <c r="D673" s="218" t="s">
        <v>174</v>
      </c>
      <c r="E673" s="234" t="s">
        <v>21</v>
      </c>
      <c r="F673" s="235" t="s">
        <v>661</v>
      </c>
      <c r="G673" s="233"/>
      <c r="H673" s="236">
        <v>10.68</v>
      </c>
      <c r="I673" s="237"/>
      <c r="J673" s="233"/>
      <c r="K673" s="233"/>
      <c r="L673" s="238"/>
      <c r="M673" s="239"/>
      <c r="N673" s="240"/>
      <c r="O673" s="240"/>
      <c r="P673" s="240"/>
      <c r="Q673" s="240"/>
      <c r="R673" s="240"/>
      <c r="S673" s="240"/>
      <c r="T673" s="241"/>
      <c r="AT673" s="242" t="s">
        <v>174</v>
      </c>
      <c r="AU673" s="242" t="s">
        <v>81</v>
      </c>
      <c r="AV673" s="13" t="s">
        <v>81</v>
      </c>
      <c r="AW673" s="13" t="s">
        <v>36</v>
      </c>
      <c r="AX673" s="13" t="s">
        <v>72</v>
      </c>
      <c r="AY673" s="242" t="s">
        <v>162</v>
      </c>
    </row>
    <row r="674" spans="2:51" s="12" customFormat="1" ht="13.5">
      <c r="B674" s="221"/>
      <c r="C674" s="222"/>
      <c r="D674" s="218" t="s">
        <v>174</v>
      </c>
      <c r="E674" s="223" t="s">
        <v>21</v>
      </c>
      <c r="F674" s="224" t="s">
        <v>356</v>
      </c>
      <c r="G674" s="222"/>
      <c r="H674" s="225" t="s">
        <v>21</v>
      </c>
      <c r="I674" s="226"/>
      <c r="J674" s="222"/>
      <c r="K674" s="222"/>
      <c r="L674" s="227"/>
      <c r="M674" s="228"/>
      <c r="N674" s="229"/>
      <c r="O674" s="229"/>
      <c r="P674" s="229"/>
      <c r="Q674" s="229"/>
      <c r="R674" s="229"/>
      <c r="S674" s="229"/>
      <c r="T674" s="230"/>
      <c r="AT674" s="231" t="s">
        <v>174</v>
      </c>
      <c r="AU674" s="231" t="s">
        <v>81</v>
      </c>
      <c r="AV674" s="12" t="s">
        <v>79</v>
      </c>
      <c r="AW674" s="12" t="s">
        <v>36</v>
      </c>
      <c r="AX674" s="12" t="s">
        <v>72</v>
      </c>
      <c r="AY674" s="231" t="s">
        <v>162</v>
      </c>
    </row>
    <row r="675" spans="2:51" s="13" customFormat="1" ht="13.5">
      <c r="B675" s="232"/>
      <c r="C675" s="233"/>
      <c r="D675" s="218" t="s">
        <v>174</v>
      </c>
      <c r="E675" s="234" t="s">
        <v>21</v>
      </c>
      <c r="F675" s="235" t="s">
        <v>656</v>
      </c>
      <c r="G675" s="233"/>
      <c r="H675" s="236">
        <v>19.1</v>
      </c>
      <c r="I675" s="237"/>
      <c r="J675" s="233"/>
      <c r="K675" s="233"/>
      <c r="L675" s="238"/>
      <c r="M675" s="239"/>
      <c r="N675" s="240"/>
      <c r="O675" s="240"/>
      <c r="P675" s="240"/>
      <c r="Q675" s="240"/>
      <c r="R675" s="240"/>
      <c r="S675" s="240"/>
      <c r="T675" s="241"/>
      <c r="AT675" s="242" t="s">
        <v>174</v>
      </c>
      <c r="AU675" s="242" t="s">
        <v>81</v>
      </c>
      <c r="AV675" s="13" t="s">
        <v>81</v>
      </c>
      <c r="AW675" s="13" t="s">
        <v>36</v>
      </c>
      <c r="AX675" s="13" t="s">
        <v>72</v>
      </c>
      <c r="AY675" s="242" t="s">
        <v>162</v>
      </c>
    </row>
    <row r="676" spans="2:51" s="12" customFormat="1" ht="13.5">
      <c r="B676" s="221"/>
      <c r="C676" s="222"/>
      <c r="D676" s="218" t="s">
        <v>174</v>
      </c>
      <c r="E676" s="223" t="s">
        <v>21</v>
      </c>
      <c r="F676" s="224" t="s">
        <v>358</v>
      </c>
      <c r="G676" s="222"/>
      <c r="H676" s="225" t="s">
        <v>21</v>
      </c>
      <c r="I676" s="226"/>
      <c r="J676" s="222"/>
      <c r="K676" s="222"/>
      <c r="L676" s="227"/>
      <c r="M676" s="228"/>
      <c r="N676" s="229"/>
      <c r="O676" s="229"/>
      <c r="P676" s="229"/>
      <c r="Q676" s="229"/>
      <c r="R676" s="229"/>
      <c r="S676" s="229"/>
      <c r="T676" s="230"/>
      <c r="AT676" s="231" t="s">
        <v>174</v>
      </c>
      <c r="AU676" s="231" t="s">
        <v>81</v>
      </c>
      <c r="AV676" s="12" t="s">
        <v>79</v>
      </c>
      <c r="AW676" s="12" t="s">
        <v>36</v>
      </c>
      <c r="AX676" s="12" t="s">
        <v>72</v>
      </c>
      <c r="AY676" s="231" t="s">
        <v>162</v>
      </c>
    </row>
    <row r="677" spans="2:51" s="13" customFormat="1" ht="13.5">
      <c r="B677" s="232"/>
      <c r="C677" s="233"/>
      <c r="D677" s="218" t="s">
        <v>174</v>
      </c>
      <c r="E677" s="234" t="s">
        <v>21</v>
      </c>
      <c r="F677" s="235" t="s">
        <v>656</v>
      </c>
      <c r="G677" s="233"/>
      <c r="H677" s="236">
        <v>19.1</v>
      </c>
      <c r="I677" s="237"/>
      <c r="J677" s="233"/>
      <c r="K677" s="233"/>
      <c r="L677" s="238"/>
      <c r="M677" s="239"/>
      <c r="N677" s="240"/>
      <c r="O677" s="240"/>
      <c r="P677" s="240"/>
      <c r="Q677" s="240"/>
      <c r="R677" s="240"/>
      <c r="S677" s="240"/>
      <c r="T677" s="241"/>
      <c r="AT677" s="242" t="s">
        <v>174</v>
      </c>
      <c r="AU677" s="242" t="s">
        <v>81</v>
      </c>
      <c r="AV677" s="13" t="s">
        <v>81</v>
      </c>
      <c r="AW677" s="13" t="s">
        <v>36</v>
      </c>
      <c r="AX677" s="13" t="s">
        <v>72</v>
      </c>
      <c r="AY677" s="242" t="s">
        <v>162</v>
      </c>
    </row>
    <row r="678" spans="2:51" s="12" customFormat="1" ht="13.5">
      <c r="B678" s="221"/>
      <c r="C678" s="222"/>
      <c r="D678" s="218" t="s">
        <v>174</v>
      </c>
      <c r="E678" s="223" t="s">
        <v>21</v>
      </c>
      <c r="F678" s="224" t="s">
        <v>201</v>
      </c>
      <c r="G678" s="222"/>
      <c r="H678" s="225" t="s">
        <v>21</v>
      </c>
      <c r="I678" s="226"/>
      <c r="J678" s="222"/>
      <c r="K678" s="222"/>
      <c r="L678" s="227"/>
      <c r="M678" s="228"/>
      <c r="N678" s="229"/>
      <c r="O678" s="229"/>
      <c r="P678" s="229"/>
      <c r="Q678" s="229"/>
      <c r="R678" s="229"/>
      <c r="S678" s="229"/>
      <c r="T678" s="230"/>
      <c r="AT678" s="231" t="s">
        <v>174</v>
      </c>
      <c r="AU678" s="231" t="s">
        <v>81</v>
      </c>
      <c r="AV678" s="12" t="s">
        <v>79</v>
      </c>
      <c r="AW678" s="12" t="s">
        <v>36</v>
      </c>
      <c r="AX678" s="12" t="s">
        <v>72</v>
      </c>
      <c r="AY678" s="231" t="s">
        <v>162</v>
      </c>
    </row>
    <row r="679" spans="2:51" s="13" customFormat="1" ht="13.5">
      <c r="B679" s="232"/>
      <c r="C679" s="233"/>
      <c r="D679" s="218" t="s">
        <v>174</v>
      </c>
      <c r="E679" s="234" t="s">
        <v>21</v>
      </c>
      <c r="F679" s="235" t="s">
        <v>662</v>
      </c>
      <c r="G679" s="233"/>
      <c r="H679" s="236">
        <v>18.6</v>
      </c>
      <c r="I679" s="237"/>
      <c r="J679" s="233"/>
      <c r="K679" s="233"/>
      <c r="L679" s="238"/>
      <c r="M679" s="239"/>
      <c r="N679" s="240"/>
      <c r="O679" s="240"/>
      <c r="P679" s="240"/>
      <c r="Q679" s="240"/>
      <c r="R679" s="240"/>
      <c r="S679" s="240"/>
      <c r="T679" s="241"/>
      <c r="AT679" s="242" t="s">
        <v>174</v>
      </c>
      <c r="AU679" s="242" t="s">
        <v>81</v>
      </c>
      <c r="AV679" s="13" t="s">
        <v>81</v>
      </c>
      <c r="AW679" s="13" t="s">
        <v>36</v>
      </c>
      <c r="AX679" s="13" t="s">
        <v>72</v>
      </c>
      <c r="AY679" s="242" t="s">
        <v>162</v>
      </c>
    </row>
    <row r="680" spans="2:51" s="12" customFormat="1" ht="13.5">
      <c r="B680" s="221"/>
      <c r="C680" s="222"/>
      <c r="D680" s="218" t="s">
        <v>174</v>
      </c>
      <c r="E680" s="223" t="s">
        <v>21</v>
      </c>
      <c r="F680" s="224" t="s">
        <v>183</v>
      </c>
      <c r="G680" s="222"/>
      <c r="H680" s="225" t="s">
        <v>21</v>
      </c>
      <c r="I680" s="226"/>
      <c r="J680" s="222"/>
      <c r="K680" s="222"/>
      <c r="L680" s="227"/>
      <c r="M680" s="228"/>
      <c r="N680" s="229"/>
      <c r="O680" s="229"/>
      <c r="P680" s="229"/>
      <c r="Q680" s="229"/>
      <c r="R680" s="229"/>
      <c r="S680" s="229"/>
      <c r="T680" s="230"/>
      <c r="AT680" s="231" t="s">
        <v>174</v>
      </c>
      <c r="AU680" s="231" t="s">
        <v>81</v>
      </c>
      <c r="AV680" s="12" t="s">
        <v>79</v>
      </c>
      <c r="AW680" s="12" t="s">
        <v>36</v>
      </c>
      <c r="AX680" s="12" t="s">
        <v>72</v>
      </c>
      <c r="AY680" s="231" t="s">
        <v>162</v>
      </c>
    </row>
    <row r="681" spans="2:51" s="13" customFormat="1" ht="13.5">
      <c r="B681" s="232"/>
      <c r="C681" s="233"/>
      <c r="D681" s="218" t="s">
        <v>174</v>
      </c>
      <c r="E681" s="234" t="s">
        <v>21</v>
      </c>
      <c r="F681" s="235" t="s">
        <v>663</v>
      </c>
      <c r="G681" s="233"/>
      <c r="H681" s="236">
        <v>22.12</v>
      </c>
      <c r="I681" s="237"/>
      <c r="J681" s="233"/>
      <c r="K681" s="233"/>
      <c r="L681" s="238"/>
      <c r="M681" s="239"/>
      <c r="N681" s="240"/>
      <c r="O681" s="240"/>
      <c r="P681" s="240"/>
      <c r="Q681" s="240"/>
      <c r="R681" s="240"/>
      <c r="S681" s="240"/>
      <c r="T681" s="241"/>
      <c r="AT681" s="242" t="s">
        <v>174</v>
      </c>
      <c r="AU681" s="242" t="s">
        <v>81</v>
      </c>
      <c r="AV681" s="13" t="s">
        <v>81</v>
      </c>
      <c r="AW681" s="13" t="s">
        <v>36</v>
      </c>
      <c r="AX681" s="13" t="s">
        <v>72</v>
      </c>
      <c r="AY681" s="242" t="s">
        <v>162</v>
      </c>
    </row>
    <row r="682" spans="2:51" s="12" customFormat="1" ht="13.5">
      <c r="B682" s="221"/>
      <c r="C682" s="222"/>
      <c r="D682" s="218" t="s">
        <v>174</v>
      </c>
      <c r="E682" s="223" t="s">
        <v>21</v>
      </c>
      <c r="F682" s="224" t="s">
        <v>190</v>
      </c>
      <c r="G682" s="222"/>
      <c r="H682" s="225" t="s">
        <v>21</v>
      </c>
      <c r="I682" s="226"/>
      <c r="J682" s="222"/>
      <c r="K682" s="222"/>
      <c r="L682" s="227"/>
      <c r="M682" s="228"/>
      <c r="N682" s="229"/>
      <c r="O682" s="229"/>
      <c r="P682" s="229"/>
      <c r="Q682" s="229"/>
      <c r="R682" s="229"/>
      <c r="S682" s="229"/>
      <c r="T682" s="230"/>
      <c r="AT682" s="231" t="s">
        <v>174</v>
      </c>
      <c r="AU682" s="231" t="s">
        <v>81</v>
      </c>
      <c r="AV682" s="12" t="s">
        <v>79</v>
      </c>
      <c r="AW682" s="12" t="s">
        <v>36</v>
      </c>
      <c r="AX682" s="12" t="s">
        <v>72</v>
      </c>
      <c r="AY682" s="231" t="s">
        <v>162</v>
      </c>
    </row>
    <row r="683" spans="2:51" s="13" customFormat="1" ht="13.5">
      <c r="B683" s="232"/>
      <c r="C683" s="233"/>
      <c r="D683" s="218" t="s">
        <v>174</v>
      </c>
      <c r="E683" s="234" t="s">
        <v>21</v>
      </c>
      <c r="F683" s="235" t="s">
        <v>656</v>
      </c>
      <c r="G683" s="233"/>
      <c r="H683" s="236">
        <v>19.1</v>
      </c>
      <c r="I683" s="237"/>
      <c r="J683" s="233"/>
      <c r="K683" s="233"/>
      <c r="L683" s="238"/>
      <c r="M683" s="239"/>
      <c r="N683" s="240"/>
      <c r="O683" s="240"/>
      <c r="P683" s="240"/>
      <c r="Q683" s="240"/>
      <c r="R683" s="240"/>
      <c r="S683" s="240"/>
      <c r="T683" s="241"/>
      <c r="AT683" s="242" t="s">
        <v>174</v>
      </c>
      <c r="AU683" s="242" t="s">
        <v>81</v>
      </c>
      <c r="AV683" s="13" t="s">
        <v>81</v>
      </c>
      <c r="AW683" s="13" t="s">
        <v>36</v>
      </c>
      <c r="AX683" s="13" t="s">
        <v>72</v>
      </c>
      <c r="AY683" s="242" t="s">
        <v>162</v>
      </c>
    </row>
    <row r="684" spans="2:51" s="12" customFormat="1" ht="13.5">
      <c r="B684" s="221"/>
      <c r="C684" s="222"/>
      <c r="D684" s="218" t="s">
        <v>174</v>
      </c>
      <c r="E684" s="223" t="s">
        <v>21</v>
      </c>
      <c r="F684" s="224" t="s">
        <v>664</v>
      </c>
      <c r="G684" s="222"/>
      <c r="H684" s="225" t="s">
        <v>21</v>
      </c>
      <c r="I684" s="226"/>
      <c r="J684" s="222"/>
      <c r="K684" s="222"/>
      <c r="L684" s="227"/>
      <c r="M684" s="228"/>
      <c r="N684" s="229"/>
      <c r="O684" s="229"/>
      <c r="P684" s="229"/>
      <c r="Q684" s="229"/>
      <c r="R684" s="229"/>
      <c r="S684" s="229"/>
      <c r="T684" s="230"/>
      <c r="AT684" s="231" t="s">
        <v>174</v>
      </c>
      <c r="AU684" s="231" t="s">
        <v>81</v>
      </c>
      <c r="AV684" s="12" t="s">
        <v>79</v>
      </c>
      <c r="AW684" s="12" t="s">
        <v>36</v>
      </c>
      <c r="AX684" s="12" t="s">
        <v>72</v>
      </c>
      <c r="AY684" s="231" t="s">
        <v>162</v>
      </c>
    </row>
    <row r="685" spans="2:51" s="13" customFormat="1" ht="13.5">
      <c r="B685" s="232"/>
      <c r="C685" s="233"/>
      <c r="D685" s="218" t="s">
        <v>174</v>
      </c>
      <c r="E685" s="234" t="s">
        <v>21</v>
      </c>
      <c r="F685" s="235" t="s">
        <v>665</v>
      </c>
      <c r="G685" s="233"/>
      <c r="H685" s="236">
        <v>41.13</v>
      </c>
      <c r="I685" s="237"/>
      <c r="J685" s="233"/>
      <c r="K685" s="233"/>
      <c r="L685" s="238"/>
      <c r="M685" s="239"/>
      <c r="N685" s="240"/>
      <c r="O685" s="240"/>
      <c r="P685" s="240"/>
      <c r="Q685" s="240"/>
      <c r="R685" s="240"/>
      <c r="S685" s="240"/>
      <c r="T685" s="241"/>
      <c r="AT685" s="242" t="s">
        <v>174</v>
      </c>
      <c r="AU685" s="242" t="s">
        <v>81</v>
      </c>
      <c r="AV685" s="13" t="s">
        <v>81</v>
      </c>
      <c r="AW685" s="13" t="s">
        <v>36</v>
      </c>
      <c r="AX685" s="13" t="s">
        <v>72</v>
      </c>
      <c r="AY685" s="242" t="s">
        <v>162</v>
      </c>
    </row>
    <row r="686" spans="2:51" s="13" customFormat="1" ht="13.5">
      <c r="B686" s="232"/>
      <c r="C686" s="233"/>
      <c r="D686" s="218" t="s">
        <v>174</v>
      </c>
      <c r="E686" s="234" t="s">
        <v>21</v>
      </c>
      <c r="F686" s="235" t="s">
        <v>666</v>
      </c>
      <c r="G686" s="233"/>
      <c r="H686" s="236">
        <v>12.64</v>
      </c>
      <c r="I686" s="237"/>
      <c r="J686" s="233"/>
      <c r="K686" s="233"/>
      <c r="L686" s="238"/>
      <c r="M686" s="239"/>
      <c r="N686" s="240"/>
      <c r="O686" s="240"/>
      <c r="P686" s="240"/>
      <c r="Q686" s="240"/>
      <c r="R686" s="240"/>
      <c r="S686" s="240"/>
      <c r="T686" s="241"/>
      <c r="AT686" s="242" t="s">
        <v>174</v>
      </c>
      <c r="AU686" s="242" t="s">
        <v>81</v>
      </c>
      <c r="AV686" s="13" t="s">
        <v>81</v>
      </c>
      <c r="AW686" s="13" t="s">
        <v>36</v>
      </c>
      <c r="AX686" s="13" t="s">
        <v>72</v>
      </c>
      <c r="AY686" s="242" t="s">
        <v>162</v>
      </c>
    </row>
    <row r="687" spans="2:51" s="14" customFormat="1" ht="13.5">
      <c r="B687" s="243"/>
      <c r="C687" s="244"/>
      <c r="D687" s="245" t="s">
        <v>174</v>
      </c>
      <c r="E687" s="246" t="s">
        <v>21</v>
      </c>
      <c r="F687" s="247" t="s">
        <v>184</v>
      </c>
      <c r="G687" s="244"/>
      <c r="H687" s="248">
        <v>292.5</v>
      </c>
      <c r="I687" s="249"/>
      <c r="J687" s="244"/>
      <c r="K687" s="244"/>
      <c r="L687" s="250"/>
      <c r="M687" s="251"/>
      <c r="N687" s="252"/>
      <c r="O687" s="252"/>
      <c r="P687" s="252"/>
      <c r="Q687" s="252"/>
      <c r="R687" s="252"/>
      <c r="S687" s="252"/>
      <c r="T687" s="253"/>
      <c r="AT687" s="254" t="s">
        <v>174</v>
      </c>
      <c r="AU687" s="254" t="s">
        <v>81</v>
      </c>
      <c r="AV687" s="14" t="s">
        <v>170</v>
      </c>
      <c r="AW687" s="14" t="s">
        <v>36</v>
      </c>
      <c r="AX687" s="14" t="s">
        <v>79</v>
      </c>
      <c r="AY687" s="254" t="s">
        <v>162</v>
      </c>
    </row>
    <row r="688" spans="2:65" s="1" customFormat="1" ht="31.5" customHeight="1">
      <c r="B688" s="43"/>
      <c r="C688" s="206" t="s">
        <v>667</v>
      </c>
      <c r="D688" s="206" t="s">
        <v>165</v>
      </c>
      <c r="E688" s="207" t="s">
        <v>668</v>
      </c>
      <c r="F688" s="208" t="s">
        <v>669</v>
      </c>
      <c r="G688" s="209" t="s">
        <v>187</v>
      </c>
      <c r="H688" s="210">
        <v>33.887</v>
      </c>
      <c r="I688" s="211"/>
      <c r="J688" s="212">
        <f>ROUND(I688*H688,2)</f>
        <v>0</v>
      </c>
      <c r="K688" s="208" t="s">
        <v>21</v>
      </c>
      <c r="L688" s="63"/>
      <c r="M688" s="213" t="s">
        <v>21</v>
      </c>
      <c r="N688" s="214" t="s">
        <v>43</v>
      </c>
      <c r="O688" s="44"/>
      <c r="P688" s="215">
        <f>O688*H688</f>
        <v>0</v>
      </c>
      <c r="Q688" s="215">
        <v>0.03107</v>
      </c>
      <c r="R688" s="215">
        <f>Q688*H688</f>
        <v>1.05286909</v>
      </c>
      <c r="S688" s="215">
        <v>0</v>
      </c>
      <c r="T688" s="216">
        <f>S688*H688</f>
        <v>0</v>
      </c>
      <c r="AR688" s="26" t="s">
        <v>376</v>
      </c>
      <c r="AT688" s="26" t="s">
        <v>165</v>
      </c>
      <c r="AU688" s="26" t="s">
        <v>81</v>
      </c>
      <c r="AY688" s="26" t="s">
        <v>162</v>
      </c>
      <c r="BE688" s="217">
        <f>IF(N688="základní",J688,0)</f>
        <v>0</v>
      </c>
      <c r="BF688" s="217">
        <f>IF(N688="snížená",J688,0)</f>
        <v>0</v>
      </c>
      <c r="BG688" s="217">
        <f>IF(N688="zákl. přenesená",J688,0)</f>
        <v>0</v>
      </c>
      <c r="BH688" s="217">
        <f>IF(N688="sníž. přenesená",J688,0)</f>
        <v>0</v>
      </c>
      <c r="BI688" s="217">
        <f>IF(N688="nulová",J688,0)</f>
        <v>0</v>
      </c>
      <c r="BJ688" s="26" t="s">
        <v>79</v>
      </c>
      <c r="BK688" s="217">
        <f>ROUND(I688*H688,2)</f>
        <v>0</v>
      </c>
      <c r="BL688" s="26" t="s">
        <v>376</v>
      </c>
      <c r="BM688" s="26" t="s">
        <v>670</v>
      </c>
    </row>
    <row r="689" spans="2:51" s="12" customFormat="1" ht="13.5">
      <c r="B689" s="221"/>
      <c r="C689" s="222"/>
      <c r="D689" s="218" t="s">
        <v>174</v>
      </c>
      <c r="E689" s="223" t="s">
        <v>21</v>
      </c>
      <c r="F689" s="224" t="s">
        <v>671</v>
      </c>
      <c r="G689" s="222"/>
      <c r="H689" s="225" t="s">
        <v>21</v>
      </c>
      <c r="I689" s="226"/>
      <c r="J689" s="222"/>
      <c r="K689" s="222"/>
      <c r="L689" s="227"/>
      <c r="M689" s="228"/>
      <c r="N689" s="229"/>
      <c r="O689" s="229"/>
      <c r="P689" s="229"/>
      <c r="Q689" s="229"/>
      <c r="R689" s="229"/>
      <c r="S689" s="229"/>
      <c r="T689" s="230"/>
      <c r="AT689" s="231" t="s">
        <v>174</v>
      </c>
      <c r="AU689" s="231" t="s">
        <v>81</v>
      </c>
      <c r="AV689" s="12" t="s">
        <v>79</v>
      </c>
      <c r="AW689" s="12" t="s">
        <v>36</v>
      </c>
      <c r="AX689" s="12" t="s">
        <v>72</v>
      </c>
      <c r="AY689" s="231" t="s">
        <v>162</v>
      </c>
    </row>
    <row r="690" spans="2:51" s="12" customFormat="1" ht="13.5">
      <c r="B690" s="221"/>
      <c r="C690" s="222"/>
      <c r="D690" s="218" t="s">
        <v>174</v>
      </c>
      <c r="E690" s="223" t="s">
        <v>21</v>
      </c>
      <c r="F690" s="224" t="s">
        <v>201</v>
      </c>
      <c r="G690" s="222"/>
      <c r="H690" s="225" t="s">
        <v>21</v>
      </c>
      <c r="I690" s="226"/>
      <c r="J690" s="222"/>
      <c r="K690" s="222"/>
      <c r="L690" s="227"/>
      <c r="M690" s="228"/>
      <c r="N690" s="229"/>
      <c r="O690" s="229"/>
      <c r="P690" s="229"/>
      <c r="Q690" s="229"/>
      <c r="R690" s="229"/>
      <c r="S690" s="229"/>
      <c r="T690" s="230"/>
      <c r="AT690" s="231" t="s">
        <v>174</v>
      </c>
      <c r="AU690" s="231" t="s">
        <v>81</v>
      </c>
      <c r="AV690" s="12" t="s">
        <v>79</v>
      </c>
      <c r="AW690" s="12" t="s">
        <v>36</v>
      </c>
      <c r="AX690" s="12" t="s">
        <v>72</v>
      </c>
      <c r="AY690" s="231" t="s">
        <v>162</v>
      </c>
    </row>
    <row r="691" spans="2:51" s="13" customFormat="1" ht="13.5">
      <c r="B691" s="232"/>
      <c r="C691" s="233"/>
      <c r="D691" s="245" t="s">
        <v>174</v>
      </c>
      <c r="E691" s="255" t="s">
        <v>21</v>
      </c>
      <c r="F691" s="256" t="s">
        <v>672</v>
      </c>
      <c r="G691" s="233"/>
      <c r="H691" s="257">
        <v>33.887</v>
      </c>
      <c r="I691" s="237"/>
      <c r="J691" s="233"/>
      <c r="K691" s="233"/>
      <c r="L691" s="238"/>
      <c r="M691" s="239"/>
      <c r="N691" s="240"/>
      <c r="O691" s="240"/>
      <c r="P691" s="240"/>
      <c r="Q691" s="240"/>
      <c r="R691" s="240"/>
      <c r="S691" s="240"/>
      <c r="T691" s="241"/>
      <c r="AT691" s="242" t="s">
        <v>174</v>
      </c>
      <c r="AU691" s="242" t="s">
        <v>81</v>
      </c>
      <c r="AV691" s="13" t="s">
        <v>81</v>
      </c>
      <c r="AW691" s="13" t="s">
        <v>36</v>
      </c>
      <c r="AX691" s="13" t="s">
        <v>79</v>
      </c>
      <c r="AY691" s="242" t="s">
        <v>162</v>
      </c>
    </row>
    <row r="692" spans="2:65" s="1" customFormat="1" ht="22.5" customHeight="1">
      <c r="B692" s="43"/>
      <c r="C692" s="206" t="s">
        <v>673</v>
      </c>
      <c r="D692" s="206" t="s">
        <v>165</v>
      </c>
      <c r="E692" s="207" t="s">
        <v>674</v>
      </c>
      <c r="F692" s="208" t="s">
        <v>675</v>
      </c>
      <c r="G692" s="209" t="s">
        <v>187</v>
      </c>
      <c r="H692" s="210">
        <v>301.19</v>
      </c>
      <c r="I692" s="211"/>
      <c r="J692" s="212">
        <f>ROUND(I692*H692,2)</f>
        <v>0</v>
      </c>
      <c r="K692" s="208" t="s">
        <v>169</v>
      </c>
      <c r="L692" s="63"/>
      <c r="M692" s="213" t="s">
        <v>21</v>
      </c>
      <c r="N692" s="214" t="s">
        <v>43</v>
      </c>
      <c r="O692" s="44"/>
      <c r="P692" s="215">
        <f>O692*H692</f>
        <v>0</v>
      </c>
      <c r="Q692" s="215">
        <v>0.01261</v>
      </c>
      <c r="R692" s="215">
        <f>Q692*H692</f>
        <v>3.7980058999999997</v>
      </c>
      <c r="S692" s="215">
        <v>0</v>
      </c>
      <c r="T692" s="216">
        <f>S692*H692</f>
        <v>0</v>
      </c>
      <c r="AR692" s="26" t="s">
        <v>376</v>
      </c>
      <c r="AT692" s="26" t="s">
        <v>165</v>
      </c>
      <c r="AU692" s="26" t="s">
        <v>81</v>
      </c>
      <c r="AY692" s="26" t="s">
        <v>162</v>
      </c>
      <c r="BE692" s="217">
        <f>IF(N692="základní",J692,0)</f>
        <v>0</v>
      </c>
      <c r="BF692" s="217">
        <f>IF(N692="snížená",J692,0)</f>
        <v>0</v>
      </c>
      <c r="BG692" s="217">
        <f>IF(N692="zákl. přenesená",J692,0)</f>
        <v>0</v>
      </c>
      <c r="BH692" s="217">
        <f>IF(N692="sníž. přenesená",J692,0)</f>
        <v>0</v>
      </c>
      <c r="BI692" s="217">
        <f>IF(N692="nulová",J692,0)</f>
        <v>0</v>
      </c>
      <c r="BJ692" s="26" t="s">
        <v>79</v>
      </c>
      <c r="BK692" s="217">
        <f>ROUND(I692*H692,2)</f>
        <v>0</v>
      </c>
      <c r="BL692" s="26" t="s">
        <v>376</v>
      </c>
      <c r="BM692" s="26" t="s">
        <v>676</v>
      </c>
    </row>
    <row r="693" spans="2:47" s="1" customFormat="1" ht="135">
      <c r="B693" s="43"/>
      <c r="C693" s="65"/>
      <c r="D693" s="218" t="s">
        <v>172</v>
      </c>
      <c r="E693" s="65"/>
      <c r="F693" s="219" t="s">
        <v>677</v>
      </c>
      <c r="G693" s="65"/>
      <c r="H693" s="65"/>
      <c r="I693" s="174"/>
      <c r="J693" s="65"/>
      <c r="K693" s="65"/>
      <c r="L693" s="63"/>
      <c r="M693" s="220"/>
      <c r="N693" s="44"/>
      <c r="O693" s="44"/>
      <c r="P693" s="44"/>
      <c r="Q693" s="44"/>
      <c r="R693" s="44"/>
      <c r="S693" s="44"/>
      <c r="T693" s="80"/>
      <c r="AT693" s="26" t="s">
        <v>172</v>
      </c>
      <c r="AU693" s="26" t="s">
        <v>81</v>
      </c>
    </row>
    <row r="694" spans="2:51" s="12" customFormat="1" ht="13.5">
      <c r="B694" s="221"/>
      <c r="C694" s="222"/>
      <c r="D694" s="218" t="s">
        <v>174</v>
      </c>
      <c r="E694" s="223" t="s">
        <v>21</v>
      </c>
      <c r="F694" s="224" t="s">
        <v>175</v>
      </c>
      <c r="G694" s="222"/>
      <c r="H694" s="225" t="s">
        <v>21</v>
      </c>
      <c r="I694" s="226"/>
      <c r="J694" s="222"/>
      <c r="K694" s="222"/>
      <c r="L694" s="227"/>
      <c r="M694" s="228"/>
      <c r="N694" s="229"/>
      <c r="O694" s="229"/>
      <c r="P694" s="229"/>
      <c r="Q694" s="229"/>
      <c r="R694" s="229"/>
      <c r="S694" s="229"/>
      <c r="T694" s="230"/>
      <c r="AT694" s="231" t="s">
        <v>174</v>
      </c>
      <c r="AU694" s="231" t="s">
        <v>81</v>
      </c>
      <c r="AV694" s="12" t="s">
        <v>79</v>
      </c>
      <c r="AW694" s="12" t="s">
        <v>36</v>
      </c>
      <c r="AX694" s="12" t="s">
        <v>72</v>
      </c>
      <c r="AY694" s="231" t="s">
        <v>162</v>
      </c>
    </row>
    <row r="695" spans="2:51" s="13" customFormat="1" ht="13.5">
      <c r="B695" s="232"/>
      <c r="C695" s="233"/>
      <c r="D695" s="218" t="s">
        <v>174</v>
      </c>
      <c r="E695" s="234" t="s">
        <v>21</v>
      </c>
      <c r="F695" s="235" t="s">
        <v>678</v>
      </c>
      <c r="G695" s="233"/>
      <c r="H695" s="236">
        <v>24.67</v>
      </c>
      <c r="I695" s="237"/>
      <c r="J695" s="233"/>
      <c r="K695" s="233"/>
      <c r="L695" s="238"/>
      <c r="M695" s="239"/>
      <c r="N695" s="240"/>
      <c r="O695" s="240"/>
      <c r="P695" s="240"/>
      <c r="Q695" s="240"/>
      <c r="R695" s="240"/>
      <c r="S695" s="240"/>
      <c r="T695" s="241"/>
      <c r="AT695" s="242" t="s">
        <v>174</v>
      </c>
      <c r="AU695" s="242" t="s">
        <v>81</v>
      </c>
      <c r="AV695" s="13" t="s">
        <v>81</v>
      </c>
      <c r="AW695" s="13" t="s">
        <v>36</v>
      </c>
      <c r="AX695" s="13" t="s">
        <v>72</v>
      </c>
      <c r="AY695" s="242" t="s">
        <v>162</v>
      </c>
    </row>
    <row r="696" spans="2:51" s="12" customFormat="1" ht="13.5">
      <c r="B696" s="221"/>
      <c r="C696" s="222"/>
      <c r="D696" s="218" t="s">
        <v>174</v>
      </c>
      <c r="E696" s="223" t="s">
        <v>21</v>
      </c>
      <c r="F696" s="224" t="s">
        <v>318</v>
      </c>
      <c r="G696" s="222"/>
      <c r="H696" s="225" t="s">
        <v>21</v>
      </c>
      <c r="I696" s="226"/>
      <c r="J696" s="222"/>
      <c r="K696" s="222"/>
      <c r="L696" s="227"/>
      <c r="M696" s="228"/>
      <c r="N696" s="229"/>
      <c r="O696" s="229"/>
      <c r="P696" s="229"/>
      <c r="Q696" s="229"/>
      <c r="R696" s="229"/>
      <c r="S696" s="229"/>
      <c r="T696" s="230"/>
      <c r="AT696" s="231" t="s">
        <v>174</v>
      </c>
      <c r="AU696" s="231" t="s">
        <v>81</v>
      </c>
      <c r="AV696" s="12" t="s">
        <v>79</v>
      </c>
      <c r="AW696" s="12" t="s">
        <v>36</v>
      </c>
      <c r="AX696" s="12" t="s">
        <v>72</v>
      </c>
      <c r="AY696" s="231" t="s">
        <v>162</v>
      </c>
    </row>
    <row r="697" spans="2:51" s="13" customFormat="1" ht="13.5">
      <c r="B697" s="232"/>
      <c r="C697" s="233"/>
      <c r="D697" s="218" t="s">
        <v>174</v>
      </c>
      <c r="E697" s="234" t="s">
        <v>21</v>
      </c>
      <c r="F697" s="235" t="s">
        <v>679</v>
      </c>
      <c r="G697" s="233"/>
      <c r="H697" s="236">
        <v>17.83</v>
      </c>
      <c r="I697" s="237"/>
      <c r="J697" s="233"/>
      <c r="K697" s="233"/>
      <c r="L697" s="238"/>
      <c r="M697" s="239"/>
      <c r="N697" s="240"/>
      <c r="O697" s="240"/>
      <c r="P697" s="240"/>
      <c r="Q697" s="240"/>
      <c r="R697" s="240"/>
      <c r="S697" s="240"/>
      <c r="T697" s="241"/>
      <c r="AT697" s="242" t="s">
        <v>174</v>
      </c>
      <c r="AU697" s="242" t="s">
        <v>81</v>
      </c>
      <c r="AV697" s="13" t="s">
        <v>81</v>
      </c>
      <c r="AW697" s="13" t="s">
        <v>36</v>
      </c>
      <c r="AX697" s="13" t="s">
        <v>72</v>
      </c>
      <c r="AY697" s="242" t="s">
        <v>162</v>
      </c>
    </row>
    <row r="698" spans="2:51" s="12" customFormat="1" ht="13.5">
      <c r="B698" s="221"/>
      <c r="C698" s="222"/>
      <c r="D698" s="218" t="s">
        <v>174</v>
      </c>
      <c r="E698" s="223" t="s">
        <v>21</v>
      </c>
      <c r="F698" s="224" t="s">
        <v>680</v>
      </c>
      <c r="G698" s="222"/>
      <c r="H698" s="225" t="s">
        <v>21</v>
      </c>
      <c r="I698" s="226"/>
      <c r="J698" s="222"/>
      <c r="K698" s="222"/>
      <c r="L698" s="227"/>
      <c r="M698" s="228"/>
      <c r="N698" s="229"/>
      <c r="O698" s="229"/>
      <c r="P698" s="229"/>
      <c r="Q698" s="229"/>
      <c r="R698" s="229"/>
      <c r="S698" s="229"/>
      <c r="T698" s="230"/>
      <c r="AT698" s="231" t="s">
        <v>174</v>
      </c>
      <c r="AU698" s="231" t="s">
        <v>81</v>
      </c>
      <c r="AV698" s="12" t="s">
        <v>79</v>
      </c>
      <c r="AW698" s="12" t="s">
        <v>36</v>
      </c>
      <c r="AX698" s="12" t="s">
        <v>72</v>
      </c>
      <c r="AY698" s="231" t="s">
        <v>162</v>
      </c>
    </row>
    <row r="699" spans="2:51" s="13" customFormat="1" ht="13.5">
      <c r="B699" s="232"/>
      <c r="C699" s="233"/>
      <c r="D699" s="218" t="s">
        <v>174</v>
      </c>
      <c r="E699" s="234" t="s">
        <v>21</v>
      </c>
      <c r="F699" s="235" t="s">
        <v>681</v>
      </c>
      <c r="G699" s="233"/>
      <c r="H699" s="236">
        <v>20.06</v>
      </c>
      <c r="I699" s="237"/>
      <c r="J699" s="233"/>
      <c r="K699" s="233"/>
      <c r="L699" s="238"/>
      <c r="M699" s="239"/>
      <c r="N699" s="240"/>
      <c r="O699" s="240"/>
      <c r="P699" s="240"/>
      <c r="Q699" s="240"/>
      <c r="R699" s="240"/>
      <c r="S699" s="240"/>
      <c r="T699" s="241"/>
      <c r="AT699" s="242" t="s">
        <v>174</v>
      </c>
      <c r="AU699" s="242" t="s">
        <v>81</v>
      </c>
      <c r="AV699" s="13" t="s">
        <v>81</v>
      </c>
      <c r="AW699" s="13" t="s">
        <v>36</v>
      </c>
      <c r="AX699" s="13" t="s">
        <v>72</v>
      </c>
      <c r="AY699" s="242" t="s">
        <v>162</v>
      </c>
    </row>
    <row r="700" spans="2:51" s="12" customFormat="1" ht="13.5">
      <c r="B700" s="221"/>
      <c r="C700" s="222"/>
      <c r="D700" s="218" t="s">
        <v>174</v>
      </c>
      <c r="E700" s="223" t="s">
        <v>21</v>
      </c>
      <c r="F700" s="224" t="s">
        <v>328</v>
      </c>
      <c r="G700" s="222"/>
      <c r="H700" s="225" t="s">
        <v>21</v>
      </c>
      <c r="I700" s="226"/>
      <c r="J700" s="222"/>
      <c r="K700" s="222"/>
      <c r="L700" s="227"/>
      <c r="M700" s="228"/>
      <c r="N700" s="229"/>
      <c r="O700" s="229"/>
      <c r="P700" s="229"/>
      <c r="Q700" s="229"/>
      <c r="R700" s="229"/>
      <c r="S700" s="229"/>
      <c r="T700" s="230"/>
      <c r="AT700" s="231" t="s">
        <v>174</v>
      </c>
      <c r="AU700" s="231" t="s">
        <v>81</v>
      </c>
      <c r="AV700" s="12" t="s">
        <v>79</v>
      </c>
      <c r="AW700" s="12" t="s">
        <v>36</v>
      </c>
      <c r="AX700" s="12" t="s">
        <v>72</v>
      </c>
      <c r="AY700" s="231" t="s">
        <v>162</v>
      </c>
    </row>
    <row r="701" spans="2:51" s="13" customFormat="1" ht="13.5">
      <c r="B701" s="232"/>
      <c r="C701" s="233"/>
      <c r="D701" s="218" t="s">
        <v>174</v>
      </c>
      <c r="E701" s="234" t="s">
        <v>21</v>
      </c>
      <c r="F701" s="235" t="s">
        <v>682</v>
      </c>
      <c r="G701" s="233"/>
      <c r="H701" s="236">
        <v>19.26</v>
      </c>
      <c r="I701" s="237"/>
      <c r="J701" s="233"/>
      <c r="K701" s="233"/>
      <c r="L701" s="238"/>
      <c r="M701" s="239"/>
      <c r="N701" s="240"/>
      <c r="O701" s="240"/>
      <c r="P701" s="240"/>
      <c r="Q701" s="240"/>
      <c r="R701" s="240"/>
      <c r="S701" s="240"/>
      <c r="T701" s="241"/>
      <c r="AT701" s="242" t="s">
        <v>174</v>
      </c>
      <c r="AU701" s="242" t="s">
        <v>81</v>
      </c>
      <c r="AV701" s="13" t="s">
        <v>81</v>
      </c>
      <c r="AW701" s="13" t="s">
        <v>36</v>
      </c>
      <c r="AX701" s="13" t="s">
        <v>72</v>
      </c>
      <c r="AY701" s="242" t="s">
        <v>162</v>
      </c>
    </row>
    <row r="702" spans="2:51" s="12" customFormat="1" ht="13.5">
      <c r="B702" s="221"/>
      <c r="C702" s="222"/>
      <c r="D702" s="218" t="s">
        <v>174</v>
      </c>
      <c r="E702" s="223" t="s">
        <v>21</v>
      </c>
      <c r="F702" s="224" t="s">
        <v>636</v>
      </c>
      <c r="G702" s="222"/>
      <c r="H702" s="225" t="s">
        <v>21</v>
      </c>
      <c r="I702" s="226"/>
      <c r="J702" s="222"/>
      <c r="K702" s="222"/>
      <c r="L702" s="227"/>
      <c r="M702" s="228"/>
      <c r="N702" s="229"/>
      <c r="O702" s="229"/>
      <c r="P702" s="229"/>
      <c r="Q702" s="229"/>
      <c r="R702" s="229"/>
      <c r="S702" s="229"/>
      <c r="T702" s="230"/>
      <c r="AT702" s="231" t="s">
        <v>174</v>
      </c>
      <c r="AU702" s="231" t="s">
        <v>81</v>
      </c>
      <c r="AV702" s="12" t="s">
        <v>79</v>
      </c>
      <c r="AW702" s="12" t="s">
        <v>36</v>
      </c>
      <c r="AX702" s="12" t="s">
        <v>72</v>
      </c>
      <c r="AY702" s="231" t="s">
        <v>162</v>
      </c>
    </row>
    <row r="703" spans="2:51" s="13" customFormat="1" ht="13.5">
      <c r="B703" s="232"/>
      <c r="C703" s="233"/>
      <c r="D703" s="218" t="s">
        <v>174</v>
      </c>
      <c r="E703" s="234" t="s">
        <v>21</v>
      </c>
      <c r="F703" s="235" t="s">
        <v>683</v>
      </c>
      <c r="G703" s="233"/>
      <c r="H703" s="236">
        <v>38.21</v>
      </c>
      <c r="I703" s="237"/>
      <c r="J703" s="233"/>
      <c r="K703" s="233"/>
      <c r="L703" s="238"/>
      <c r="M703" s="239"/>
      <c r="N703" s="240"/>
      <c r="O703" s="240"/>
      <c r="P703" s="240"/>
      <c r="Q703" s="240"/>
      <c r="R703" s="240"/>
      <c r="S703" s="240"/>
      <c r="T703" s="241"/>
      <c r="AT703" s="242" t="s">
        <v>174</v>
      </c>
      <c r="AU703" s="242" t="s">
        <v>81</v>
      </c>
      <c r="AV703" s="13" t="s">
        <v>81</v>
      </c>
      <c r="AW703" s="13" t="s">
        <v>36</v>
      </c>
      <c r="AX703" s="13" t="s">
        <v>72</v>
      </c>
      <c r="AY703" s="242" t="s">
        <v>162</v>
      </c>
    </row>
    <row r="704" spans="2:51" s="12" customFormat="1" ht="13.5">
      <c r="B704" s="221"/>
      <c r="C704" s="222"/>
      <c r="D704" s="218" t="s">
        <v>174</v>
      </c>
      <c r="E704" s="223" t="s">
        <v>21</v>
      </c>
      <c r="F704" s="224" t="s">
        <v>684</v>
      </c>
      <c r="G704" s="222"/>
      <c r="H704" s="225" t="s">
        <v>21</v>
      </c>
      <c r="I704" s="226"/>
      <c r="J704" s="222"/>
      <c r="K704" s="222"/>
      <c r="L704" s="227"/>
      <c r="M704" s="228"/>
      <c r="N704" s="229"/>
      <c r="O704" s="229"/>
      <c r="P704" s="229"/>
      <c r="Q704" s="229"/>
      <c r="R704" s="229"/>
      <c r="S704" s="229"/>
      <c r="T704" s="230"/>
      <c r="AT704" s="231" t="s">
        <v>174</v>
      </c>
      <c r="AU704" s="231" t="s">
        <v>81</v>
      </c>
      <c r="AV704" s="12" t="s">
        <v>79</v>
      </c>
      <c r="AW704" s="12" t="s">
        <v>36</v>
      </c>
      <c r="AX704" s="12" t="s">
        <v>72</v>
      </c>
      <c r="AY704" s="231" t="s">
        <v>162</v>
      </c>
    </row>
    <row r="705" spans="2:51" s="13" customFormat="1" ht="13.5">
      <c r="B705" s="232"/>
      <c r="C705" s="233"/>
      <c r="D705" s="218" t="s">
        <v>174</v>
      </c>
      <c r="E705" s="234" t="s">
        <v>21</v>
      </c>
      <c r="F705" s="235" t="s">
        <v>685</v>
      </c>
      <c r="G705" s="233"/>
      <c r="H705" s="236">
        <v>18.01</v>
      </c>
      <c r="I705" s="237"/>
      <c r="J705" s="233"/>
      <c r="K705" s="233"/>
      <c r="L705" s="238"/>
      <c r="M705" s="239"/>
      <c r="N705" s="240"/>
      <c r="O705" s="240"/>
      <c r="P705" s="240"/>
      <c r="Q705" s="240"/>
      <c r="R705" s="240"/>
      <c r="S705" s="240"/>
      <c r="T705" s="241"/>
      <c r="AT705" s="242" t="s">
        <v>174</v>
      </c>
      <c r="AU705" s="242" t="s">
        <v>81</v>
      </c>
      <c r="AV705" s="13" t="s">
        <v>81</v>
      </c>
      <c r="AW705" s="13" t="s">
        <v>36</v>
      </c>
      <c r="AX705" s="13" t="s">
        <v>72</v>
      </c>
      <c r="AY705" s="242" t="s">
        <v>162</v>
      </c>
    </row>
    <row r="706" spans="2:51" s="12" customFormat="1" ht="13.5">
      <c r="B706" s="221"/>
      <c r="C706" s="222"/>
      <c r="D706" s="218" t="s">
        <v>174</v>
      </c>
      <c r="E706" s="223" t="s">
        <v>21</v>
      </c>
      <c r="F706" s="224" t="s">
        <v>279</v>
      </c>
      <c r="G706" s="222"/>
      <c r="H706" s="225" t="s">
        <v>21</v>
      </c>
      <c r="I706" s="226"/>
      <c r="J706" s="222"/>
      <c r="K706" s="222"/>
      <c r="L706" s="227"/>
      <c r="M706" s="228"/>
      <c r="N706" s="229"/>
      <c r="O706" s="229"/>
      <c r="P706" s="229"/>
      <c r="Q706" s="229"/>
      <c r="R706" s="229"/>
      <c r="S706" s="229"/>
      <c r="T706" s="230"/>
      <c r="AT706" s="231" t="s">
        <v>174</v>
      </c>
      <c r="AU706" s="231" t="s">
        <v>81</v>
      </c>
      <c r="AV706" s="12" t="s">
        <v>79</v>
      </c>
      <c r="AW706" s="12" t="s">
        <v>36</v>
      </c>
      <c r="AX706" s="12" t="s">
        <v>72</v>
      </c>
      <c r="AY706" s="231" t="s">
        <v>162</v>
      </c>
    </row>
    <row r="707" spans="2:51" s="13" customFormat="1" ht="13.5">
      <c r="B707" s="232"/>
      <c r="C707" s="233"/>
      <c r="D707" s="218" t="s">
        <v>174</v>
      </c>
      <c r="E707" s="234" t="s">
        <v>21</v>
      </c>
      <c r="F707" s="235" t="s">
        <v>686</v>
      </c>
      <c r="G707" s="233"/>
      <c r="H707" s="236">
        <v>16.72</v>
      </c>
      <c r="I707" s="237"/>
      <c r="J707" s="233"/>
      <c r="K707" s="233"/>
      <c r="L707" s="238"/>
      <c r="M707" s="239"/>
      <c r="N707" s="240"/>
      <c r="O707" s="240"/>
      <c r="P707" s="240"/>
      <c r="Q707" s="240"/>
      <c r="R707" s="240"/>
      <c r="S707" s="240"/>
      <c r="T707" s="241"/>
      <c r="AT707" s="242" t="s">
        <v>174</v>
      </c>
      <c r="AU707" s="242" t="s">
        <v>81</v>
      </c>
      <c r="AV707" s="13" t="s">
        <v>81</v>
      </c>
      <c r="AW707" s="13" t="s">
        <v>36</v>
      </c>
      <c r="AX707" s="13" t="s">
        <v>72</v>
      </c>
      <c r="AY707" s="242" t="s">
        <v>162</v>
      </c>
    </row>
    <row r="708" spans="2:51" s="12" customFormat="1" ht="13.5">
      <c r="B708" s="221"/>
      <c r="C708" s="222"/>
      <c r="D708" s="218" t="s">
        <v>174</v>
      </c>
      <c r="E708" s="223" t="s">
        <v>21</v>
      </c>
      <c r="F708" s="224" t="s">
        <v>351</v>
      </c>
      <c r="G708" s="222"/>
      <c r="H708" s="225" t="s">
        <v>21</v>
      </c>
      <c r="I708" s="226"/>
      <c r="J708" s="222"/>
      <c r="K708" s="222"/>
      <c r="L708" s="227"/>
      <c r="M708" s="228"/>
      <c r="N708" s="229"/>
      <c r="O708" s="229"/>
      <c r="P708" s="229"/>
      <c r="Q708" s="229"/>
      <c r="R708" s="229"/>
      <c r="S708" s="229"/>
      <c r="T708" s="230"/>
      <c r="AT708" s="231" t="s">
        <v>174</v>
      </c>
      <c r="AU708" s="231" t="s">
        <v>81</v>
      </c>
      <c r="AV708" s="12" t="s">
        <v>79</v>
      </c>
      <c r="AW708" s="12" t="s">
        <v>36</v>
      </c>
      <c r="AX708" s="12" t="s">
        <v>72</v>
      </c>
      <c r="AY708" s="231" t="s">
        <v>162</v>
      </c>
    </row>
    <row r="709" spans="2:51" s="13" customFormat="1" ht="13.5">
      <c r="B709" s="232"/>
      <c r="C709" s="233"/>
      <c r="D709" s="218" t="s">
        <v>174</v>
      </c>
      <c r="E709" s="234" t="s">
        <v>21</v>
      </c>
      <c r="F709" s="235" t="s">
        <v>687</v>
      </c>
      <c r="G709" s="233"/>
      <c r="H709" s="236">
        <v>5.71</v>
      </c>
      <c r="I709" s="237"/>
      <c r="J709" s="233"/>
      <c r="K709" s="233"/>
      <c r="L709" s="238"/>
      <c r="M709" s="239"/>
      <c r="N709" s="240"/>
      <c r="O709" s="240"/>
      <c r="P709" s="240"/>
      <c r="Q709" s="240"/>
      <c r="R709" s="240"/>
      <c r="S709" s="240"/>
      <c r="T709" s="241"/>
      <c r="AT709" s="242" t="s">
        <v>174</v>
      </c>
      <c r="AU709" s="242" t="s">
        <v>81</v>
      </c>
      <c r="AV709" s="13" t="s">
        <v>81</v>
      </c>
      <c r="AW709" s="13" t="s">
        <v>36</v>
      </c>
      <c r="AX709" s="13" t="s">
        <v>72</v>
      </c>
      <c r="AY709" s="242" t="s">
        <v>162</v>
      </c>
    </row>
    <row r="710" spans="2:51" s="12" customFormat="1" ht="13.5">
      <c r="B710" s="221"/>
      <c r="C710" s="222"/>
      <c r="D710" s="218" t="s">
        <v>174</v>
      </c>
      <c r="E710" s="223" t="s">
        <v>21</v>
      </c>
      <c r="F710" s="224" t="s">
        <v>356</v>
      </c>
      <c r="G710" s="222"/>
      <c r="H710" s="225" t="s">
        <v>21</v>
      </c>
      <c r="I710" s="226"/>
      <c r="J710" s="222"/>
      <c r="K710" s="222"/>
      <c r="L710" s="227"/>
      <c r="M710" s="228"/>
      <c r="N710" s="229"/>
      <c r="O710" s="229"/>
      <c r="P710" s="229"/>
      <c r="Q710" s="229"/>
      <c r="R710" s="229"/>
      <c r="S710" s="229"/>
      <c r="T710" s="230"/>
      <c r="AT710" s="231" t="s">
        <v>174</v>
      </c>
      <c r="AU710" s="231" t="s">
        <v>81</v>
      </c>
      <c r="AV710" s="12" t="s">
        <v>79</v>
      </c>
      <c r="AW710" s="12" t="s">
        <v>36</v>
      </c>
      <c r="AX710" s="12" t="s">
        <v>72</v>
      </c>
      <c r="AY710" s="231" t="s">
        <v>162</v>
      </c>
    </row>
    <row r="711" spans="2:51" s="13" customFormat="1" ht="13.5">
      <c r="B711" s="232"/>
      <c r="C711" s="233"/>
      <c r="D711" s="218" t="s">
        <v>174</v>
      </c>
      <c r="E711" s="234" t="s">
        <v>21</v>
      </c>
      <c r="F711" s="235" t="s">
        <v>688</v>
      </c>
      <c r="G711" s="233"/>
      <c r="H711" s="236">
        <v>21.48</v>
      </c>
      <c r="I711" s="237"/>
      <c r="J711" s="233"/>
      <c r="K711" s="233"/>
      <c r="L711" s="238"/>
      <c r="M711" s="239"/>
      <c r="N711" s="240"/>
      <c r="O711" s="240"/>
      <c r="P711" s="240"/>
      <c r="Q711" s="240"/>
      <c r="R711" s="240"/>
      <c r="S711" s="240"/>
      <c r="T711" s="241"/>
      <c r="AT711" s="242" t="s">
        <v>174</v>
      </c>
      <c r="AU711" s="242" t="s">
        <v>81</v>
      </c>
      <c r="AV711" s="13" t="s">
        <v>81</v>
      </c>
      <c r="AW711" s="13" t="s">
        <v>36</v>
      </c>
      <c r="AX711" s="13" t="s">
        <v>72</v>
      </c>
      <c r="AY711" s="242" t="s">
        <v>162</v>
      </c>
    </row>
    <row r="712" spans="2:51" s="12" customFormat="1" ht="13.5">
      <c r="B712" s="221"/>
      <c r="C712" s="222"/>
      <c r="D712" s="218" t="s">
        <v>174</v>
      </c>
      <c r="E712" s="223" t="s">
        <v>21</v>
      </c>
      <c r="F712" s="224" t="s">
        <v>358</v>
      </c>
      <c r="G712" s="222"/>
      <c r="H712" s="225" t="s">
        <v>21</v>
      </c>
      <c r="I712" s="226"/>
      <c r="J712" s="222"/>
      <c r="K712" s="222"/>
      <c r="L712" s="227"/>
      <c r="M712" s="228"/>
      <c r="N712" s="229"/>
      <c r="O712" s="229"/>
      <c r="P712" s="229"/>
      <c r="Q712" s="229"/>
      <c r="R712" s="229"/>
      <c r="S712" s="229"/>
      <c r="T712" s="230"/>
      <c r="AT712" s="231" t="s">
        <v>174</v>
      </c>
      <c r="AU712" s="231" t="s">
        <v>81</v>
      </c>
      <c r="AV712" s="12" t="s">
        <v>79</v>
      </c>
      <c r="AW712" s="12" t="s">
        <v>36</v>
      </c>
      <c r="AX712" s="12" t="s">
        <v>72</v>
      </c>
      <c r="AY712" s="231" t="s">
        <v>162</v>
      </c>
    </row>
    <row r="713" spans="2:51" s="13" customFormat="1" ht="13.5">
      <c r="B713" s="232"/>
      <c r="C713" s="233"/>
      <c r="D713" s="218" t="s">
        <v>174</v>
      </c>
      <c r="E713" s="234" t="s">
        <v>21</v>
      </c>
      <c r="F713" s="235" t="s">
        <v>689</v>
      </c>
      <c r="G713" s="233"/>
      <c r="H713" s="236">
        <v>21.42</v>
      </c>
      <c r="I713" s="237"/>
      <c r="J713" s="233"/>
      <c r="K713" s="233"/>
      <c r="L713" s="238"/>
      <c r="M713" s="239"/>
      <c r="N713" s="240"/>
      <c r="O713" s="240"/>
      <c r="P713" s="240"/>
      <c r="Q713" s="240"/>
      <c r="R713" s="240"/>
      <c r="S713" s="240"/>
      <c r="T713" s="241"/>
      <c r="AT713" s="242" t="s">
        <v>174</v>
      </c>
      <c r="AU713" s="242" t="s">
        <v>81</v>
      </c>
      <c r="AV713" s="13" t="s">
        <v>81</v>
      </c>
      <c r="AW713" s="13" t="s">
        <v>36</v>
      </c>
      <c r="AX713" s="13" t="s">
        <v>72</v>
      </c>
      <c r="AY713" s="242" t="s">
        <v>162</v>
      </c>
    </row>
    <row r="714" spans="2:51" s="12" customFormat="1" ht="13.5">
      <c r="B714" s="221"/>
      <c r="C714" s="222"/>
      <c r="D714" s="218" t="s">
        <v>174</v>
      </c>
      <c r="E714" s="223" t="s">
        <v>21</v>
      </c>
      <c r="F714" s="224" t="s">
        <v>201</v>
      </c>
      <c r="G714" s="222"/>
      <c r="H714" s="225" t="s">
        <v>21</v>
      </c>
      <c r="I714" s="226"/>
      <c r="J714" s="222"/>
      <c r="K714" s="222"/>
      <c r="L714" s="227"/>
      <c r="M714" s="228"/>
      <c r="N714" s="229"/>
      <c r="O714" s="229"/>
      <c r="P714" s="229"/>
      <c r="Q714" s="229"/>
      <c r="R714" s="229"/>
      <c r="S714" s="229"/>
      <c r="T714" s="230"/>
      <c r="AT714" s="231" t="s">
        <v>174</v>
      </c>
      <c r="AU714" s="231" t="s">
        <v>81</v>
      </c>
      <c r="AV714" s="12" t="s">
        <v>79</v>
      </c>
      <c r="AW714" s="12" t="s">
        <v>36</v>
      </c>
      <c r="AX714" s="12" t="s">
        <v>72</v>
      </c>
      <c r="AY714" s="231" t="s">
        <v>162</v>
      </c>
    </row>
    <row r="715" spans="2:51" s="13" customFormat="1" ht="13.5">
      <c r="B715" s="232"/>
      <c r="C715" s="233"/>
      <c r="D715" s="218" t="s">
        <v>174</v>
      </c>
      <c r="E715" s="234" t="s">
        <v>21</v>
      </c>
      <c r="F715" s="235" t="s">
        <v>690</v>
      </c>
      <c r="G715" s="233"/>
      <c r="H715" s="236">
        <v>20.03</v>
      </c>
      <c r="I715" s="237"/>
      <c r="J715" s="233"/>
      <c r="K715" s="233"/>
      <c r="L715" s="238"/>
      <c r="M715" s="239"/>
      <c r="N715" s="240"/>
      <c r="O715" s="240"/>
      <c r="P715" s="240"/>
      <c r="Q715" s="240"/>
      <c r="R715" s="240"/>
      <c r="S715" s="240"/>
      <c r="T715" s="241"/>
      <c r="AT715" s="242" t="s">
        <v>174</v>
      </c>
      <c r="AU715" s="242" t="s">
        <v>81</v>
      </c>
      <c r="AV715" s="13" t="s">
        <v>81</v>
      </c>
      <c r="AW715" s="13" t="s">
        <v>36</v>
      </c>
      <c r="AX715" s="13" t="s">
        <v>72</v>
      </c>
      <c r="AY715" s="242" t="s">
        <v>162</v>
      </c>
    </row>
    <row r="716" spans="2:51" s="12" customFormat="1" ht="13.5">
      <c r="B716" s="221"/>
      <c r="C716" s="222"/>
      <c r="D716" s="218" t="s">
        <v>174</v>
      </c>
      <c r="E716" s="223" t="s">
        <v>21</v>
      </c>
      <c r="F716" s="224" t="s">
        <v>183</v>
      </c>
      <c r="G716" s="222"/>
      <c r="H716" s="225" t="s">
        <v>21</v>
      </c>
      <c r="I716" s="226"/>
      <c r="J716" s="222"/>
      <c r="K716" s="222"/>
      <c r="L716" s="227"/>
      <c r="M716" s="228"/>
      <c r="N716" s="229"/>
      <c r="O716" s="229"/>
      <c r="P716" s="229"/>
      <c r="Q716" s="229"/>
      <c r="R716" s="229"/>
      <c r="S716" s="229"/>
      <c r="T716" s="230"/>
      <c r="AT716" s="231" t="s">
        <v>174</v>
      </c>
      <c r="AU716" s="231" t="s">
        <v>81</v>
      </c>
      <c r="AV716" s="12" t="s">
        <v>79</v>
      </c>
      <c r="AW716" s="12" t="s">
        <v>36</v>
      </c>
      <c r="AX716" s="12" t="s">
        <v>72</v>
      </c>
      <c r="AY716" s="231" t="s">
        <v>162</v>
      </c>
    </row>
    <row r="717" spans="2:51" s="13" customFormat="1" ht="13.5">
      <c r="B717" s="232"/>
      <c r="C717" s="233"/>
      <c r="D717" s="218" t="s">
        <v>174</v>
      </c>
      <c r="E717" s="234" t="s">
        <v>21</v>
      </c>
      <c r="F717" s="235" t="s">
        <v>691</v>
      </c>
      <c r="G717" s="233"/>
      <c r="H717" s="236">
        <v>20.72</v>
      </c>
      <c r="I717" s="237"/>
      <c r="J717" s="233"/>
      <c r="K717" s="233"/>
      <c r="L717" s="238"/>
      <c r="M717" s="239"/>
      <c r="N717" s="240"/>
      <c r="O717" s="240"/>
      <c r="P717" s="240"/>
      <c r="Q717" s="240"/>
      <c r="R717" s="240"/>
      <c r="S717" s="240"/>
      <c r="T717" s="241"/>
      <c r="AT717" s="242" t="s">
        <v>174</v>
      </c>
      <c r="AU717" s="242" t="s">
        <v>81</v>
      </c>
      <c r="AV717" s="13" t="s">
        <v>81</v>
      </c>
      <c r="AW717" s="13" t="s">
        <v>36</v>
      </c>
      <c r="AX717" s="13" t="s">
        <v>72</v>
      </c>
      <c r="AY717" s="242" t="s">
        <v>162</v>
      </c>
    </row>
    <row r="718" spans="2:51" s="12" customFormat="1" ht="13.5">
      <c r="B718" s="221"/>
      <c r="C718" s="222"/>
      <c r="D718" s="218" t="s">
        <v>174</v>
      </c>
      <c r="E718" s="223" t="s">
        <v>21</v>
      </c>
      <c r="F718" s="224" t="s">
        <v>190</v>
      </c>
      <c r="G718" s="222"/>
      <c r="H718" s="225" t="s">
        <v>21</v>
      </c>
      <c r="I718" s="226"/>
      <c r="J718" s="222"/>
      <c r="K718" s="222"/>
      <c r="L718" s="227"/>
      <c r="M718" s="228"/>
      <c r="N718" s="229"/>
      <c r="O718" s="229"/>
      <c r="P718" s="229"/>
      <c r="Q718" s="229"/>
      <c r="R718" s="229"/>
      <c r="S718" s="229"/>
      <c r="T718" s="230"/>
      <c r="AT718" s="231" t="s">
        <v>174</v>
      </c>
      <c r="AU718" s="231" t="s">
        <v>81</v>
      </c>
      <c r="AV718" s="12" t="s">
        <v>79</v>
      </c>
      <c r="AW718" s="12" t="s">
        <v>36</v>
      </c>
      <c r="AX718" s="12" t="s">
        <v>72</v>
      </c>
      <c r="AY718" s="231" t="s">
        <v>162</v>
      </c>
    </row>
    <row r="719" spans="2:51" s="13" customFormat="1" ht="13.5">
      <c r="B719" s="232"/>
      <c r="C719" s="233"/>
      <c r="D719" s="218" t="s">
        <v>174</v>
      </c>
      <c r="E719" s="234" t="s">
        <v>21</v>
      </c>
      <c r="F719" s="235" t="s">
        <v>692</v>
      </c>
      <c r="G719" s="233"/>
      <c r="H719" s="236">
        <v>18.88</v>
      </c>
      <c r="I719" s="237"/>
      <c r="J719" s="233"/>
      <c r="K719" s="233"/>
      <c r="L719" s="238"/>
      <c r="M719" s="239"/>
      <c r="N719" s="240"/>
      <c r="O719" s="240"/>
      <c r="P719" s="240"/>
      <c r="Q719" s="240"/>
      <c r="R719" s="240"/>
      <c r="S719" s="240"/>
      <c r="T719" s="241"/>
      <c r="AT719" s="242" t="s">
        <v>174</v>
      </c>
      <c r="AU719" s="242" t="s">
        <v>81</v>
      </c>
      <c r="AV719" s="13" t="s">
        <v>81</v>
      </c>
      <c r="AW719" s="13" t="s">
        <v>36</v>
      </c>
      <c r="AX719" s="13" t="s">
        <v>72</v>
      </c>
      <c r="AY719" s="242" t="s">
        <v>162</v>
      </c>
    </row>
    <row r="720" spans="2:51" s="12" customFormat="1" ht="13.5">
      <c r="B720" s="221"/>
      <c r="C720" s="222"/>
      <c r="D720" s="218" t="s">
        <v>174</v>
      </c>
      <c r="E720" s="223" t="s">
        <v>21</v>
      </c>
      <c r="F720" s="224" t="s">
        <v>664</v>
      </c>
      <c r="G720" s="222"/>
      <c r="H720" s="225" t="s">
        <v>21</v>
      </c>
      <c r="I720" s="226"/>
      <c r="J720" s="222"/>
      <c r="K720" s="222"/>
      <c r="L720" s="227"/>
      <c r="M720" s="228"/>
      <c r="N720" s="229"/>
      <c r="O720" s="229"/>
      <c r="P720" s="229"/>
      <c r="Q720" s="229"/>
      <c r="R720" s="229"/>
      <c r="S720" s="229"/>
      <c r="T720" s="230"/>
      <c r="AT720" s="231" t="s">
        <v>174</v>
      </c>
      <c r="AU720" s="231" t="s">
        <v>81</v>
      </c>
      <c r="AV720" s="12" t="s">
        <v>79</v>
      </c>
      <c r="AW720" s="12" t="s">
        <v>36</v>
      </c>
      <c r="AX720" s="12" t="s">
        <v>72</v>
      </c>
      <c r="AY720" s="231" t="s">
        <v>162</v>
      </c>
    </row>
    <row r="721" spans="2:51" s="13" customFormat="1" ht="13.5">
      <c r="B721" s="232"/>
      <c r="C721" s="233"/>
      <c r="D721" s="218" t="s">
        <v>174</v>
      </c>
      <c r="E721" s="234" t="s">
        <v>21</v>
      </c>
      <c r="F721" s="235" t="s">
        <v>693</v>
      </c>
      <c r="G721" s="233"/>
      <c r="H721" s="236">
        <v>38.19</v>
      </c>
      <c r="I721" s="237"/>
      <c r="J721" s="233"/>
      <c r="K721" s="233"/>
      <c r="L721" s="238"/>
      <c r="M721" s="239"/>
      <c r="N721" s="240"/>
      <c r="O721" s="240"/>
      <c r="P721" s="240"/>
      <c r="Q721" s="240"/>
      <c r="R721" s="240"/>
      <c r="S721" s="240"/>
      <c r="T721" s="241"/>
      <c r="AT721" s="242" t="s">
        <v>174</v>
      </c>
      <c r="AU721" s="242" t="s">
        <v>81</v>
      </c>
      <c r="AV721" s="13" t="s">
        <v>81</v>
      </c>
      <c r="AW721" s="13" t="s">
        <v>36</v>
      </c>
      <c r="AX721" s="13" t="s">
        <v>72</v>
      </c>
      <c r="AY721" s="242" t="s">
        <v>162</v>
      </c>
    </row>
    <row r="722" spans="2:51" s="14" customFormat="1" ht="13.5">
      <c r="B722" s="243"/>
      <c r="C722" s="244"/>
      <c r="D722" s="245" t="s">
        <v>174</v>
      </c>
      <c r="E722" s="246" t="s">
        <v>21</v>
      </c>
      <c r="F722" s="247" t="s">
        <v>184</v>
      </c>
      <c r="G722" s="244"/>
      <c r="H722" s="248">
        <v>301.19</v>
      </c>
      <c r="I722" s="249"/>
      <c r="J722" s="244"/>
      <c r="K722" s="244"/>
      <c r="L722" s="250"/>
      <c r="M722" s="251"/>
      <c r="N722" s="252"/>
      <c r="O722" s="252"/>
      <c r="P722" s="252"/>
      <c r="Q722" s="252"/>
      <c r="R722" s="252"/>
      <c r="S722" s="252"/>
      <c r="T722" s="253"/>
      <c r="AT722" s="254" t="s">
        <v>174</v>
      </c>
      <c r="AU722" s="254" t="s">
        <v>81</v>
      </c>
      <c r="AV722" s="14" t="s">
        <v>170</v>
      </c>
      <c r="AW722" s="14" t="s">
        <v>36</v>
      </c>
      <c r="AX722" s="14" t="s">
        <v>79</v>
      </c>
      <c r="AY722" s="254" t="s">
        <v>162</v>
      </c>
    </row>
    <row r="723" spans="2:65" s="1" customFormat="1" ht="22.5" customHeight="1">
      <c r="B723" s="43"/>
      <c r="C723" s="206" t="s">
        <v>694</v>
      </c>
      <c r="D723" s="206" t="s">
        <v>165</v>
      </c>
      <c r="E723" s="207" t="s">
        <v>695</v>
      </c>
      <c r="F723" s="208" t="s">
        <v>696</v>
      </c>
      <c r="G723" s="209" t="s">
        <v>206</v>
      </c>
      <c r="H723" s="210">
        <v>127.74</v>
      </c>
      <c r="I723" s="211"/>
      <c r="J723" s="212">
        <f>ROUND(I723*H723,2)</f>
        <v>0</v>
      </c>
      <c r="K723" s="208" t="s">
        <v>169</v>
      </c>
      <c r="L723" s="63"/>
      <c r="M723" s="213" t="s">
        <v>21</v>
      </c>
      <c r="N723" s="214" t="s">
        <v>43</v>
      </c>
      <c r="O723" s="44"/>
      <c r="P723" s="215">
        <f>O723*H723</f>
        <v>0</v>
      </c>
      <c r="Q723" s="215">
        <v>0.00026</v>
      </c>
      <c r="R723" s="215">
        <f>Q723*H723</f>
        <v>0.033212399999999996</v>
      </c>
      <c r="S723" s="215">
        <v>0</v>
      </c>
      <c r="T723" s="216">
        <f>S723*H723</f>
        <v>0</v>
      </c>
      <c r="AR723" s="26" t="s">
        <v>376</v>
      </c>
      <c r="AT723" s="26" t="s">
        <v>165</v>
      </c>
      <c r="AU723" s="26" t="s">
        <v>81</v>
      </c>
      <c r="AY723" s="26" t="s">
        <v>162</v>
      </c>
      <c r="BE723" s="217">
        <f>IF(N723="základní",J723,0)</f>
        <v>0</v>
      </c>
      <c r="BF723" s="217">
        <f>IF(N723="snížená",J723,0)</f>
        <v>0</v>
      </c>
      <c r="BG723" s="217">
        <f>IF(N723="zákl. přenesená",J723,0)</f>
        <v>0</v>
      </c>
      <c r="BH723" s="217">
        <f>IF(N723="sníž. přenesená",J723,0)</f>
        <v>0</v>
      </c>
      <c r="BI723" s="217">
        <f>IF(N723="nulová",J723,0)</f>
        <v>0</v>
      </c>
      <c r="BJ723" s="26" t="s">
        <v>79</v>
      </c>
      <c r="BK723" s="217">
        <f>ROUND(I723*H723,2)</f>
        <v>0</v>
      </c>
      <c r="BL723" s="26" t="s">
        <v>376</v>
      </c>
      <c r="BM723" s="26" t="s">
        <v>697</v>
      </c>
    </row>
    <row r="724" spans="2:51" s="12" customFormat="1" ht="13.5">
      <c r="B724" s="221"/>
      <c r="C724" s="222"/>
      <c r="D724" s="218" t="s">
        <v>174</v>
      </c>
      <c r="E724" s="223" t="s">
        <v>21</v>
      </c>
      <c r="F724" s="224" t="s">
        <v>698</v>
      </c>
      <c r="G724" s="222"/>
      <c r="H724" s="225" t="s">
        <v>21</v>
      </c>
      <c r="I724" s="226"/>
      <c r="J724" s="222"/>
      <c r="K724" s="222"/>
      <c r="L724" s="227"/>
      <c r="M724" s="228"/>
      <c r="N724" s="229"/>
      <c r="O724" s="229"/>
      <c r="P724" s="229"/>
      <c r="Q724" s="229"/>
      <c r="R724" s="229"/>
      <c r="S724" s="229"/>
      <c r="T724" s="230"/>
      <c r="AT724" s="231" t="s">
        <v>174</v>
      </c>
      <c r="AU724" s="231" t="s">
        <v>81</v>
      </c>
      <c r="AV724" s="12" t="s">
        <v>79</v>
      </c>
      <c r="AW724" s="12" t="s">
        <v>36</v>
      </c>
      <c r="AX724" s="12" t="s">
        <v>72</v>
      </c>
      <c r="AY724" s="231" t="s">
        <v>162</v>
      </c>
    </row>
    <row r="725" spans="2:51" s="12" customFormat="1" ht="13.5">
      <c r="B725" s="221"/>
      <c r="C725" s="222"/>
      <c r="D725" s="218" t="s">
        <v>174</v>
      </c>
      <c r="E725" s="223" t="s">
        <v>21</v>
      </c>
      <c r="F725" s="224" t="s">
        <v>699</v>
      </c>
      <c r="G725" s="222"/>
      <c r="H725" s="225" t="s">
        <v>21</v>
      </c>
      <c r="I725" s="226"/>
      <c r="J725" s="222"/>
      <c r="K725" s="222"/>
      <c r="L725" s="227"/>
      <c r="M725" s="228"/>
      <c r="N725" s="229"/>
      <c r="O725" s="229"/>
      <c r="P725" s="229"/>
      <c r="Q725" s="229"/>
      <c r="R725" s="229"/>
      <c r="S725" s="229"/>
      <c r="T725" s="230"/>
      <c r="AT725" s="231" t="s">
        <v>174</v>
      </c>
      <c r="AU725" s="231" t="s">
        <v>81</v>
      </c>
      <c r="AV725" s="12" t="s">
        <v>79</v>
      </c>
      <c r="AW725" s="12" t="s">
        <v>36</v>
      </c>
      <c r="AX725" s="12" t="s">
        <v>72</v>
      </c>
      <c r="AY725" s="231" t="s">
        <v>162</v>
      </c>
    </row>
    <row r="726" spans="2:51" s="13" customFormat="1" ht="13.5">
      <c r="B726" s="232"/>
      <c r="C726" s="233"/>
      <c r="D726" s="218" t="s">
        <v>174</v>
      </c>
      <c r="E726" s="234" t="s">
        <v>21</v>
      </c>
      <c r="F726" s="235" t="s">
        <v>700</v>
      </c>
      <c r="G726" s="233"/>
      <c r="H726" s="236">
        <v>9.7</v>
      </c>
      <c r="I726" s="237"/>
      <c r="J726" s="233"/>
      <c r="K726" s="233"/>
      <c r="L726" s="238"/>
      <c r="M726" s="239"/>
      <c r="N726" s="240"/>
      <c r="O726" s="240"/>
      <c r="P726" s="240"/>
      <c r="Q726" s="240"/>
      <c r="R726" s="240"/>
      <c r="S726" s="240"/>
      <c r="T726" s="241"/>
      <c r="AT726" s="242" t="s">
        <v>174</v>
      </c>
      <c r="AU726" s="242" t="s">
        <v>81</v>
      </c>
      <c r="AV726" s="13" t="s">
        <v>81</v>
      </c>
      <c r="AW726" s="13" t="s">
        <v>36</v>
      </c>
      <c r="AX726" s="13" t="s">
        <v>72</v>
      </c>
      <c r="AY726" s="242" t="s">
        <v>162</v>
      </c>
    </row>
    <row r="727" spans="2:51" s="12" customFormat="1" ht="13.5">
      <c r="B727" s="221"/>
      <c r="C727" s="222"/>
      <c r="D727" s="218" t="s">
        <v>174</v>
      </c>
      <c r="E727" s="223" t="s">
        <v>21</v>
      </c>
      <c r="F727" s="224" t="s">
        <v>345</v>
      </c>
      <c r="G727" s="222"/>
      <c r="H727" s="225" t="s">
        <v>21</v>
      </c>
      <c r="I727" s="226"/>
      <c r="J727" s="222"/>
      <c r="K727" s="222"/>
      <c r="L727" s="227"/>
      <c r="M727" s="228"/>
      <c r="N727" s="229"/>
      <c r="O727" s="229"/>
      <c r="P727" s="229"/>
      <c r="Q727" s="229"/>
      <c r="R727" s="229"/>
      <c r="S727" s="229"/>
      <c r="T727" s="230"/>
      <c r="AT727" s="231" t="s">
        <v>174</v>
      </c>
      <c r="AU727" s="231" t="s">
        <v>81</v>
      </c>
      <c r="AV727" s="12" t="s">
        <v>79</v>
      </c>
      <c r="AW727" s="12" t="s">
        <v>36</v>
      </c>
      <c r="AX727" s="12" t="s">
        <v>72</v>
      </c>
      <c r="AY727" s="231" t="s">
        <v>162</v>
      </c>
    </row>
    <row r="728" spans="2:51" s="13" customFormat="1" ht="13.5">
      <c r="B728" s="232"/>
      <c r="C728" s="233"/>
      <c r="D728" s="218" t="s">
        <v>174</v>
      </c>
      <c r="E728" s="234" t="s">
        <v>21</v>
      </c>
      <c r="F728" s="235" t="s">
        <v>701</v>
      </c>
      <c r="G728" s="233"/>
      <c r="H728" s="236">
        <v>63.4</v>
      </c>
      <c r="I728" s="237"/>
      <c r="J728" s="233"/>
      <c r="K728" s="233"/>
      <c r="L728" s="238"/>
      <c r="M728" s="239"/>
      <c r="N728" s="240"/>
      <c r="O728" s="240"/>
      <c r="P728" s="240"/>
      <c r="Q728" s="240"/>
      <c r="R728" s="240"/>
      <c r="S728" s="240"/>
      <c r="T728" s="241"/>
      <c r="AT728" s="242" t="s">
        <v>174</v>
      </c>
      <c r="AU728" s="242" t="s">
        <v>81</v>
      </c>
      <c r="AV728" s="13" t="s">
        <v>81</v>
      </c>
      <c r="AW728" s="13" t="s">
        <v>36</v>
      </c>
      <c r="AX728" s="13" t="s">
        <v>72</v>
      </c>
      <c r="AY728" s="242" t="s">
        <v>162</v>
      </c>
    </row>
    <row r="729" spans="2:51" s="12" customFormat="1" ht="13.5">
      <c r="B729" s="221"/>
      <c r="C729" s="222"/>
      <c r="D729" s="218" t="s">
        <v>174</v>
      </c>
      <c r="E729" s="223" t="s">
        <v>21</v>
      </c>
      <c r="F729" s="224" t="s">
        <v>347</v>
      </c>
      <c r="G729" s="222"/>
      <c r="H729" s="225" t="s">
        <v>21</v>
      </c>
      <c r="I729" s="226"/>
      <c r="J729" s="222"/>
      <c r="K729" s="222"/>
      <c r="L729" s="227"/>
      <c r="M729" s="228"/>
      <c r="N729" s="229"/>
      <c r="O729" s="229"/>
      <c r="P729" s="229"/>
      <c r="Q729" s="229"/>
      <c r="R729" s="229"/>
      <c r="S729" s="229"/>
      <c r="T729" s="230"/>
      <c r="AT729" s="231" t="s">
        <v>174</v>
      </c>
      <c r="AU729" s="231" t="s">
        <v>81</v>
      </c>
      <c r="AV729" s="12" t="s">
        <v>79</v>
      </c>
      <c r="AW729" s="12" t="s">
        <v>36</v>
      </c>
      <c r="AX729" s="12" t="s">
        <v>72</v>
      </c>
      <c r="AY729" s="231" t="s">
        <v>162</v>
      </c>
    </row>
    <row r="730" spans="2:51" s="13" customFormat="1" ht="13.5">
      <c r="B730" s="232"/>
      <c r="C730" s="233"/>
      <c r="D730" s="218" t="s">
        <v>174</v>
      </c>
      <c r="E730" s="234" t="s">
        <v>21</v>
      </c>
      <c r="F730" s="235" t="s">
        <v>702</v>
      </c>
      <c r="G730" s="233"/>
      <c r="H730" s="236">
        <v>12.24</v>
      </c>
      <c r="I730" s="237"/>
      <c r="J730" s="233"/>
      <c r="K730" s="233"/>
      <c r="L730" s="238"/>
      <c r="M730" s="239"/>
      <c r="N730" s="240"/>
      <c r="O730" s="240"/>
      <c r="P730" s="240"/>
      <c r="Q730" s="240"/>
      <c r="R730" s="240"/>
      <c r="S730" s="240"/>
      <c r="T730" s="241"/>
      <c r="AT730" s="242" t="s">
        <v>174</v>
      </c>
      <c r="AU730" s="242" t="s">
        <v>81</v>
      </c>
      <c r="AV730" s="13" t="s">
        <v>81</v>
      </c>
      <c r="AW730" s="13" t="s">
        <v>36</v>
      </c>
      <c r="AX730" s="13" t="s">
        <v>72</v>
      </c>
      <c r="AY730" s="242" t="s">
        <v>162</v>
      </c>
    </row>
    <row r="731" spans="2:51" s="12" customFormat="1" ht="13.5">
      <c r="B731" s="221"/>
      <c r="C731" s="222"/>
      <c r="D731" s="218" t="s">
        <v>174</v>
      </c>
      <c r="E731" s="223" t="s">
        <v>21</v>
      </c>
      <c r="F731" s="224" t="s">
        <v>363</v>
      </c>
      <c r="G731" s="222"/>
      <c r="H731" s="225" t="s">
        <v>21</v>
      </c>
      <c r="I731" s="226"/>
      <c r="J731" s="222"/>
      <c r="K731" s="222"/>
      <c r="L731" s="227"/>
      <c r="M731" s="228"/>
      <c r="N731" s="229"/>
      <c r="O731" s="229"/>
      <c r="P731" s="229"/>
      <c r="Q731" s="229"/>
      <c r="R731" s="229"/>
      <c r="S731" s="229"/>
      <c r="T731" s="230"/>
      <c r="AT731" s="231" t="s">
        <v>174</v>
      </c>
      <c r="AU731" s="231" t="s">
        <v>81</v>
      </c>
      <c r="AV731" s="12" t="s">
        <v>79</v>
      </c>
      <c r="AW731" s="12" t="s">
        <v>36</v>
      </c>
      <c r="AX731" s="12" t="s">
        <v>72</v>
      </c>
      <c r="AY731" s="231" t="s">
        <v>162</v>
      </c>
    </row>
    <row r="732" spans="2:51" s="13" customFormat="1" ht="13.5">
      <c r="B732" s="232"/>
      <c r="C732" s="233"/>
      <c r="D732" s="218" t="s">
        <v>174</v>
      </c>
      <c r="E732" s="234" t="s">
        <v>21</v>
      </c>
      <c r="F732" s="235" t="s">
        <v>703</v>
      </c>
      <c r="G732" s="233"/>
      <c r="H732" s="236">
        <v>9.3</v>
      </c>
      <c r="I732" s="237"/>
      <c r="J732" s="233"/>
      <c r="K732" s="233"/>
      <c r="L732" s="238"/>
      <c r="M732" s="239"/>
      <c r="N732" s="240"/>
      <c r="O732" s="240"/>
      <c r="P732" s="240"/>
      <c r="Q732" s="240"/>
      <c r="R732" s="240"/>
      <c r="S732" s="240"/>
      <c r="T732" s="241"/>
      <c r="AT732" s="242" t="s">
        <v>174</v>
      </c>
      <c r="AU732" s="242" t="s">
        <v>81</v>
      </c>
      <c r="AV732" s="13" t="s">
        <v>81</v>
      </c>
      <c r="AW732" s="13" t="s">
        <v>36</v>
      </c>
      <c r="AX732" s="13" t="s">
        <v>72</v>
      </c>
      <c r="AY732" s="242" t="s">
        <v>162</v>
      </c>
    </row>
    <row r="733" spans="2:51" s="12" customFormat="1" ht="13.5">
      <c r="B733" s="221"/>
      <c r="C733" s="222"/>
      <c r="D733" s="218" t="s">
        <v>174</v>
      </c>
      <c r="E733" s="223" t="s">
        <v>21</v>
      </c>
      <c r="F733" s="224" t="s">
        <v>704</v>
      </c>
      <c r="G733" s="222"/>
      <c r="H733" s="225" t="s">
        <v>21</v>
      </c>
      <c r="I733" s="226"/>
      <c r="J733" s="222"/>
      <c r="K733" s="222"/>
      <c r="L733" s="227"/>
      <c r="M733" s="228"/>
      <c r="N733" s="229"/>
      <c r="O733" s="229"/>
      <c r="P733" s="229"/>
      <c r="Q733" s="229"/>
      <c r="R733" s="229"/>
      <c r="S733" s="229"/>
      <c r="T733" s="230"/>
      <c r="AT733" s="231" t="s">
        <v>174</v>
      </c>
      <c r="AU733" s="231" t="s">
        <v>81</v>
      </c>
      <c r="AV733" s="12" t="s">
        <v>79</v>
      </c>
      <c r="AW733" s="12" t="s">
        <v>36</v>
      </c>
      <c r="AX733" s="12" t="s">
        <v>72</v>
      </c>
      <c r="AY733" s="231" t="s">
        <v>162</v>
      </c>
    </row>
    <row r="734" spans="2:51" s="12" customFormat="1" ht="13.5">
      <c r="B734" s="221"/>
      <c r="C734" s="222"/>
      <c r="D734" s="218" t="s">
        <v>174</v>
      </c>
      <c r="E734" s="223" t="s">
        <v>21</v>
      </c>
      <c r="F734" s="224" t="s">
        <v>279</v>
      </c>
      <c r="G734" s="222"/>
      <c r="H734" s="225" t="s">
        <v>21</v>
      </c>
      <c r="I734" s="226"/>
      <c r="J734" s="222"/>
      <c r="K734" s="222"/>
      <c r="L734" s="227"/>
      <c r="M734" s="228"/>
      <c r="N734" s="229"/>
      <c r="O734" s="229"/>
      <c r="P734" s="229"/>
      <c r="Q734" s="229"/>
      <c r="R734" s="229"/>
      <c r="S734" s="229"/>
      <c r="T734" s="230"/>
      <c r="AT734" s="231" t="s">
        <v>174</v>
      </c>
      <c r="AU734" s="231" t="s">
        <v>81</v>
      </c>
      <c r="AV734" s="12" t="s">
        <v>79</v>
      </c>
      <c r="AW734" s="12" t="s">
        <v>36</v>
      </c>
      <c r="AX734" s="12" t="s">
        <v>72</v>
      </c>
      <c r="AY734" s="231" t="s">
        <v>162</v>
      </c>
    </row>
    <row r="735" spans="2:51" s="13" customFormat="1" ht="13.5">
      <c r="B735" s="232"/>
      <c r="C735" s="233"/>
      <c r="D735" s="218" t="s">
        <v>174</v>
      </c>
      <c r="E735" s="234" t="s">
        <v>21</v>
      </c>
      <c r="F735" s="235" t="s">
        <v>705</v>
      </c>
      <c r="G735" s="233"/>
      <c r="H735" s="236">
        <v>20.9</v>
      </c>
      <c r="I735" s="237"/>
      <c r="J735" s="233"/>
      <c r="K735" s="233"/>
      <c r="L735" s="238"/>
      <c r="M735" s="239"/>
      <c r="N735" s="240"/>
      <c r="O735" s="240"/>
      <c r="P735" s="240"/>
      <c r="Q735" s="240"/>
      <c r="R735" s="240"/>
      <c r="S735" s="240"/>
      <c r="T735" s="241"/>
      <c r="AT735" s="242" t="s">
        <v>174</v>
      </c>
      <c r="AU735" s="242" t="s">
        <v>81</v>
      </c>
      <c r="AV735" s="13" t="s">
        <v>81</v>
      </c>
      <c r="AW735" s="13" t="s">
        <v>36</v>
      </c>
      <c r="AX735" s="13" t="s">
        <v>72</v>
      </c>
      <c r="AY735" s="242" t="s">
        <v>162</v>
      </c>
    </row>
    <row r="736" spans="2:51" s="12" customFormat="1" ht="13.5">
      <c r="B736" s="221"/>
      <c r="C736" s="222"/>
      <c r="D736" s="218" t="s">
        <v>174</v>
      </c>
      <c r="E736" s="223" t="s">
        <v>21</v>
      </c>
      <c r="F736" s="224" t="s">
        <v>181</v>
      </c>
      <c r="G736" s="222"/>
      <c r="H736" s="225" t="s">
        <v>21</v>
      </c>
      <c r="I736" s="226"/>
      <c r="J736" s="222"/>
      <c r="K736" s="222"/>
      <c r="L736" s="227"/>
      <c r="M736" s="228"/>
      <c r="N736" s="229"/>
      <c r="O736" s="229"/>
      <c r="P736" s="229"/>
      <c r="Q736" s="229"/>
      <c r="R736" s="229"/>
      <c r="S736" s="229"/>
      <c r="T736" s="230"/>
      <c r="AT736" s="231" t="s">
        <v>174</v>
      </c>
      <c r="AU736" s="231" t="s">
        <v>81</v>
      </c>
      <c r="AV736" s="12" t="s">
        <v>79</v>
      </c>
      <c r="AW736" s="12" t="s">
        <v>36</v>
      </c>
      <c r="AX736" s="12" t="s">
        <v>72</v>
      </c>
      <c r="AY736" s="231" t="s">
        <v>162</v>
      </c>
    </row>
    <row r="737" spans="2:51" s="13" customFormat="1" ht="13.5">
      <c r="B737" s="232"/>
      <c r="C737" s="233"/>
      <c r="D737" s="218" t="s">
        <v>174</v>
      </c>
      <c r="E737" s="234" t="s">
        <v>21</v>
      </c>
      <c r="F737" s="235" t="s">
        <v>706</v>
      </c>
      <c r="G737" s="233"/>
      <c r="H737" s="236">
        <v>12.2</v>
      </c>
      <c r="I737" s="237"/>
      <c r="J737" s="233"/>
      <c r="K737" s="233"/>
      <c r="L737" s="238"/>
      <c r="M737" s="239"/>
      <c r="N737" s="240"/>
      <c r="O737" s="240"/>
      <c r="P737" s="240"/>
      <c r="Q737" s="240"/>
      <c r="R737" s="240"/>
      <c r="S737" s="240"/>
      <c r="T737" s="241"/>
      <c r="AT737" s="242" t="s">
        <v>174</v>
      </c>
      <c r="AU737" s="242" t="s">
        <v>81</v>
      </c>
      <c r="AV737" s="13" t="s">
        <v>81</v>
      </c>
      <c r="AW737" s="13" t="s">
        <v>36</v>
      </c>
      <c r="AX737" s="13" t="s">
        <v>72</v>
      </c>
      <c r="AY737" s="242" t="s">
        <v>162</v>
      </c>
    </row>
    <row r="738" spans="2:51" s="14" customFormat="1" ht="13.5">
      <c r="B738" s="243"/>
      <c r="C738" s="244"/>
      <c r="D738" s="245" t="s">
        <v>174</v>
      </c>
      <c r="E738" s="246" t="s">
        <v>21</v>
      </c>
      <c r="F738" s="247" t="s">
        <v>184</v>
      </c>
      <c r="G738" s="244"/>
      <c r="H738" s="248">
        <v>127.74</v>
      </c>
      <c r="I738" s="249"/>
      <c r="J738" s="244"/>
      <c r="K738" s="244"/>
      <c r="L738" s="250"/>
      <c r="M738" s="251"/>
      <c r="N738" s="252"/>
      <c r="O738" s="252"/>
      <c r="P738" s="252"/>
      <c r="Q738" s="252"/>
      <c r="R738" s="252"/>
      <c r="S738" s="252"/>
      <c r="T738" s="253"/>
      <c r="AT738" s="254" t="s">
        <v>174</v>
      </c>
      <c r="AU738" s="254" t="s">
        <v>81</v>
      </c>
      <c r="AV738" s="14" t="s">
        <v>170</v>
      </c>
      <c r="AW738" s="14" t="s">
        <v>36</v>
      </c>
      <c r="AX738" s="14" t="s">
        <v>79</v>
      </c>
      <c r="AY738" s="254" t="s">
        <v>162</v>
      </c>
    </row>
    <row r="739" spans="2:65" s="1" customFormat="1" ht="22.5" customHeight="1">
      <c r="B739" s="43"/>
      <c r="C739" s="206" t="s">
        <v>707</v>
      </c>
      <c r="D739" s="206" t="s">
        <v>165</v>
      </c>
      <c r="E739" s="207" t="s">
        <v>708</v>
      </c>
      <c r="F739" s="208" t="s">
        <v>709</v>
      </c>
      <c r="G739" s="209" t="s">
        <v>187</v>
      </c>
      <c r="H739" s="210">
        <v>438.52</v>
      </c>
      <c r="I739" s="211"/>
      <c r="J739" s="212">
        <f>ROUND(I739*H739,2)</f>
        <v>0</v>
      </c>
      <c r="K739" s="208" t="s">
        <v>169</v>
      </c>
      <c r="L739" s="63"/>
      <c r="M739" s="213" t="s">
        <v>21</v>
      </c>
      <c r="N739" s="214" t="s">
        <v>43</v>
      </c>
      <c r="O739" s="44"/>
      <c r="P739" s="215">
        <f>O739*H739</f>
        <v>0</v>
      </c>
      <c r="Q739" s="215">
        <v>0.0001</v>
      </c>
      <c r="R739" s="215">
        <f>Q739*H739</f>
        <v>0.043852</v>
      </c>
      <c r="S739" s="215">
        <v>0</v>
      </c>
      <c r="T739" s="216">
        <f>S739*H739</f>
        <v>0</v>
      </c>
      <c r="AR739" s="26" t="s">
        <v>376</v>
      </c>
      <c r="AT739" s="26" t="s">
        <v>165</v>
      </c>
      <c r="AU739" s="26" t="s">
        <v>81</v>
      </c>
      <c r="AY739" s="26" t="s">
        <v>162</v>
      </c>
      <c r="BE739" s="217">
        <f>IF(N739="základní",J739,0)</f>
        <v>0</v>
      </c>
      <c r="BF739" s="217">
        <f>IF(N739="snížená",J739,0)</f>
        <v>0</v>
      </c>
      <c r="BG739" s="217">
        <f>IF(N739="zákl. přenesená",J739,0)</f>
        <v>0</v>
      </c>
      <c r="BH739" s="217">
        <f>IF(N739="sníž. přenesená",J739,0)</f>
        <v>0</v>
      </c>
      <c r="BI739" s="217">
        <f>IF(N739="nulová",J739,0)</f>
        <v>0</v>
      </c>
      <c r="BJ739" s="26" t="s">
        <v>79</v>
      </c>
      <c r="BK739" s="217">
        <f>ROUND(I739*H739,2)</f>
        <v>0</v>
      </c>
      <c r="BL739" s="26" t="s">
        <v>376</v>
      </c>
      <c r="BM739" s="26" t="s">
        <v>710</v>
      </c>
    </row>
    <row r="740" spans="2:47" s="1" customFormat="1" ht="135">
      <c r="B740" s="43"/>
      <c r="C740" s="65"/>
      <c r="D740" s="218" t="s">
        <v>172</v>
      </c>
      <c r="E740" s="65"/>
      <c r="F740" s="219" t="s">
        <v>677</v>
      </c>
      <c r="G740" s="65"/>
      <c r="H740" s="65"/>
      <c r="I740" s="174"/>
      <c r="J740" s="65"/>
      <c r="K740" s="65"/>
      <c r="L740" s="63"/>
      <c r="M740" s="220"/>
      <c r="N740" s="44"/>
      <c r="O740" s="44"/>
      <c r="P740" s="44"/>
      <c r="Q740" s="44"/>
      <c r="R740" s="44"/>
      <c r="S740" s="44"/>
      <c r="T740" s="80"/>
      <c r="AT740" s="26" t="s">
        <v>172</v>
      </c>
      <c r="AU740" s="26" t="s">
        <v>81</v>
      </c>
    </row>
    <row r="741" spans="2:51" s="12" customFormat="1" ht="13.5">
      <c r="B741" s="221"/>
      <c r="C741" s="222"/>
      <c r="D741" s="218" t="s">
        <v>174</v>
      </c>
      <c r="E741" s="223" t="s">
        <v>21</v>
      </c>
      <c r="F741" s="224" t="s">
        <v>711</v>
      </c>
      <c r="G741" s="222"/>
      <c r="H741" s="225" t="s">
        <v>21</v>
      </c>
      <c r="I741" s="226"/>
      <c r="J741" s="222"/>
      <c r="K741" s="222"/>
      <c r="L741" s="227"/>
      <c r="M741" s="228"/>
      <c r="N741" s="229"/>
      <c r="O741" s="229"/>
      <c r="P741" s="229"/>
      <c r="Q741" s="229"/>
      <c r="R741" s="229"/>
      <c r="S741" s="229"/>
      <c r="T741" s="230"/>
      <c r="AT741" s="231" t="s">
        <v>174</v>
      </c>
      <c r="AU741" s="231" t="s">
        <v>81</v>
      </c>
      <c r="AV741" s="12" t="s">
        <v>79</v>
      </c>
      <c r="AW741" s="12" t="s">
        <v>36</v>
      </c>
      <c r="AX741" s="12" t="s">
        <v>72</v>
      </c>
      <c r="AY741" s="231" t="s">
        <v>162</v>
      </c>
    </row>
    <row r="742" spans="2:51" s="13" customFormat="1" ht="13.5">
      <c r="B742" s="232"/>
      <c r="C742" s="233"/>
      <c r="D742" s="245" t="s">
        <v>174</v>
      </c>
      <c r="E742" s="255" t="s">
        <v>21</v>
      </c>
      <c r="F742" s="256" t="s">
        <v>712</v>
      </c>
      <c r="G742" s="233"/>
      <c r="H742" s="257">
        <v>438.52</v>
      </c>
      <c r="I742" s="237"/>
      <c r="J742" s="233"/>
      <c r="K742" s="233"/>
      <c r="L742" s="238"/>
      <c r="M742" s="239"/>
      <c r="N742" s="240"/>
      <c r="O742" s="240"/>
      <c r="P742" s="240"/>
      <c r="Q742" s="240"/>
      <c r="R742" s="240"/>
      <c r="S742" s="240"/>
      <c r="T742" s="241"/>
      <c r="AT742" s="242" t="s">
        <v>174</v>
      </c>
      <c r="AU742" s="242" t="s">
        <v>81</v>
      </c>
      <c r="AV742" s="13" t="s">
        <v>81</v>
      </c>
      <c r="AW742" s="13" t="s">
        <v>36</v>
      </c>
      <c r="AX742" s="13" t="s">
        <v>79</v>
      </c>
      <c r="AY742" s="242" t="s">
        <v>162</v>
      </c>
    </row>
    <row r="743" spans="2:65" s="1" customFormat="1" ht="22.5" customHeight="1">
      <c r="B743" s="43"/>
      <c r="C743" s="206" t="s">
        <v>713</v>
      </c>
      <c r="D743" s="206" t="s">
        <v>165</v>
      </c>
      <c r="E743" s="207" t="s">
        <v>714</v>
      </c>
      <c r="F743" s="208" t="s">
        <v>715</v>
      </c>
      <c r="G743" s="209" t="s">
        <v>206</v>
      </c>
      <c r="H743" s="210">
        <v>45.05</v>
      </c>
      <c r="I743" s="211"/>
      <c r="J743" s="212">
        <f>ROUND(I743*H743,2)</f>
        <v>0</v>
      </c>
      <c r="K743" s="208" t="s">
        <v>169</v>
      </c>
      <c r="L743" s="63"/>
      <c r="M743" s="213" t="s">
        <v>21</v>
      </c>
      <c r="N743" s="214" t="s">
        <v>43</v>
      </c>
      <c r="O743" s="44"/>
      <c r="P743" s="215">
        <f>O743*H743</f>
        <v>0</v>
      </c>
      <c r="Q743" s="215">
        <v>0.00107</v>
      </c>
      <c r="R743" s="215">
        <f>Q743*H743</f>
        <v>0.048203499999999996</v>
      </c>
      <c r="S743" s="215">
        <v>0</v>
      </c>
      <c r="T743" s="216">
        <f>S743*H743</f>
        <v>0</v>
      </c>
      <c r="AR743" s="26" t="s">
        <v>376</v>
      </c>
      <c r="AT743" s="26" t="s">
        <v>165</v>
      </c>
      <c r="AU743" s="26" t="s">
        <v>81</v>
      </c>
      <c r="AY743" s="26" t="s">
        <v>162</v>
      </c>
      <c r="BE743" s="217">
        <f>IF(N743="základní",J743,0)</f>
        <v>0</v>
      </c>
      <c r="BF743" s="217">
        <f>IF(N743="snížená",J743,0)</f>
        <v>0</v>
      </c>
      <c r="BG743" s="217">
        <f>IF(N743="zákl. přenesená",J743,0)</f>
        <v>0</v>
      </c>
      <c r="BH743" s="217">
        <f>IF(N743="sníž. přenesená",J743,0)</f>
        <v>0</v>
      </c>
      <c r="BI743" s="217">
        <f>IF(N743="nulová",J743,0)</f>
        <v>0</v>
      </c>
      <c r="BJ743" s="26" t="s">
        <v>79</v>
      </c>
      <c r="BK743" s="217">
        <f>ROUND(I743*H743,2)</f>
        <v>0</v>
      </c>
      <c r="BL743" s="26" t="s">
        <v>376</v>
      </c>
      <c r="BM743" s="26" t="s">
        <v>716</v>
      </c>
    </row>
    <row r="744" spans="2:47" s="1" customFormat="1" ht="135">
      <c r="B744" s="43"/>
      <c r="C744" s="65"/>
      <c r="D744" s="218" t="s">
        <v>172</v>
      </c>
      <c r="E744" s="65"/>
      <c r="F744" s="219" t="s">
        <v>677</v>
      </c>
      <c r="G744" s="65"/>
      <c r="H744" s="65"/>
      <c r="I744" s="174"/>
      <c r="J744" s="65"/>
      <c r="K744" s="65"/>
      <c r="L744" s="63"/>
      <c r="M744" s="220"/>
      <c r="N744" s="44"/>
      <c r="O744" s="44"/>
      <c r="P744" s="44"/>
      <c r="Q744" s="44"/>
      <c r="R744" s="44"/>
      <c r="S744" s="44"/>
      <c r="T744" s="80"/>
      <c r="AT744" s="26" t="s">
        <v>172</v>
      </c>
      <c r="AU744" s="26" t="s">
        <v>81</v>
      </c>
    </row>
    <row r="745" spans="2:51" s="13" customFormat="1" ht="13.5">
      <c r="B745" s="232"/>
      <c r="C745" s="233"/>
      <c r="D745" s="245" t="s">
        <v>174</v>
      </c>
      <c r="E745" s="255" t="s">
        <v>21</v>
      </c>
      <c r="F745" s="256" t="s">
        <v>717</v>
      </c>
      <c r="G745" s="233"/>
      <c r="H745" s="257">
        <v>45.05</v>
      </c>
      <c r="I745" s="237"/>
      <c r="J745" s="233"/>
      <c r="K745" s="233"/>
      <c r="L745" s="238"/>
      <c r="M745" s="239"/>
      <c r="N745" s="240"/>
      <c r="O745" s="240"/>
      <c r="P745" s="240"/>
      <c r="Q745" s="240"/>
      <c r="R745" s="240"/>
      <c r="S745" s="240"/>
      <c r="T745" s="241"/>
      <c r="AT745" s="242" t="s">
        <v>174</v>
      </c>
      <c r="AU745" s="242" t="s">
        <v>81</v>
      </c>
      <c r="AV745" s="13" t="s">
        <v>81</v>
      </c>
      <c r="AW745" s="13" t="s">
        <v>36</v>
      </c>
      <c r="AX745" s="13" t="s">
        <v>79</v>
      </c>
      <c r="AY745" s="242" t="s">
        <v>162</v>
      </c>
    </row>
    <row r="746" spans="2:65" s="1" customFormat="1" ht="22.5" customHeight="1">
      <c r="B746" s="43"/>
      <c r="C746" s="206" t="s">
        <v>718</v>
      </c>
      <c r="D746" s="206" t="s">
        <v>165</v>
      </c>
      <c r="E746" s="207" t="s">
        <v>719</v>
      </c>
      <c r="F746" s="208" t="s">
        <v>720</v>
      </c>
      <c r="G746" s="209" t="s">
        <v>187</v>
      </c>
      <c r="H746" s="210">
        <v>438.52</v>
      </c>
      <c r="I746" s="211"/>
      <c r="J746" s="212">
        <f>ROUND(I746*H746,2)</f>
        <v>0</v>
      </c>
      <c r="K746" s="208" t="s">
        <v>169</v>
      </c>
      <c r="L746" s="63"/>
      <c r="M746" s="213" t="s">
        <v>21</v>
      </c>
      <c r="N746" s="214" t="s">
        <v>43</v>
      </c>
      <c r="O746" s="44"/>
      <c r="P746" s="215">
        <f>O746*H746</f>
        <v>0</v>
      </c>
      <c r="Q746" s="215">
        <v>4E-05</v>
      </c>
      <c r="R746" s="215">
        <f>Q746*H746</f>
        <v>0.017540800000000002</v>
      </c>
      <c r="S746" s="215">
        <v>0</v>
      </c>
      <c r="T746" s="216">
        <f>S746*H746</f>
        <v>0</v>
      </c>
      <c r="AR746" s="26" t="s">
        <v>376</v>
      </c>
      <c r="AT746" s="26" t="s">
        <v>165</v>
      </c>
      <c r="AU746" s="26" t="s">
        <v>81</v>
      </c>
      <c r="AY746" s="26" t="s">
        <v>162</v>
      </c>
      <c r="BE746" s="217">
        <f>IF(N746="základní",J746,0)</f>
        <v>0</v>
      </c>
      <c r="BF746" s="217">
        <f>IF(N746="snížená",J746,0)</f>
        <v>0</v>
      </c>
      <c r="BG746" s="217">
        <f>IF(N746="zákl. přenesená",J746,0)</f>
        <v>0</v>
      </c>
      <c r="BH746" s="217">
        <f>IF(N746="sníž. přenesená",J746,0)</f>
        <v>0</v>
      </c>
      <c r="BI746" s="217">
        <f>IF(N746="nulová",J746,0)</f>
        <v>0</v>
      </c>
      <c r="BJ746" s="26" t="s">
        <v>79</v>
      </c>
      <c r="BK746" s="217">
        <f>ROUND(I746*H746,2)</f>
        <v>0</v>
      </c>
      <c r="BL746" s="26" t="s">
        <v>376</v>
      </c>
      <c r="BM746" s="26" t="s">
        <v>721</v>
      </c>
    </row>
    <row r="747" spans="2:47" s="1" customFormat="1" ht="135">
      <c r="B747" s="43"/>
      <c r="C747" s="65"/>
      <c r="D747" s="218" t="s">
        <v>172</v>
      </c>
      <c r="E747" s="65"/>
      <c r="F747" s="219" t="s">
        <v>677</v>
      </c>
      <c r="G747" s="65"/>
      <c r="H747" s="65"/>
      <c r="I747" s="174"/>
      <c r="J747" s="65"/>
      <c r="K747" s="65"/>
      <c r="L747" s="63"/>
      <c r="M747" s="220"/>
      <c r="N747" s="44"/>
      <c r="O747" s="44"/>
      <c r="P747" s="44"/>
      <c r="Q747" s="44"/>
      <c r="R747" s="44"/>
      <c r="S747" s="44"/>
      <c r="T747" s="80"/>
      <c r="AT747" s="26" t="s">
        <v>172</v>
      </c>
      <c r="AU747" s="26" t="s">
        <v>81</v>
      </c>
    </row>
    <row r="748" spans="2:51" s="12" customFormat="1" ht="13.5">
      <c r="B748" s="221"/>
      <c r="C748" s="222"/>
      <c r="D748" s="218" t="s">
        <v>174</v>
      </c>
      <c r="E748" s="223" t="s">
        <v>21</v>
      </c>
      <c r="F748" s="224" t="s">
        <v>711</v>
      </c>
      <c r="G748" s="222"/>
      <c r="H748" s="225" t="s">
        <v>21</v>
      </c>
      <c r="I748" s="226"/>
      <c r="J748" s="222"/>
      <c r="K748" s="222"/>
      <c r="L748" s="227"/>
      <c r="M748" s="228"/>
      <c r="N748" s="229"/>
      <c r="O748" s="229"/>
      <c r="P748" s="229"/>
      <c r="Q748" s="229"/>
      <c r="R748" s="229"/>
      <c r="S748" s="229"/>
      <c r="T748" s="230"/>
      <c r="AT748" s="231" t="s">
        <v>174</v>
      </c>
      <c r="AU748" s="231" t="s">
        <v>81</v>
      </c>
      <c r="AV748" s="12" t="s">
        <v>79</v>
      </c>
      <c r="AW748" s="12" t="s">
        <v>36</v>
      </c>
      <c r="AX748" s="12" t="s">
        <v>72</v>
      </c>
      <c r="AY748" s="231" t="s">
        <v>162</v>
      </c>
    </row>
    <row r="749" spans="2:51" s="13" customFormat="1" ht="13.5">
      <c r="B749" s="232"/>
      <c r="C749" s="233"/>
      <c r="D749" s="245" t="s">
        <v>174</v>
      </c>
      <c r="E749" s="255" t="s">
        <v>21</v>
      </c>
      <c r="F749" s="256" t="s">
        <v>712</v>
      </c>
      <c r="G749" s="233"/>
      <c r="H749" s="257">
        <v>438.52</v>
      </c>
      <c r="I749" s="237"/>
      <c r="J749" s="233"/>
      <c r="K749" s="233"/>
      <c r="L749" s="238"/>
      <c r="M749" s="239"/>
      <c r="N749" s="240"/>
      <c r="O749" s="240"/>
      <c r="P749" s="240"/>
      <c r="Q749" s="240"/>
      <c r="R749" s="240"/>
      <c r="S749" s="240"/>
      <c r="T749" s="241"/>
      <c r="AT749" s="242" t="s">
        <v>174</v>
      </c>
      <c r="AU749" s="242" t="s">
        <v>81</v>
      </c>
      <c r="AV749" s="13" t="s">
        <v>81</v>
      </c>
      <c r="AW749" s="13" t="s">
        <v>36</v>
      </c>
      <c r="AX749" s="13" t="s">
        <v>79</v>
      </c>
      <c r="AY749" s="242" t="s">
        <v>162</v>
      </c>
    </row>
    <row r="750" spans="2:65" s="1" customFormat="1" ht="31.5" customHeight="1">
      <c r="B750" s="43"/>
      <c r="C750" s="206" t="s">
        <v>722</v>
      </c>
      <c r="D750" s="206" t="s">
        <v>165</v>
      </c>
      <c r="E750" s="207" t="s">
        <v>723</v>
      </c>
      <c r="F750" s="208" t="s">
        <v>724</v>
      </c>
      <c r="G750" s="209" t="s">
        <v>187</v>
      </c>
      <c r="H750" s="210">
        <v>354.49</v>
      </c>
      <c r="I750" s="211"/>
      <c r="J750" s="212">
        <f>ROUND(I750*H750,2)</f>
        <v>0</v>
      </c>
      <c r="K750" s="208" t="s">
        <v>169</v>
      </c>
      <c r="L750" s="63"/>
      <c r="M750" s="213" t="s">
        <v>21</v>
      </c>
      <c r="N750" s="214" t="s">
        <v>43</v>
      </c>
      <c r="O750" s="44"/>
      <c r="P750" s="215">
        <f>O750*H750</f>
        <v>0</v>
      </c>
      <c r="Q750" s="215">
        <v>0</v>
      </c>
      <c r="R750" s="215">
        <f>Q750*H750</f>
        <v>0</v>
      </c>
      <c r="S750" s="215">
        <v>0.01725</v>
      </c>
      <c r="T750" s="216">
        <f>S750*H750</f>
        <v>6.1149525</v>
      </c>
      <c r="AR750" s="26" t="s">
        <v>376</v>
      </c>
      <c r="AT750" s="26" t="s">
        <v>165</v>
      </c>
      <c r="AU750" s="26" t="s">
        <v>81</v>
      </c>
      <c r="AY750" s="26" t="s">
        <v>162</v>
      </c>
      <c r="BE750" s="217">
        <f>IF(N750="základní",J750,0)</f>
        <v>0</v>
      </c>
      <c r="BF750" s="217">
        <f>IF(N750="snížená",J750,0)</f>
        <v>0</v>
      </c>
      <c r="BG750" s="217">
        <f>IF(N750="zákl. přenesená",J750,0)</f>
        <v>0</v>
      </c>
      <c r="BH750" s="217">
        <f>IF(N750="sníž. přenesená",J750,0)</f>
        <v>0</v>
      </c>
      <c r="BI750" s="217">
        <f>IF(N750="nulová",J750,0)</f>
        <v>0</v>
      </c>
      <c r="BJ750" s="26" t="s">
        <v>79</v>
      </c>
      <c r="BK750" s="217">
        <f>ROUND(I750*H750,2)</f>
        <v>0</v>
      </c>
      <c r="BL750" s="26" t="s">
        <v>376</v>
      </c>
      <c r="BM750" s="26" t="s">
        <v>725</v>
      </c>
    </row>
    <row r="751" spans="2:47" s="1" customFormat="1" ht="54">
      <c r="B751" s="43"/>
      <c r="C751" s="65"/>
      <c r="D751" s="218" t="s">
        <v>172</v>
      </c>
      <c r="E751" s="65"/>
      <c r="F751" s="219" t="s">
        <v>726</v>
      </c>
      <c r="G751" s="65"/>
      <c r="H751" s="65"/>
      <c r="I751" s="174"/>
      <c r="J751" s="65"/>
      <c r="K751" s="65"/>
      <c r="L751" s="63"/>
      <c r="M751" s="220"/>
      <c r="N751" s="44"/>
      <c r="O751" s="44"/>
      <c r="P751" s="44"/>
      <c r="Q751" s="44"/>
      <c r="R751" s="44"/>
      <c r="S751" s="44"/>
      <c r="T751" s="80"/>
      <c r="AT751" s="26" t="s">
        <v>172</v>
      </c>
      <c r="AU751" s="26" t="s">
        <v>81</v>
      </c>
    </row>
    <row r="752" spans="2:51" s="12" customFormat="1" ht="13.5">
      <c r="B752" s="221"/>
      <c r="C752" s="222"/>
      <c r="D752" s="218" t="s">
        <v>174</v>
      </c>
      <c r="E752" s="223" t="s">
        <v>21</v>
      </c>
      <c r="F752" s="224" t="s">
        <v>727</v>
      </c>
      <c r="G752" s="222"/>
      <c r="H752" s="225" t="s">
        <v>21</v>
      </c>
      <c r="I752" s="226"/>
      <c r="J752" s="222"/>
      <c r="K752" s="222"/>
      <c r="L752" s="227"/>
      <c r="M752" s="228"/>
      <c r="N752" s="229"/>
      <c r="O752" s="229"/>
      <c r="P752" s="229"/>
      <c r="Q752" s="229"/>
      <c r="R752" s="229"/>
      <c r="S752" s="229"/>
      <c r="T752" s="230"/>
      <c r="AT752" s="231" t="s">
        <v>174</v>
      </c>
      <c r="AU752" s="231" t="s">
        <v>81</v>
      </c>
      <c r="AV752" s="12" t="s">
        <v>79</v>
      </c>
      <c r="AW752" s="12" t="s">
        <v>36</v>
      </c>
      <c r="AX752" s="12" t="s">
        <v>72</v>
      </c>
      <c r="AY752" s="231" t="s">
        <v>162</v>
      </c>
    </row>
    <row r="753" spans="2:51" s="13" customFormat="1" ht="13.5">
      <c r="B753" s="232"/>
      <c r="C753" s="233"/>
      <c r="D753" s="218" t="s">
        <v>174</v>
      </c>
      <c r="E753" s="234" t="s">
        <v>21</v>
      </c>
      <c r="F753" s="235" t="s">
        <v>728</v>
      </c>
      <c r="G753" s="233"/>
      <c r="H753" s="236">
        <v>40.84</v>
      </c>
      <c r="I753" s="237"/>
      <c r="J753" s="233"/>
      <c r="K753" s="233"/>
      <c r="L753" s="238"/>
      <c r="M753" s="239"/>
      <c r="N753" s="240"/>
      <c r="O753" s="240"/>
      <c r="P753" s="240"/>
      <c r="Q753" s="240"/>
      <c r="R753" s="240"/>
      <c r="S753" s="240"/>
      <c r="T753" s="241"/>
      <c r="AT753" s="242" t="s">
        <v>174</v>
      </c>
      <c r="AU753" s="242" t="s">
        <v>81</v>
      </c>
      <c r="AV753" s="13" t="s">
        <v>81</v>
      </c>
      <c r="AW753" s="13" t="s">
        <v>36</v>
      </c>
      <c r="AX753" s="13" t="s">
        <v>72</v>
      </c>
      <c r="AY753" s="242" t="s">
        <v>162</v>
      </c>
    </row>
    <row r="754" spans="2:51" s="12" customFormat="1" ht="13.5">
      <c r="B754" s="221"/>
      <c r="C754" s="222"/>
      <c r="D754" s="218" t="s">
        <v>174</v>
      </c>
      <c r="E754" s="223" t="s">
        <v>21</v>
      </c>
      <c r="F754" s="224" t="s">
        <v>729</v>
      </c>
      <c r="G754" s="222"/>
      <c r="H754" s="225" t="s">
        <v>21</v>
      </c>
      <c r="I754" s="226"/>
      <c r="J754" s="222"/>
      <c r="K754" s="222"/>
      <c r="L754" s="227"/>
      <c r="M754" s="228"/>
      <c r="N754" s="229"/>
      <c r="O754" s="229"/>
      <c r="P754" s="229"/>
      <c r="Q754" s="229"/>
      <c r="R754" s="229"/>
      <c r="S754" s="229"/>
      <c r="T754" s="230"/>
      <c r="AT754" s="231" t="s">
        <v>174</v>
      </c>
      <c r="AU754" s="231" t="s">
        <v>81</v>
      </c>
      <c r="AV754" s="12" t="s">
        <v>79</v>
      </c>
      <c r="AW754" s="12" t="s">
        <v>36</v>
      </c>
      <c r="AX754" s="12" t="s">
        <v>72</v>
      </c>
      <c r="AY754" s="231" t="s">
        <v>162</v>
      </c>
    </row>
    <row r="755" spans="2:51" s="13" customFormat="1" ht="13.5">
      <c r="B755" s="232"/>
      <c r="C755" s="233"/>
      <c r="D755" s="218" t="s">
        <v>174</v>
      </c>
      <c r="E755" s="234" t="s">
        <v>21</v>
      </c>
      <c r="F755" s="235" t="s">
        <v>730</v>
      </c>
      <c r="G755" s="233"/>
      <c r="H755" s="236">
        <v>14.38</v>
      </c>
      <c r="I755" s="237"/>
      <c r="J755" s="233"/>
      <c r="K755" s="233"/>
      <c r="L755" s="238"/>
      <c r="M755" s="239"/>
      <c r="N755" s="240"/>
      <c r="O755" s="240"/>
      <c r="P755" s="240"/>
      <c r="Q755" s="240"/>
      <c r="R755" s="240"/>
      <c r="S755" s="240"/>
      <c r="T755" s="241"/>
      <c r="AT755" s="242" t="s">
        <v>174</v>
      </c>
      <c r="AU755" s="242" t="s">
        <v>81</v>
      </c>
      <c r="AV755" s="13" t="s">
        <v>81</v>
      </c>
      <c r="AW755" s="13" t="s">
        <v>36</v>
      </c>
      <c r="AX755" s="13" t="s">
        <v>72</v>
      </c>
      <c r="AY755" s="242" t="s">
        <v>162</v>
      </c>
    </row>
    <row r="756" spans="2:51" s="12" customFormat="1" ht="13.5">
      <c r="B756" s="221"/>
      <c r="C756" s="222"/>
      <c r="D756" s="218" t="s">
        <v>174</v>
      </c>
      <c r="E756" s="223" t="s">
        <v>21</v>
      </c>
      <c r="F756" s="224" t="s">
        <v>731</v>
      </c>
      <c r="G756" s="222"/>
      <c r="H756" s="225" t="s">
        <v>21</v>
      </c>
      <c r="I756" s="226"/>
      <c r="J756" s="222"/>
      <c r="K756" s="222"/>
      <c r="L756" s="227"/>
      <c r="M756" s="228"/>
      <c r="N756" s="229"/>
      <c r="O756" s="229"/>
      <c r="P756" s="229"/>
      <c r="Q756" s="229"/>
      <c r="R756" s="229"/>
      <c r="S756" s="229"/>
      <c r="T756" s="230"/>
      <c r="AT756" s="231" t="s">
        <v>174</v>
      </c>
      <c r="AU756" s="231" t="s">
        <v>81</v>
      </c>
      <c r="AV756" s="12" t="s">
        <v>79</v>
      </c>
      <c r="AW756" s="12" t="s">
        <v>36</v>
      </c>
      <c r="AX756" s="12" t="s">
        <v>72</v>
      </c>
      <c r="AY756" s="231" t="s">
        <v>162</v>
      </c>
    </row>
    <row r="757" spans="2:51" s="13" customFormat="1" ht="13.5">
      <c r="B757" s="232"/>
      <c r="C757" s="233"/>
      <c r="D757" s="218" t="s">
        <v>174</v>
      </c>
      <c r="E757" s="234" t="s">
        <v>21</v>
      </c>
      <c r="F757" s="235" t="s">
        <v>682</v>
      </c>
      <c r="G757" s="233"/>
      <c r="H757" s="236">
        <v>19.26</v>
      </c>
      <c r="I757" s="237"/>
      <c r="J757" s="233"/>
      <c r="K757" s="233"/>
      <c r="L757" s="238"/>
      <c r="M757" s="239"/>
      <c r="N757" s="240"/>
      <c r="O757" s="240"/>
      <c r="P757" s="240"/>
      <c r="Q757" s="240"/>
      <c r="R757" s="240"/>
      <c r="S757" s="240"/>
      <c r="T757" s="241"/>
      <c r="AT757" s="242" t="s">
        <v>174</v>
      </c>
      <c r="AU757" s="242" t="s">
        <v>81</v>
      </c>
      <c r="AV757" s="13" t="s">
        <v>81</v>
      </c>
      <c r="AW757" s="13" t="s">
        <v>36</v>
      </c>
      <c r="AX757" s="13" t="s">
        <v>72</v>
      </c>
      <c r="AY757" s="242" t="s">
        <v>162</v>
      </c>
    </row>
    <row r="758" spans="2:51" s="12" customFormat="1" ht="13.5">
      <c r="B758" s="221"/>
      <c r="C758" s="222"/>
      <c r="D758" s="218" t="s">
        <v>174</v>
      </c>
      <c r="E758" s="223" t="s">
        <v>21</v>
      </c>
      <c r="F758" s="224" t="s">
        <v>732</v>
      </c>
      <c r="G758" s="222"/>
      <c r="H758" s="225" t="s">
        <v>21</v>
      </c>
      <c r="I758" s="226"/>
      <c r="J758" s="222"/>
      <c r="K758" s="222"/>
      <c r="L758" s="227"/>
      <c r="M758" s="228"/>
      <c r="N758" s="229"/>
      <c r="O758" s="229"/>
      <c r="P758" s="229"/>
      <c r="Q758" s="229"/>
      <c r="R758" s="229"/>
      <c r="S758" s="229"/>
      <c r="T758" s="230"/>
      <c r="AT758" s="231" t="s">
        <v>174</v>
      </c>
      <c r="AU758" s="231" t="s">
        <v>81</v>
      </c>
      <c r="AV758" s="12" t="s">
        <v>79</v>
      </c>
      <c r="AW758" s="12" t="s">
        <v>36</v>
      </c>
      <c r="AX758" s="12" t="s">
        <v>72</v>
      </c>
      <c r="AY758" s="231" t="s">
        <v>162</v>
      </c>
    </row>
    <row r="759" spans="2:51" s="13" customFormat="1" ht="13.5">
      <c r="B759" s="232"/>
      <c r="C759" s="233"/>
      <c r="D759" s="218" t="s">
        <v>174</v>
      </c>
      <c r="E759" s="234" t="s">
        <v>21</v>
      </c>
      <c r="F759" s="235" t="s">
        <v>733</v>
      </c>
      <c r="G759" s="233"/>
      <c r="H759" s="236">
        <v>20.04</v>
      </c>
      <c r="I759" s="237"/>
      <c r="J759" s="233"/>
      <c r="K759" s="233"/>
      <c r="L759" s="238"/>
      <c r="M759" s="239"/>
      <c r="N759" s="240"/>
      <c r="O759" s="240"/>
      <c r="P759" s="240"/>
      <c r="Q759" s="240"/>
      <c r="R759" s="240"/>
      <c r="S759" s="240"/>
      <c r="T759" s="241"/>
      <c r="AT759" s="242" t="s">
        <v>174</v>
      </c>
      <c r="AU759" s="242" t="s">
        <v>81</v>
      </c>
      <c r="AV759" s="13" t="s">
        <v>81</v>
      </c>
      <c r="AW759" s="13" t="s">
        <v>36</v>
      </c>
      <c r="AX759" s="13" t="s">
        <v>72</v>
      </c>
      <c r="AY759" s="242" t="s">
        <v>162</v>
      </c>
    </row>
    <row r="760" spans="2:51" s="12" customFormat="1" ht="13.5">
      <c r="B760" s="221"/>
      <c r="C760" s="222"/>
      <c r="D760" s="218" t="s">
        <v>174</v>
      </c>
      <c r="E760" s="223" t="s">
        <v>21</v>
      </c>
      <c r="F760" s="224" t="s">
        <v>181</v>
      </c>
      <c r="G760" s="222"/>
      <c r="H760" s="225" t="s">
        <v>21</v>
      </c>
      <c r="I760" s="226"/>
      <c r="J760" s="222"/>
      <c r="K760" s="222"/>
      <c r="L760" s="227"/>
      <c r="M760" s="228"/>
      <c r="N760" s="229"/>
      <c r="O760" s="229"/>
      <c r="P760" s="229"/>
      <c r="Q760" s="229"/>
      <c r="R760" s="229"/>
      <c r="S760" s="229"/>
      <c r="T760" s="230"/>
      <c r="AT760" s="231" t="s">
        <v>174</v>
      </c>
      <c r="AU760" s="231" t="s">
        <v>81</v>
      </c>
      <c r="AV760" s="12" t="s">
        <v>79</v>
      </c>
      <c r="AW760" s="12" t="s">
        <v>36</v>
      </c>
      <c r="AX760" s="12" t="s">
        <v>72</v>
      </c>
      <c r="AY760" s="231" t="s">
        <v>162</v>
      </c>
    </row>
    <row r="761" spans="2:51" s="13" customFormat="1" ht="13.5">
      <c r="B761" s="232"/>
      <c r="C761" s="233"/>
      <c r="D761" s="218" t="s">
        <v>174</v>
      </c>
      <c r="E761" s="234" t="s">
        <v>21</v>
      </c>
      <c r="F761" s="235" t="s">
        <v>734</v>
      </c>
      <c r="G761" s="233"/>
      <c r="H761" s="236">
        <v>12.87</v>
      </c>
      <c r="I761" s="237"/>
      <c r="J761" s="233"/>
      <c r="K761" s="233"/>
      <c r="L761" s="238"/>
      <c r="M761" s="239"/>
      <c r="N761" s="240"/>
      <c r="O761" s="240"/>
      <c r="P761" s="240"/>
      <c r="Q761" s="240"/>
      <c r="R761" s="240"/>
      <c r="S761" s="240"/>
      <c r="T761" s="241"/>
      <c r="AT761" s="242" t="s">
        <v>174</v>
      </c>
      <c r="AU761" s="242" t="s">
        <v>81</v>
      </c>
      <c r="AV761" s="13" t="s">
        <v>81</v>
      </c>
      <c r="AW761" s="13" t="s">
        <v>36</v>
      </c>
      <c r="AX761" s="13" t="s">
        <v>72</v>
      </c>
      <c r="AY761" s="242" t="s">
        <v>162</v>
      </c>
    </row>
    <row r="762" spans="2:51" s="12" customFormat="1" ht="13.5">
      <c r="B762" s="221"/>
      <c r="C762" s="222"/>
      <c r="D762" s="218" t="s">
        <v>174</v>
      </c>
      <c r="E762" s="223" t="s">
        <v>21</v>
      </c>
      <c r="F762" s="224" t="s">
        <v>345</v>
      </c>
      <c r="G762" s="222"/>
      <c r="H762" s="225" t="s">
        <v>21</v>
      </c>
      <c r="I762" s="226"/>
      <c r="J762" s="222"/>
      <c r="K762" s="222"/>
      <c r="L762" s="227"/>
      <c r="M762" s="228"/>
      <c r="N762" s="229"/>
      <c r="O762" s="229"/>
      <c r="P762" s="229"/>
      <c r="Q762" s="229"/>
      <c r="R762" s="229"/>
      <c r="S762" s="229"/>
      <c r="T762" s="230"/>
      <c r="AT762" s="231" t="s">
        <v>174</v>
      </c>
      <c r="AU762" s="231" t="s">
        <v>81</v>
      </c>
      <c r="AV762" s="12" t="s">
        <v>79</v>
      </c>
      <c r="AW762" s="12" t="s">
        <v>36</v>
      </c>
      <c r="AX762" s="12" t="s">
        <v>72</v>
      </c>
      <c r="AY762" s="231" t="s">
        <v>162</v>
      </c>
    </row>
    <row r="763" spans="2:51" s="13" customFormat="1" ht="13.5">
      <c r="B763" s="232"/>
      <c r="C763" s="233"/>
      <c r="D763" s="218" t="s">
        <v>174</v>
      </c>
      <c r="E763" s="234" t="s">
        <v>21</v>
      </c>
      <c r="F763" s="235" t="s">
        <v>735</v>
      </c>
      <c r="G763" s="233"/>
      <c r="H763" s="236">
        <v>80.19</v>
      </c>
      <c r="I763" s="237"/>
      <c r="J763" s="233"/>
      <c r="K763" s="233"/>
      <c r="L763" s="238"/>
      <c r="M763" s="239"/>
      <c r="N763" s="240"/>
      <c r="O763" s="240"/>
      <c r="P763" s="240"/>
      <c r="Q763" s="240"/>
      <c r="R763" s="240"/>
      <c r="S763" s="240"/>
      <c r="T763" s="241"/>
      <c r="AT763" s="242" t="s">
        <v>174</v>
      </c>
      <c r="AU763" s="242" t="s">
        <v>81</v>
      </c>
      <c r="AV763" s="13" t="s">
        <v>81</v>
      </c>
      <c r="AW763" s="13" t="s">
        <v>36</v>
      </c>
      <c r="AX763" s="13" t="s">
        <v>72</v>
      </c>
      <c r="AY763" s="242" t="s">
        <v>162</v>
      </c>
    </row>
    <row r="764" spans="2:51" s="12" customFormat="1" ht="13.5">
      <c r="B764" s="221"/>
      <c r="C764" s="222"/>
      <c r="D764" s="218" t="s">
        <v>174</v>
      </c>
      <c r="E764" s="223" t="s">
        <v>21</v>
      </c>
      <c r="F764" s="224" t="s">
        <v>347</v>
      </c>
      <c r="G764" s="222"/>
      <c r="H764" s="225" t="s">
        <v>21</v>
      </c>
      <c r="I764" s="226"/>
      <c r="J764" s="222"/>
      <c r="K764" s="222"/>
      <c r="L764" s="227"/>
      <c r="M764" s="228"/>
      <c r="N764" s="229"/>
      <c r="O764" s="229"/>
      <c r="P764" s="229"/>
      <c r="Q764" s="229"/>
      <c r="R764" s="229"/>
      <c r="S764" s="229"/>
      <c r="T764" s="230"/>
      <c r="AT764" s="231" t="s">
        <v>174</v>
      </c>
      <c r="AU764" s="231" t="s">
        <v>81</v>
      </c>
      <c r="AV764" s="12" t="s">
        <v>79</v>
      </c>
      <c r="AW764" s="12" t="s">
        <v>36</v>
      </c>
      <c r="AX764" s="12" t="s">
        <v>72</v>
      </c>
      <c r="AY764" s="231" t="s">
        <v>162</v>
      </c>
    </row>
    <row r="765" spans="2:51" s="13" customFormat="1" ht="13.5">
      <c r="B765" s="232"/>
      <c r="C765" s="233"/>
      <c r="D765" s="218" t="s">
        <v>174</v>
      </c>
      <c r="E765" s="234" t="s">
        <v>21</v>
      </c>
      <c r="F765" s="235" t="s">
        <v>736</v>
      </c>
      <c r="G765" s="233"/>
      <c r="H765" s="236">
        <v>10.35</v>
      </c>
      <c r="I765" s="237"/>
      <c r="J765" s="233"/>
      <c r="K765" s="233"/>
      <c r="L765" s="238"/>
      <c r="M765" s="239"/>
      <c r="N765" s="240"/>
      <c r="O765" s="240"/>
      <c r="P765" s="240"/>
      <c r="Q765" s="240"/>
      <c r="R765" s="240"/>
      <c r="S765" s="240"/>
      <c r="T765" s="241"/>
      <c r="AT765" s="242" t="s">
        <v>174</v>
      </c>
      <c r="AU765" s="242" t="s">
        <v>81</v>
      </c>
      <c r="AV765" s="13" t="s">
        <v>81</v>
      </c>
      <c r="AW765" s="13" t="s">
        <v>36</v>
      </c>
      <c r="AX765" s="13" t="s">
        <v>72</v>
      </c>
      <c r="AY765" s="242" t="s">
        <v>162</v>
      </c>
    </row>
    <row r="766" spans="2:51" s="12" customFormat="1" ht="13.5">
      <c r="B766" s="221"/>
      <c r="C766" s="222"/>
      <c r="D766" s="218" t="s">
        <v>174</v>
      </c>
      <c r="E766" s="223" t="s">
        <v>21</v>
      </c>
      <c r="F766" s="224" t="s">
        <v>286</v>
      </c>
      <c r="G766" s="222"/>
      <c r="H766" s="225" t="s">
        <v>21</v>
      </c>
      <c r="I766" s="226"/>
      <c r="J766" s="222"/>
      <c r="K766" s="222"/>
      <c r="L766" s="227"/>
      <c r="M766" s="228"/>
      <c r="N766" s="229"/>
      <c r="O766" s="229"/>
      <c r="P766" s="229"/>
      <c r="Q766" s="229"/>
      <c r="R766" s="229"/>
      <c r="S766" s="229"/>
      <c r="T766" s="230"/>
      <c r="AT766" s="231" t="s">
        <v>174</v>
      </c>
      <c r="AU766" s="231" t="s">
        <v>81</v>
      </c>
      <c r="AV766" s="12" t="s">
        <v>79</v>
      </c>
      <c r="AW766" s="12" t="s">
        <v>36</v>
      </c>
      <c r="AX766" s="12" t="s">
        <v>72</v>
      </c>
      <c r="AY766" s="231" t="s">
        <v>162</v>
      </c>
    </row>
    <row r="767" spans="2:51" s="13" customFormat="1" ht="13.5">
      <c r="B767" s="232"/>
      <c r="C767" s="233"/>
      <c r="D767" s="218" t="s">
        <v>174</v>
      </c>
      <c r="E767" s="234" t="s">
        <v>21</v>
      </c>
      <c r="F767" s="235" t="s">
        <v>737</v>
      </c>
      <c r="G767" s="233"/>
      <c r="H767" s="236">
        <v>38.9</v>
      </c>
      <c r="I767" s="237"/>
      <c r="J767" s="233"/>
      <c r="K767" s="233"/>
      <c r="L767" s="238"/>
      <c r="M767" s="239"/>
      <c r="N767" s="240"/>
      <c r="O767" s="240"/>
      <c r="P767" s="240"/>
      <c r="Q767" s="240"/>
      <c r="R767" s="240"/>
      <c r="S767" s="240"/>
      <c r="T767" s="241"/>
      <c r="AT767" s="242" t="s">
        <v>174</v>
      </c>
      <c r="AU767" s="242" t="s">
        <v>81</v>
      </c>
      <c r="AV767" s="13" t="s">
        <v>81</v>
      </c>
      <c r="AW767" s="13" t="s">
        <v>36</v>
      </c>
      <c r="AX767" s="13" t="s">
        <v>72</v>
      </c>
      <c r="AY767" s="242" t="s">
        <v>162</v>
      </c>
    </row>
    <row r="768" spans="2:51" s="12" customFormat="1" ht="13.5">
      <c r="B768" s="221"/>
      <c r="C768" s="222"/>
      <c r="D768" s="218" t="s">
        <v>174</v>
      </c>
      <c r="E768" s="223" t="s">
        <v>21</v>
      </c>
      <c r="F768" s="224" t="s">
        <v>190</v>
      </c>
      <c r="G768" s="222"/>
      <c r="H768" s="225" t="s">
        <v>21</v>
      </c>
      <c r="I768" s="226"/>
      <c r="J768" s="222"/>
      <c r="K768" s="222"/>
      <c r="L768" s="227"/>
      <c r="M768" s="228"/>
      <c r="N768" s="229"/>
      <c r="O768" s="229"/>
      <c r="P768" s="229"/>
      <c r="Q768" s="229"/>
      <c r="R768" s="229"/>
      <c r="S768" s="229"/>
      <c r="T768" s="230"/>
      <c r="AT768" s="231" t="s">
        <v>174</v>
      </c>
      <c r="AU768" s="231" t="s">
        <v>81</v>
      </c>
      <c r="AV768" s="12" t="s">
        <v>79</v>
      </c>
      <c r="AW768" s="12" t="s">
        <v>36</v>
      </c>
      <c r="AX768" s="12" t="s">
        <v>72</v>
      </c>
      <c r="AY768" s="231" t="s">
        <v>162</v>
      </c>
    </row>
    <row r="769" spans="2:51" s="13" customFormat="1" ht="13.5">
      <c r="B769" s="232"/>
      <c r="C769" s="233"/>
      <c r="D769" s="218" t="s">
        <v>174</v>
      </c>
      <c r="E769" s="234" t="s">
        <v>21</v>
      </c>
      <c r="F769" s="235" t="s">
        <v>692</v>
      </c>
      <c r="G769" s="233"/>
      <c r="H769" s="236">
        <v>18.88</v>
      </c>
      <c r="I769" s="237"/>
      <c r="J769" s="233"/>
      <c r="K769" s="233"/>
      <c r="L769" s="238"/>
      <c r="M769" s="239"/>
      <c r="N769" s="240"/>
      <c r="O769" s="240"/>
      <c r="P769" s="240"/>
      <c r="Q769" s="240"/>
      <c r="R769" s="240"/>
      <c r="S769" s="240"/>
      <c r="T769" s="241"/>
      <c r="AT769" s="242" t="s">
        <v>174</v>
      </c>
      <c r="AU769" s="242" t="s">
        <v>81</v>
      </c>
      <c r="AV769" s="13" t="s">
        <v>81</v>
      </c>
      <c r="AW769" s="13" t="s">
        <v>36</v>
      </c>
      <c r="AX769" s="13" t="s">
        <v>72</v>
      </c>
      <c r="AY769" s="242" t="s">
        <v>162</v>
      </c>
    </row>
    <row r="770" spans="2:51" s="12" customFormat="1" ht="13.5">
      <c r="B770" s="221"/>
      <c r="C770" s="222"/>
      <c r="D770" s="218" t="s">
        <v>174</v>
      </c>
      <c r="E770" s="223" t="s">
        <v>21</v>
      </c>
      <c r="F770" s="224" t="s">
        <v>738</v>
      </c>
      <c r="G770" s="222"/>
      <c r="H770" s="225" t="s">
        <v>21</v>
      </c>
      <c r="I770" s="226"/>
      <c r="J770" s="222"/>
      <c r="K770" s="222"/>
      <c r="L770" s="227"/>
      <c r="M770" s="228"/>
      <c r="N770" s="229"/>
      <c r="O770" s="229"/>
      <c r="P770" s="229"/>
      <c r="Q770" s="229"/>
      <c r="R770" s="229"/>
      <c r="S770" s="229"/>
      <c r="T770" s="230"/>
      <c r="AT770" s="231" t="s">
        <v>174</v>
      </c>
      <c r="AU770" s="231" t="s">
        <v>81</v>
      </c>
      <c r="AV770" s="12" t="s">
        <v>79</v>
      </c>
      <c r="AW770" s="12" t="s">
        <v>36</v>
      </c>
      <c r="AX770" s="12" t="s">
        <v>72</v>
      </c>
      <c r="AY770" s="231" t="s">
        <v>162</v>
      </c>
    </row>
    <row r="771" spans="2:51" s="13" customFormat="1" ht="13.5">
      <c r="B771" s="232"/>
      <c r="C771" s="233"/>
      <c r="D771" s="218" t="s">
        <v>174</v>
      </c>
      <c r="E771" s="234" t="s">
        <v>21</v>
      </c>
      <c r="F771" s="235" t="s">
        <v>739</v>
      </c>
      <c r="G771" s="233"/>
      <c r="H771" s="236">
        <v>40.62</v>
      </c>
      <c r="I771" s="237"/>
      <c r="J771" s="233"/>
      <c r="K771" s="233"/>
      <c r="L771" s="238"/>
      <c r="M771" s="239"/>
      <c r="N771" s="240"/>
      <c r="O771" s="240"/>
      <c r="P771" s="240"/>
      <c r="Q771" s="240"/>
      <c r="R771" s="240"/>
      <c r="S771" s="240"/>
      <c r="T771" s="241"/>
      <c r="AT771" s="242" t="s">
        <v>174</v>
      </c>
      <c r="AU771" s="242" t="s">
        <v>81</v>
      </c>
      <c r="AV771" s="13" t="s">
        <v>81</v>
      </c>
      <c r="AW771" s="13" t="s">
        <v>36</v>
      </c>
      <c r="AX771" s="13" t="s">
        <v>72</v>
      </c>
      <c r="AY771" s="242" t="s">
        <v>162</v>
      </c>
    </row>
    <row r="772" spans="2:51" s="12" customFormat="1" ht="13.5">
      <c r="B772" s="221"/>
      <c r="C772" s="222"/>
      <c r="D772" s="218" t="s">
        <v>174</v>
      </c>
      <c r="E772" s="223" t="s">
        <v>21</v>
      </c>
      <c r="F772" s="224" t="s">
        <v>740</v>
      </c>
      <c r="G772" s="222"/>
      <c r="H772" s="225" t="s">
        <v>21</v>
      </c>
      <c r="I772" s="226"/>
      <c r="J772" s="222"/>
      <c r="K772" s="222"/>
      <c r="L772" s="227"/>
      <c r="M772" s="228"/>
      <c r="N772" s="229"/>
      <c r="O772" s="229"/>
      <c r="P772" s="229"/>
      <c r="Q772" s="229"/>
      <c r="R772" s="229"/>
      <c r="S772" s="229"/>
      <c r="T772" s="230"/>
      <c r="AT772" s="231" t="s">
        <v>174</v>
      </c>
      <c r="AU772" s="231" t="s">
        <v>81</v>
      </c>
      <c r="AV772" s="12" t="s">
        <v>79</v>
      </c>
      <c r="AW772" s="12" t="s">
        <v>36</v>
      </c>
      <c r="AX772" s="12" t="s">
        <v>72</v>
      </c>
      <c r="AY772" s="231" t="s">
        <v>162</v>
      </c>
    </row>
    <row r="773" spans="2:51" s="13" customFormat="1" ht="13.5">
      <c r="B773" s="232"/>
      <c r="C773" s="233"/>
      <c r="D773" s="218" t="s">
        <v>174</v>
      </c>
      <c r="E773" s="234" t="s">
        <v>21</v>
      </c>
      <c r="F773" s="235" t="s">
        <v>741</v>
      </c>
      <c r="G773" s="233"/>
      <c r="H773" s="236">
        <v>19.08</v>
      </c>
      <c r="I773" s="237"/>
      <c r="J773" s="233"/>
      <c r="K773" s="233"/>
      <c r="L773" s="238"/>
      <c r="M773" s="239"/>
      <c r="N773" s="240"/>
      <c r="O773" s="240"/>
      <c r="P773" s="240"/>
      <c r="Q773" s="240"/>
      <c r="R773" s="240"/>
      <c r="S773" s="240"/>
      <c r="T773" s="241"/>
      <c r="AT773" s="242" t="s">
        <v>174</v>
      </c>
      <c r="AU773" s="242" t="s">
        <v>81</v>
      </c>
      <c r="AV773" s="13" t="s">
        <v>81</v>
      </c>
      <c r="AW773" s="13" t="s">
        <v>36</v>
      </c>
      <c r="AX773" s="13" t="s">
        <v>72</v>
      </c>
      <c r="AY773" s="242" t="s">
        <v>162</v>
      </c>
    </row>
    <row r="774" spans="2:51" s="12" customFormat="1" ht="13.5">
      <c r="B774" s="221"/>
      <c r="C774" s="222"/>
      <c r="D774" s="218" t="s">
        <v>174</v>
      </c>
      <c r="E774" s="223" t="s">
        <v>21</v>
      </c>
      <c r="F774" s="224" t="s">
        <v>302</v>
      </c>
      <c r="G774" s="222"/>
      <c r="H774" s="225" t="s">
        <v>21</v>
      </c>
      <c r="I774" s="226"/>
      <c r="J774" s="222"/>
      <c r="K774" s="222"/>
      <c r="L774" s="227"/>
      <c r="M774" s="228"/>
      <c r="N774" s="229"/>
      <c r="O774" s="229"/>
      <c r="P774" s="229"/>
      <c r="Q774" s="229"/>
      <c r="R774" s="229"/>
      <c r="S774" s="229"/>
      <c r="T774" s="230"/>
      <c r="AT774" s="231" t="s">
        <v>174</v>
      </c>
      <c r="AU774" s="231" t="s">
        <v>81</v>
      </c>
      <c r="AV774" s="12" t="s">
        <v>79</v>
      </c>
      <c r="AW774" s="12" t="s">
        <v>36</v>
      </c>
      <c r="AX774" s="12" t="s">
        <v>72</v>
      </c>
      <c r="AY774" s="231" t="s">
        <v>162</v>
      </c>
    </row>
    <row r="775" spans="2:51" s="13" customFormat="1" ht="13.5">
      <c r="B775" s="232"/>
      <c r="C775" s="233"/>
      <c r="D775" s="218" t="s">
        <v>174</v>
      </c>
      <c r="E775" s="234" t="s">
        <v>21</v>
      </c>
      <c r="F775" s="235" t="s">
        <v>742</v>
      </c>
      <c r="G775" s="233"/>
      <c r="H775" s="236">
        <v>39.08</v>
      </c>
      <c r="I775" s="237"/>
      <c r="J775" s="233"/>
      <c r="K775" s="233"/>
      <c r="L775" s="238"/>
      <c r="M775" s="239"/>
      <c r="N775" s="240"/>
      <c r="O775" s="240"/>
      <c r="P775" s="240"/>
      <c r="Q775" s="240"/>
      <c r="R775" s="240"/>
      <c r="S775" s="240"/>
      <c r="T775" s="241"/>
      <c r="AT775" s="242" t="s">
        <v>174</v>
      </c>
      <c r="AU775" s="242" t="s">
        <v>81</v>
      </c>
      <c r="AV775" s="13" t="s">
        <v>81</v>
      </c>
      <c r="AW775" s="13" t="s">
        <v>36</v>
      </c>
      <c r="AX775" s="13" t="s">
        <v>72</v>
      </c>
      <c r="AY775" s="242" t="s">
        <v>162</v>
      </c>
    </row>
    <row r="776" spans="2:51" s="14" customFormat="1" ht="13.5">
      <c r="B776" s="243"/>
      <c r="C776" s="244"/>
      <c r="D776" s="245" t="s">
        <v>174</v>
      </c>
      <c r="E776" s="246" t="s">
        <v>21</v>
      </c>
      <c r="F776" s="247" t="s">
        <v>184</v>
      </c>
      <c r="G776" s="244"/>
      <c r="H776" s="248">
        <v>354.49</v>
      </c>
      <c r="I776" s="249"/>
      <c r="J776" s="244"/>
      <c r="K776" s="244"/>
      <c r="L776" s="250"/>
      <c r="M776" s="251"/>
      <c r="N776" s="252"/>
      <c r="O776" s="252"/>
      <c r="P776" s="252"/>
      <c r="Q776" s="252"/>
      <c r="R776" s="252"/>
      <c r="S776" s="252"/>
      <c r="T776" s="253"/>
      <c r="AT776" s="254" t="s">
        <v>174</v>
      </c>
      <c r="AU776" s="254" t="s">
        <v>81</v>
      </c>
      <c r="AV776" s="14" t="s">
        <v>170</v>
      </c>
      <c r="AW776" s="14" t="s">
        <v>36</v>
      </c>
      <c r="AX776" s="14" t="s">
        <v>79</v>
      </c>
      <c r="AY776" s="254" t="s">
        <v>162</v>
      </c>
    </row>
    <row r="777" spans="2:65" s="1" customFormat="1" ht="31.5" customHeight="1">
      <c r="B777" s="43"/>
      <c r="C777" s="206" t="s">
        <v>743</v>
      </c>
      <c r="D777" s="206" t="s">
        <v>165</v>
      </c>
      <c r="E777" s="207" t="s">
        <v>744</v>
      </c>
      <c r="F777" s="208" t="s">
        <v>745</v>
      </c>
      <c r="G777" s="209" t="s">
        <v>187</v>
      </c>
      <c r="H777" s="210">
        <v>35.21</v>
      </c>
      <c r="I777" s="211"/>
      <c r="J777" s="212">
        <f>ROUND(I777*H777,2)</f>
        <v>0</v>
      </c>
      <c r="K777" s="208" t="s">
        <v>169</v>
      </c>
      <c r="L777" s="63"/>
      <c r="M777" s="213" t="s">
        <v>21</v>
      </c>
      <c r="N777" s="214" t="s">
        <v>43</v>
      </c>
      <c r="O777" s="44"/>
      <c r="P777" s="215">
        <f>O777*H777</f>
        <v>0</v>
      </c>
      <c r="Q777" s="215">
        <v>0.00139</v>
      </c>
      <c r="R777" s="215">
        <f>Q777*H777</f>
        <v>0.048941899999999997</v>
      </c>
      <c r="S777" s="215">
        <v>0</v>
      </c>
      <c r="T777" s="216">
        <f>S777*H777</f>
        <v>0</v>
      </c>
      <c r="AR777" s="26" t="s">
        <v>376</v>
      </c>
      <c r="AT777" s="26" t="s">
        <v>165</v>
      </c>
      <c r="AU777" s="26" t="s">
        <v>81</v>
      </c>
      <c r="AY777" s="26" t="s">
        <v>162</v>
      </c>
      <c r="BE777" s="217">
        <f>IF(N777="základní",J777,0)</f>
        <v>0</v>
      </c>
      <c r="BF777" s="217">
        <f>IF(N777="snížená",J777,0)</f>
        <v>0</v>
      </c>
      <c r="BG777" s="217">
        <f>IF(N777="zákl. přenesená",J777,0)</f>
        <v>0</v>
      </c>
      <c r="BH777" s="217">
        <f>IF(N777="sníž. přenesená",J777,0)</f>
        <v>0</v>
      </c>
      <c r="BI777" s="217">
        <f>IF(N777="nulová",J777,0)</f>
        <v>0</v>
      </c>
      <c r="BJ777" s="26" t="s">
        <v>79</v>
      </c>
      <c r="BK777" s="217">
        <f>ROUND(I777*H777,2)</f>
        <v>0</v>
      </c>
      <c r="BL777" s="26" t="s">
        <v>376</v>
      </c>
      <c r="BM777" s="26" t="s">
        <v>746</v>
      </c>
    </row>
    <row r="778" spans="2:47" s="1" customFormat="1" ht="67.5">
      <c r="B778" s="43"/>
      <c r="C778" s="65"/>
      <c r="D778" s="218" t="s">
        <v>172</v>
      </c>
      <c r="E778" s="65"/>
      <c r="F778" s="219" t="s">
        <v>747</v>
      </c>
      <c r="G778" s="65"/>
      <c r="H778" s="65"/>
      <c r="I778" s="174"/>
      <c r="J778" s="65"/>
      <c r="K778" s="65"/>
      <c r="L778" s="63"/>
      <c r="M778" s="220"/>
      <c r="N778" s="44"/>
      <c r="O778" s="44"/>
      <c r="P778" s="44"/>
      <c r="Q778" s="44"/>
      <c r="R778" s="44"/>
      <c r="S778" s="44"/>
      <c r="T778" s="80"/>
      <c r="AT778" s="26" t="s">
        <v>172</v>
      </c>
      <c r="AU778" s="26" t="s">
        <v>81</v>
      </c>
    </row>
    <row r="779" spans="2:51" s="12" customFormat="1" ht="13.5">
      <c r="B779" s="221"/>
      <c r="C779" s="222"/>
      <c r="D779" s="218" t="s">
        <v>174</v>
      </c>
      <c r="E779" s="223" t="s">
        <v>21</v>
      </c>
      <c r="F779" s="224" t="s">
        <v>704</v>
      </c>
      <c r="G779" s="222"/>
      <c r="H779" s="225" t="s">
        <v>21</v>
      </c>
      <c r="I779" s="226"/>
      <c r="J779" s="222"/>
      <c r="K779" s="222"/>
      <c r="L779" s="227"/>
      <c r="M779" s="228"/>
      <c r="N779" s="229"/>
      <c r="O779" s="229"/>
      <c r="P779" s="229"/>
      <c r="Q779" s="229"/>
      <c r="R779" s="229"/>
      <c r="S779" s="229"/>
      <c r="T779" s="230"/>
      <c r="AT779" s="231" t="s">
        <v>174</v>
      </c>
      <c r="AU779" s="231" t="s">
        <v>81</v>
      </c>
      <c r="AV779" s="12" t="s">
        <v>79</v>
      </c>
      <c r="AW779" s="12" t="s">
        <v>36</v>
      </c>
      <c r="AX779" s="12" t="s">
        <v>72</v>
      </c>
      <c r="AY779" s="231" t="s">
        <v>162</v>
      </c>
    </row>
    <row r="780" spans="2:51" s="12" customFormat="1" ht="13.5">
      <c r="B780" s="221"/>
      <c r="C780" s="222"/>
      <c r="D780" s="218" t="s">
        <v>174</v>
      </c>
      <c r="E780" s="223" t="s">
        <v>21</v>
      </c>
      <c r="F780" s="224" t="s">
        <v>279</v>
      </c>
      <c r="G780" s="222"/>
      <c r="H780" s="225" t="s">
        <v>21</v>
      </c>
      <c r="I780" s="226"/>
      <c r="J780" s="222"/>
      <c r="K780" s="222"/>
      <c r="L780" s="227"/>
      <c r="M780" s="228"/>
      <c r="N780" s="229"/>
      <c r="O780" s="229"/>
      <c r="P780" s="229"/>
      <c r="Q780" s="229"/>
      <c r="R780" s="229"/>
      <c r="S780" s="229"/>
      <c r="T780" s="230"/>
      <c r="AT780" s="231" t="s">
        <v>174</v>
      </c>
      <c r="AU780" s="231" t="s">
        <v>81</v>
      </c>
      <c r="AV780" s="12" t="s">
        <v>79</v>
      </c>
      <c r="AW780" s="12" t="s">
        <v>36</v>
      </c>
      <c r="AX780" s="12" t="s">
        <v>72</v>
      </c>
      <c r="AY780" s="231" t="s">
        <v>162</v>
      </c>
    </row>
    <row r="781" spans="2:51" s="13" customFormat="1" ht="13.5">
      <c r="B781" s="232"/>
      <c r="C781" s="233"/>
      <c r="D781" s="218" t="s">
        <v>174</v>
      </c>
      <c r="E781" s="234" t="s">
        <v>21</v>
      </c>
      <c r="F781" s="235" t="s">
        <v>748</v>
      </c>
      <c r="G781" s="233"/>
      <c r="H781" s="236">
        <v>25.96</v>
      </c>
      <c r="I781" s="237"/>
      <c r="J781" s="233"/>
      <c r="K781" s="233"/>
      <c r="L781" s="238"/>
      <c r="M781" s="239"/>
      <c r="N781" s="240"/>
      <c r="O781" s="240"/>
      <c r="P781" s="240"/>
      <c r="Q781" s="240"/>
      <c r="R781" s="240"/>
      <c r="S781" s="240"/>
      <c r="T781" s="241"/>
      <c r="AT781" s="242" t="s">
        <v>174</v>
      </c>
      <c r="AU781" s="242" t="s">
        <v>81</v>
      </c>
      <c r="AV781" s="13" t="s">
        <v>81</v>
      </c>
      <c r="AW781" s="13" t="s">
        <v>36</v>
      </c>
      <c r="AX781" s="13" t="s">
        <v>72</v>
      </c>
      <c r="AY781" s="242" t="s">
        <v>162</v>
      </c>
    </row>
    <row r="782" spans="2:51" s="12" customFormat="1" ht="13.5">
      <c r="B782" s="221"/>
      <c r="C782" s="222"/>
      <c r="D782" s="218" t="s">
        <v>174</v>
      </c>
      <c r="E782" s="223" t="s">
        <v>21</v>
      </c>
      <c r="F782" s="224" t="s">
        <v>181</v>
      </c>
      <c r="G782" s="222"/>
      <c r="H782" s="225" t="s">
        <v>21</v>
      </c>
      <c r="I782" s="226"/>
      <c r="J782" s="222"/>
      <c r="K782" s="222"/>
      <c r="L782" s="227"/>
      <c r="M782" s="228"/>
      <c r="N782" s="229"/>
      <c r="O782" s="229"/>
      <c r="P782" s="229"/>
      <c r="Q782" s="229"/>
      <c r="R782" s="229"/>
      <c r="S782" s="229"/>
      <c r="T782" s="230"/>
      <c r="AT782" s="231" t="s">
        <v>174</v>
      </c>
      <c r="AU782" s="231" t="s">
        <v>81</v>
      </c>
      <c r="AV782" s="12" t="s">
        <v>79</v>
      </c>
      <c r="AW782" s="12" t="s">
        <v>36</v>
      </c>
      <c r="AX782" s="12" t="s">
        <v>72</v>
      </c>
      <c r="AY782" s="231" t="s">
        <v>162</v>
      </c>
    </row>
    <row r="783" spans="2:51" s="13" customFormat="1" ht="13.5">
      <c r="B783" s="232"/>
      <c r="C783" s="233"/>
      <c r="D783" s="218" t="s">
        <v>174</v>
      </c>
      <c r="E783" s="234" t="s">
        <v>21</v>
      </c>
      <c r="F783" s="235" t="s">
        <v>749</v>
      </c>
      <c r="G783" s="233"/>
      <c r="H783" s="236">
        <v>9.25</v>
      </c>
      <c r="I783" s="237"/>
      <c r="J783" s="233"/>
      <c r="K783" s="233"/>
      <c r="L783" s="238"/>
      <c r="M783" s="239"/>
      <c r="N783" s="240"/>
      <c r="O783" s="240"/>
      <c r="P783" s="240"/>
      <c r="Q783" s="240"/>
      <c r="R783" s="240"/>
      <c r="S783" s="240"/>
      <c r="T783" s="241"/>
      <c r="AT783" s="242" t="s">
        <v>174</v>
      </c>
      <c r="AU783" s="242" t="s">
        <v>81</v>
      </c>
      <c r="AV783" s="13" t="s">
        <v>81</v>
      </c>
      <c r="AW783" s="13" t="s">
        <v>36</v>
      </c>
      <c r="AX783" s="13" t="s">
        <v>72</v>
      </c>
      <c r="AY783" s="242" t="s">
        <v>162</v>
      </c>
    </row>
    <row r="784" spans="2:51" s="14" customFormat="1" ht="13.5">
      <c r="B784" s="243"/>
      <c r="C784" s="244"/>
      <c r="D784" s="245" t="s">
        <v>174</v>
      </c>
      <c r="E784" s="246" t="s">
        <v>21</v>
      </c>
      <c r="F784" s="247" t="s">
        <v>184</v>
      </c>
      <c r="G784" s="244"/>
      <c r="H784" s="248">
        <v>35.21</v>
      </c>
      <c r="I784" s="249"/>
      <c r="J784" s="244"/>
      <c r="K784" s="244"/>
      <c r="L784" s="250"/>
      <c r="M784" s="251"/>
      <c r="N784" s="252"/>
      <c r="O784" s="252"/>
      <c r="P784" s="252"/>
      <c r="Q784" s="252"/>
      <c r="R784" s="252"/>
      <c r="S784" s="252"/>
      <c r="T784" s="253"/>
      <c r="AT784" s="254" t="s">
        <v>174</v>
      </c>
      <c r="AU784" s="254" t="s">
        <v>81</v>
      </c>
      <c r="AV784" s="14" t="s">
        <v>170</v>
      </c>
      <c r="AW784" s="14" t="s">
        <v>36</v>
      </c>
      <c r="AX784" s="14" t="s">
        <v>79</v>
      </c>
      <c r="AY784" s="254" t="s">
        <v>162</v>
      </c>
    </row>
    <row r="785" spans="2:65" s="1" customFormat="1" ht="22.5" customHeight="1">
      <c r="B785" s="43"/>
      <c r="C785" s="258" t="s">
        <v>750</v>
      </c>
      <c r="D785" s="258" t="s">
        <v>237</v>
      </c>
      <c r="E785" s="259" t="s">
        <v>751</v>
      </c>
      <c r="F785" s="260" t="s">
        <v>752</v>
      </c>
      <c r="G785" s="261" t="s">
        <v>187</v>
      </c>
      <c r="H785" s="262">
        <v>36.971</v>
      </c>
      <c r="I785" s="263"/>
      <c r="J785" s="264">
        <f>ROUND(I785*H785,2)</f>
        <v>0</v>
      </c>
      <c r="K785" s="260" t="s">
        <v>21</v>
      </c>
      <c r="L785" s="265"/>
      <c r="M785" s="266" t="s">
        <v>21</v>
      </c>
      <c r="N785" s="267" t="s">
        <v>43</v>
      </c>
      <c r="O785" s="44"/>
      <c r="P785" s="215">
        <f>O785*H785</f>
        <v>0</v>
      </c>
      <c r="Q785" s="215">
        <v>0.008</v>
      </c>
      <c r="R785" s="215">
        <f>Q785*H785</f>
        <v>0.295768</v>
      </c>
      <c r="S785" s="215">
        <v>0</v>
      </c>
      <c r="T785" s="216">
        <f>S785*H785</f>
        <v>0</v>
      </c>
      <c r="AR785" s="26" t="s">
        <v>464</v>
      </c>
      <c r="AT785" s="26" t="s">
        <v>237</v>
      </c>
      <c r="AU785" s="26" t="s">
        <v>81</v>
      </c>
      <c r="AY785" s="26" t="s">
        <v>162</v>
      </c>
      <c r="BE785" s="217">
        <f>IF(N785="základní",J785,0)</f>
        <v>0</v>
      </c>
      <c r="BF785" s="217">
        <f>IF(N785="snížená",J785,0)</f>
        <v>0</v>
      </c>
      <c r="BG785" s="217">
        <f>IF(N785="zákl. přenesená",J785,0)</f>
        <v>0</v>
      </c>
      <c r="BH785" s="217">
        <f>IF(N785="sníž. přenesená",J785,0)</f>
        <v>0</v>
      </c>
      <c r="BI785" s="217">
        <f>IF(N785="nulová",J785,0)</f>
        <v>0</v>
      </c>
      <c r="BJ785" s="26" t="s">
        <v>79</v>
      </c>
      <c r="BK785" s="217">
        <f>ROUND(I785*H785,2)</f>
        <v>0</v>
      </c>
      <c r="BL785" s="26" t="s">
        <v>376</v>
      </c>
      <c r="BM785" s="26" t="s">
        <v>753</v>
      </c>
    </row>
    <row r="786" spans="2:51" s="13" customFormat="1" ht="13.5">
      <c r="B786" s="232"/>
      <c r="C786" s="233"/>
      <c r="D786" s="245" t="s">
        <v>174</v>
      </c>
      <c r="E786" s="233"/>
      <c r="F786" s="256" t="s">
        <v>754</v>
      </c>
      <c r="G786" s="233"/>
      <c r="H786" s="257">
        <v>36.971</v>
      </c>
      <c r="I786" s="237"/>
      <c r="J786" s="233"/>
      <c r="K786" s="233"/>
      <c r="L786" s="238"/>
      <c r="M786" s="239"/>
      <c r="N786" s="240"/>
      <c r="O786" s="240"/>
      <c r="P786" s="240"/>
      <c r="Q786" s="240"/>
      <c r="R786" s="240"/>
      <c r="S786" s="240"/>
      <c r="T786" s="241"/>
      <c r="AT786" s="242" t="s">
        <v>174</v>
      </c>
      <c r="AU786" s="242" t="s">
        <v>81</v>
      </c>
      <c r="AV786" s="13" t="s">
        <v>81</v>
      </c>
      <c r="AW786" s="13" t="s">
        <v>6</v>
      </c>
      <c r="AX786" s="13" t="s">
        <v>79</v>
      </c>
      <c r="AY786" s="242" t="s">
        <v>162</v>
      </c>
    </row>
    <row r="787" spans="2:65" s="1" customFormat="1" ht="31.5" customHeight="1">
      <c r="B787" s="43"/>
      <c r="C787" s="206" t="s">
        <v>755</v>
      </c>
      <c r="D787" s="206" t="s">
        <v>165</v>
      </c>
      <c r="E787" s="207" t="s">
        <v>756</v>
      </c>
      <c r="F787" s="208" t="s">
        <v>757</v>
      </c>
      <c r="G787" s="209" t="s">
        <v>187</v>
      </c>
      <c r="H787" s="210">
        <v>102.12</v>
      </c>
      <c r="I787" s="211"/>
      <c r="J787" s="212">
        <f>ROUND(I787*H787,2)</f>
        <v>0</v>
      </c>
      <c r="K787" s="208" t="s">
        <v>169</v>
      </c>
      <c r="L787" s="63"/>
      <c r="M787" s="213" t="s">
        <v>21</v>
      </c>
      <c r="N787" s="214" t="s">
        <v>43</v>
      </c>
      <c r="O787" s="44"/>
      <c r="P787" s="215">
        <f>O787*H787</f>
        <v>0</v>
      </c>
      <c r="Q787" s="215">
        <v>0.00139</v>
      </c>
      <c r="R787" s="215">
        <f>Q787*H787</f>
        <v>0.1419468</v>
      </c>
      <c r="S787" s="215">
        <v>0</v>
      </c>
      <c r="T787" s="216">
        <f>S787*H787</f>
        <v>0</v>
      </c>
      <c r="AR787" s="26" t="s">
        <v>376</v>
      </c>
      <c r="AT787" s="26" t="s">
        <v>165</v>
      </c>
      <c r="AU787" s="26" t="s">
        <v>81</v>
      </c>
      <c r="AY787" s="26" t="s">
        <v>162</v>
      </c>
      <c r="BE787" s="217">
        <f>IF(N787="základní",J787,0)</f>
        <v>0</v>
      </c>
      <c r="BF787" s="217">
        <f>IF(N787="snížená",J787,0)</f>
        <v>0</v>
      </c>
      <c r="BG787" s="217">
        <f>IF(N787="zákl. přenesená",J787,0)</f>
        <v>0</v>
      </c>
      <c r="BH787" s="217">
        <f>IF(N787="sníž. přenesená",J787,0)</f>
        <v>0</v>
      </c>
      <c r="BI787" s="217">
        <f>IF(N787="nulová",J787,0)</f>
        <v>0</v>
      </c>
      <c r="BJ787" s="26" t="s">
        <v>79</v>
      </c>
      <c r="BK787" s="217">
        <f>ROUND(I787*H787,2)</f>
        <v>0</v>
      </c>
      <c r="BL787" s="26" t="s">
        <v>376</v>
      </c>
      <c r="BM787" s="26" t="s">
        <v>758</v>
      </c>
    </row>
    <row r="788" spans="2:47" s="1" customFormat="1" ht="67.5">
      <c r="B788" s="43"/>
      <c r="C788" s="65"/>
      <c r="D788" s="218" t="s">
        <v>172</v>
      </c>
      <c r="E788" s="65"/>
      <c r="F788" s="219" t="s">
        <v>747</v>
      </c>
      <c r="G788" s="65"/>
      <c r="H788" s="65"/>
      <c r="I788" s="174"/>
      <c r="J788" s="65"/>
      <c r="K788" s="65"/>
      <c r="L788" s="63"/>
      <c r="M788" s="220"/>
      <c r="N788" s="44"/>
      <c r="O788" s="44"/>
      <c r="P788" s="44"/>
      <c r="Q788" s="44"/>
      <c r="R788" s="44"/>
      <c r="S788" s="44"/>
      <c r="T788" s="80"/>
      <c r="AT788" s="26" t="s">
        <v>172</v>
      </c>
      <c r="AU788" s="26" t="s">
        <v>81</v>
      </c>
    </row>
    <row r="789" spans="2:51" s="12" customFormat="1" ht="13.5">
      <c r="B789" s="221"/>
      <c r="C789" s="222"/>
      <c r="D789" s="218" t="s">
        <v>174</v>
      </c>
      <c r="E789" s="223" t="s">
        <v>21</v>
      </c>
      <c r="F789" s="224" t="s">
        <v>698</v>
      </c>
      <c r="G789" s="222"/>
      <c r="H789" s="225" t="s">
        <v>21</v>
      </c>
      <c r="I789" s="226"/>
      <c r="J789" s="222"/>
      <c r="K789" s="222"/>
      <c r="L789" s="227"/>
      <c r="M789" s="228"/>
      <c r="N789" s="229"/>
      <c r="O789" s="229"/>
      <c r="P789" s="229"/>
      <c r="Q789" s="229"/>
      <c r="R789" s="229"/>
      <c r="S789" s="229"/>
      <c r="T789" s="230"/>
      <c r="AT789" s="231" t="s">
        <v>174</v>
      </c>
      <c r="AU789" s="231" t="s">
        <v>81</v>
      </c>
      <c r="AV789" s="12" t="s">
        <v>79</v>
      </c>
      <c r="AW789" s="12" t="s">
        <v>36</v>
      </c>
      <c r="AX789" s="12" t="s">
        <v>72</v>
      </c>
      <c r="AY789" s="231" t="s">
        <v>162</v>
      </c>
    </row>
    <row r="790" spans="2:51" s="12" customFormat="1" ht="13.5">
      <c r="B790" s="221"/>
      <c r="C790" s="222"/>
      <c r="D790" s="218" t="s">
        <v>174</v>
      </c>
      <c r="E790" s="223" t="s">
        <v>21</v>
      </c>
      <c r="F790" s="224" t="s">
        <v>699</v>
      </c>
      <c r="G790" s="222"/>
      <c r="H790" s="225" t="s">
        <v>21</v>
      </c>
      <c r="I790" s="226"/>
      <c r="J790" s="222"/>
      <c r="K790" s="222"/>
      <c r="L790" s="227"/>
      <c r="M790" s="228"/>
      <c r="N790" s="229"/>
      <c r="O790" s="229"/>
      <c r="P790" s="229"/>
      <c r="Q790" s="229"/>
      <c r="R790" s="229"/>
      <c r="S790" s="229"/>
      <c r="T790" s="230"/>
      <c r="AT790" s="231" t="s">
        <v>174</v>
      </c>
      <c r="AU790" s="231" t="s">
        <v>81</v>
      </c>
      <c r="AV790" s="12" t="s">
        <v>79</v>
      </c>
      <c r="AW790" s="12" t="s">
        <v>36</v>
      </c>
      <c r="AX790" s="12" t="s">
        <v>72</v>
      </c>
      <c r="AY790" s="231" t="s">
        <v>162</v>
      </c>
    </row>
    <row r="791" spans="2:51" s="13" customFormat="1" ht="13.5">
      <c r="B791" s="232"/>
      <c r="C791" s="233"/>
      <c r="D791" s="218" t="s">
        <v>174</v>
      </c>
      <c r="E791" s="234" t="s">
        <v>21</v>
      </c>
      <c r="F791" s="235" t="s">
        <v>759</v>
      </c>
      <c r="G791" s="233"/>
      <c r="H791" s="236">
        <v>3.96</v>
      </c>
      <c r="I791" s="237"/>
      <c r="J791" s="233"/>
      <c r="K791" s="233"/>
      <c r="L791" s="238"/>
      <c r="M791" s="239"/>
      <c r="N791" s="240"/>
      <c r="O791" s="240"/>
      <c r="P791" s="240"/>
      <c r="Q791" s="240"/>
      <c r="R791" s="240"/>
      <c r="S791" s="240"/>
      <c r="T791" s="241"/>
      <c r="AT791" s="242" t="s">
        <v>174</v>
      </c>
      <c r="AU791" s="242" t="s">
        <v>81</v>
      </c>
      <c r="AV791" s="13" t="s">
        <v>81</v>
      </c>
      <c r="AW791" s="13" t="s">
        <v>36</v>
      </c>
      <c r="AX791" s="13" t="s">
        <v>72</v>
      </c>
      <c r="AY791" s="242" t="s">
        <v>162</v>
      </c>
    </row>
    <row r="792" spans="2:51" s="12" customFormat="1" ht="13.5">
      <c r="B792" s="221"/>
      <c r="C792" s="222"/>
      <c r="D792" s="218" t="s">
        <v>174</v>
      </c>
      <c r="E792" s="223" t="s">
        <v>21</v>
      </c>
      <c r="F792" s="224" t="s">
        <v>345</v>
      </c>
      <c r="G792" s="222"/>
      <c r="H792" s="225" t="s">
        <v>21</v>
      </c>
      <c r="I792" s="226"/>
      <c r="J792" s="222"/>
      <c r="K792" s="222"/>
      <c r="L792" s="227"/>
      <c r="M792" s="228"/>
      <c r="N792" s="229"/>
      <c r="O792" s="229"/>
      <c r="P792" s="229"/>
      <c r="Q792" s="229"/>
      <c r="R792" s="229"/>
      <c r="S792" s="229"/>
      <c r="T792" s="230"/>
      <c r="AT792" s="231" t="s">
        <v>174</v>
      </c>
      <c r="AU792" s="231" t="s">
        <v>81</v>
      </c>
      <c r="AV792" s="12" t="s">
        <v>79</v>
      </c>
      <c r="AW792" s="12" t="s">
        <v>36</v>
      </c>
      <c r="AX792" s="12" t="s">
        <v>72</v>
      </c>
      <c r="AY792" s="231" t="s">
        <v>162</v>
      </c>
    </row>
    <row r="793" spans="2:51" s="13" customFormat="1" ht="13.5">
      <c r="B793" s="232"/>
      <c r="C793" s="233"/>
      <c r="D793" s="218" t="s">
        <v>174</v>
      </c>
      <c r="E793" s="234" t="s">
        <v>21</v>
      </c>
      <c r="F793" s="235" t="s">
        <v>760</v>
      </c>
      <c r="G793" s="233"/>
      <c r="H793" s="236">
        <v>83.81</v>
      </c>
      <c r="I793" s="237"/>
      <c r="J793" s="233"/>
      <c r="K793" s="233"/>
      <c r="L793" s="238"/>
      <c r="M793" s="239"/>
      <c r="N793" s="240"/>
      <c r="O793" s="240"/>
      <c r="P793" s="240"/>
      <c r="Q793" s="240"/>
      <c r="R793" s="240"/>
      <c r="S793" s="240"/>
      <c r="T793" s="241"/>
      <c r="AT793" s="242" t="s">
        <v>174</v>
      </c>
      <c r="AU793" s="242" t="s">
        <v>81</v>
      </c>
      <c r="AV793" s="13" t="s">
        <v>81</v>
      </c>
      <c r="AW793" s="13" t="s">
        <v>36</v>
      </c>
      <c r="AX793" s="13" t="s">
        <v>72</v>
      </c>
      <c r="AY793" s="242" t="s">
        <v>162</v>
      </c>
    </row>
    <row r="794" spans="2:51" s="12" customFormat="1" ht="13.5">
      <c r="B794" s="221"/>
      <c r="C794" s="222"/>
      <c r="D794" s="218" t="s">
        <v>174</v>
      </c>
      <c r="E794" s="223" t="s">
        <v>21</v>
      </c>
      <c r="F794" s="224" t="s">
        <v>347</v>
      </c>
      <c r="G794" s="222"/>
      <c r="H794" s="225" t="s">
        <v>21</v>
      </c>
      <c r="I794" s="226"/>
      <c r="J794" s="222"/>
      <c r="K794" s="222"/>
      <c r="L794" s="227"/>
      <c r="M794" s="228"/>
      <c r="N794" s="229"/>
      <c r="O794" s="229"/>
      <c r="P794" s="229"/>
      <c r="Q794" s="229"/>
      <c r="R794" s="229"/>
      <c r="S794" s="229"/>
      <c r="T794" s="230"/>
      <c r="AT794" s="231" t="s">
        <v>174</v>
      </c>
      <c r="AU794" s="231" t="s">
        <v>81</v>
      </c>
      <c r="AV794" s="12" t="s">
        <v>79</v>
      </c>
      <c r="AW794" s="12" t="s">
        <v>36</v>
      </c>
      <c r="AX794" s="12" t="s">
        <v>72</v>
      </c>
      <c r="AY794" s="231" t="s">
        <v>162</v>
      </c>
    </row>
    <row r="795" spans="2:51" s="13" customFormat="1" ht="13.5">
      <c r="B795" s="232"/>
      <c r="C795" s="233"/>
      <c r="D795" s="218" t="s">
        <v>174</v>
      </c>
      <c r="E795" s="234" t="s">
        <v>21</v>
      </c>
      <c r="F795" s="235" t="s">
        <v>736</v>
      </c>
      <c r="G795" s="233"/>
      <c r="H795" s="236">
        <v>10.35</v>
      </c>
      <c r="I795" s="237"/>
      <c r="J795" s="233"/>
      <c r="K795" s="233"/>
      <c r="L795" s="238"/>
      <c r="M795" s="239"/>
      <c r="N795" s="240"/>
      <c r="O795" s="240"/>
      <c r="P795" s="240"/>
      <c r="Q795" s="240"/>
      <c r="R795" s="240"/>
      <c r="S795" s="240"/>
      <c r="T795" s="241"/>
      <c r="AT795" s="242" t="s">
        <v>174</v>
      </c>
      <c r="AU795" s="242" t="s">
        <v>81</v>
      </c>
      <c r="AV795" s="13" t="s">
        <v>81</v>
      </c>
      <c r="AW795" s="13" t="s">
        <v>36</v>
      </c>
      <c r="AX795" s="13" t="s">
        <v>72</v>
      </c>
      <c r="AY795" s="242" t="s">
        <v>162</v>
      </c>
    </row>
    <row r="796" spans="2:51" s="12" customFormat="1" ht="13.5">
      <c r="B796" s="221"/>
      <c r="C796" s="222"/>
      <c r="D796" s="218" t="s">
        <v>174</v>
      </c>
      <c r="E796" s="223" t="s">
        <v>21</v>
      </c>
      <c r="F796" s="224" t="s">
        <v>363</v>
      </c>
      <c r="G796" s="222"/>
      <c r="H796" s="225" t="s">
        <v>21</v>
      </c>
      <c r="I796" s="226"/>
      <c r="J796" s="222"/>
      <c r="K796" s="222"/>
      <c r="L796" s="227"/>
      <c r="M796" s="228"/>
      <c r="N796" s="229"/>
      <c r="O796" s="229"/>
      <c r="P796" s="229"/>
      <c r="Q796" s="229"/>
      <c r="R796" s="229"/>
      <c r="S796" s="229"/>
      <c r="T796" s="230"/>
      <c r="AT796" s="231" t="s">
        <v>174</v>
      </c>
      <c r="AU796" s="231" t="s">
        <v>81</v>
      </c>
      <c r="AV796" s="12" t="s">
        <v>79</v>
      </c>
      <c r="AW796" s="12" t="s">
        <v>36</v>
      </c>
      <c r="AX796" s="12" t="s">
        <v>72</v>
      </c>
      <c r="AY796" s="231" t="s">
        <v>162</v>
      </c>
    </row>
    <row r="797" spans="2:51" s="13" customFormat="1" ht="13.5">
      <c r="B797" s="232"/>
      <c r="C797" s="233"/>
      <c r="D797" s="218" t="s">
        <v>174</v>
      </c>
      <c r="E797" s="234" t="s">
        <v>21</v>
      </c>
      <c r="F797" s="235" t="s">
        <v>170</v>
      </c>
      <c r="G797" s="233"/>
      <c r="H797" s="236">
        <v>4</v>
      </c>
      <c r="I797" s="237"/>
      <c r="J797" s="233"/>
      <c r="K797" s="233"/>
      <c r="L797" s="238"/>
      <c r="M797" s="239"/>
      <c r="N797" s="240"/>
      <c r="O797" s="240"/>
      <c r="P797" s="240"/>
      <c r="Q797" s="240"/>
      <c r="R797" s="240"/>
      <c r="S797" s="240"/>
      <c r="T797" s="241"/>
      <c r="AT797" s="242" t="s">
        <v>174</v>
      </c>
      <c r="AU797" s="242" t="s">
        <v>81</v>
      </c>
      <c r="AV797" s="13" t="s">
        <v>81</v>
      </c>
      <c r="AW797" s="13" t="s">
        <v>36</v>
      </c>
      <c r="AX797" s="13" t="s">
        <v>72</v>
      </c>
      <c r="AY797" s="242" t="s">
        <v>162</v>
      </c>
    </row>
    <row r="798" spans="2:51" s="14" customFormat="1" ht="13.5">
      <c r="B798" s="243"/>
      <c r="C798" s="244"/>
      <c r="D798" s="245" t="s">
        <v>174</v>
      </c>
      <c r="E798" s="246" t="s">
        <v>21</v>
      </c>
      <c r="F798" s="247" t="s">
        <v>184</v>
      </c>
      <c r="G798" s="244"/>
      <c r="H798" s="248">
        <v>102.12</v>
      </c>
      <c r="I798" s="249"/>
      <c r="J798" s="244"/>
      <c r="K798" s="244"/>
      <c r="L798" s="250"/>
      <c r="M798" s="251"/>
      <c r="N798" s="252"/>
      <c r="O798" s="252"/>
      <c r="P798" s="252"/>
      <c r="Q798" s="252"/>
      <c r="R798" s="252"/>
      <c r="S798" s="252"/>
      <c r="T798" s="253"/>
      <c r="AT798" s="254" t="s">
        <v>174</v>
      </c>
      <c r="AU798" s="254" t="s">
        <v>81</v>
      </c>
      <c r="AV798" s="14" t="s">
        <v>170</v>
      </c>
      <c r="AW798" s="14" t="s">
        <v>36</v>
      </c>
      <c r="AX798" s="14" t="s">
        <v>79</v>
      </c>
      <c r="AY798" s="254" t="s">
        <v>162</v>
      </c>
    </row>
    <row r="799" spans="2:65" s="1" customFormat="1" ht="22.5" customHeight="1">
      <c r="B799" s="43"/>
      <c r="C799" s="258" t="s">
        <v>761</v>
      </c>
      <c r="D799" s="258" t="s">
        <v>237</v>
      </c>
      <c r="E799" s="259" t="s">
        <v>762</v>
      </c>
      <c r="F799" s="260" t="s">
        <v>763</v>
      </c>
      <c r="G799" s="261" t="s">
        <v>187</v>
      </c>
      <c r="H799" s="262">
        <v>107.226</v>
      </c>
      <c r="I799" s="263"/>
      <c r="J799" s="264">
        <f>ROUND(I799*H799,2)</f>
        <v>0</v>
      </c>
      <c r="K799" s="260" t="s">
        <v>21</v>
      </c>
      <c r="L799" s="265"/>
      <c r="M799" s="266" t="s">
        <v>21</v>
      </c>
      <c r="N799" s="267" t="s">
        <v>43</v>
      </c>
      <c r="O799" s="44"/>
      <c r="P799" s="215">
        <f>O799*H799</f>
        <v>0</v>
      </c>
      <c r="Q799" s="215">
        <v>0.008</v>
      </c>
      <c r="R799" s="215">
        <f>Q799*H799</f>
        <v>0.857808</v>
      </c>
      <c r="S799" s="215">
        <v>0</v>
      </c>
      <c r="T799" s="216">
        <f>S799*H799</f>
        <v>0</v>
      </c>
      <c r="AR799" s="26" t="s">
        <v>464</v>
      </c>
      <c r="AT799" s="26" t="s">
        <v>237</v>
      </c>
      <c r="AU799" s="26" t="s">
        <v>81</v>
      </c>
      <c r="AY799" s="26" t="s">
        <v>162</v>
      </c>
      <c r="BE799" s="217">
        <f>IF(N799="základní",J799,0)</f>
        <v>0</v>
      </c>
      <c r="BF799" s="217">
        <f>IF(N799="snížená",J799,0)</f>
        <v>0</v>
      </c>
      <c r="BG799" s="217">
        <f>IF(N799="zákl. přenesená",J799,0)</f>
        <v>0</v>
      </c>
      <c r="BH799" s="217">
        <f>IF(N799="sníž. přenesená",J799,0)</f>
        <v>0</v>
      </c>
      <c r="BI799" s="217">
        <f>IF(N799="nulová",J799,0)</f>
        <v>0</v>
      </c>
      <c r="BJ799" s="26" t="s">
        <v>79</v>
      </c>
      <c r="BK799" s="217">
        <f>ROUND(I799*H799,2)</f>
        <v>0</v>
      </c>
      <c r="BL799" s="26" t="s">
        <v>376</v>
      </c>
      <c r="BM799" s="26" t="s">
        <v>764</v>
      </c>
    </row>
    <row r="800" spans="2:51" s="13" customFormat="1" ht="13.5">
      <c r="B800" s="232"/>
      <c r="C800" s="233"/>
      <c r="D800" s="245" t="s">
        <v>174</v>
      </c>
      <c r="E800" s="233"/>
      <c r="F800" s="256" t="s">
        <v>765</v>
      </c>
      <c r="G800" s="233"/>
      <c r="H800" s="257">
        <v>107.226</v>
      </c>
      <c r="I800" s="237"/>
      <c r="J800" s="233"/>
      <c r="K800" s="233"/>
      <c r="L800" s="238"/>
      <c r="M800" s="239"/>
      <c r="N800" s="240"/>
      <c r="O800" s="240"/>
      <c r="P800" s="240"/>
      <c r="Q800" s="240"/>
      <c r="R800" s="240"/>
      <c r="S800" s="240"/>
      <c r="T800" s="241"/>
      <c r="AT800" s="242" t="s">
        <v>174</v>
      </c>
      <c r="AU800" s="242" t="s">
        <v>81</v>
      </c>
      <c r="AV800" s="13" t="s">
        <v>81</v>
      </c>
      <c r="AW800" s="13" t="s">
        <v>6</v>
      </c>
      <c r="AX800" s="13" t="s">
        <v>79</v>
      </c>
      <c r="AY800" s="242" t="s">
        <v>162</v>
      </c>
    </row>
    <row r="801" spans="2:65" s="1" customFormat="1" ht="22.5" customHeight="1">
      <c r="B801" s="43"/>
      <c r="C801" s="206" t="s">
        <v>766</v>
      </c>
      <c r="D801" s="206" t="s">
        <v>165</v>
      </c>
      <c r="E801" s="207" t="s">
        <v>767</v>
      </c>
      <c r="F801" s="208" t="s">
        <v>768</v>
      </c>
      <c r="G801" s="209" t="s">
        <v>416</v>
      </c>
      <c r="H801" s="210">
        <v>8</v>
      </c>
      <c r="I801" s="211"/>
      <c r="J801" s="212">
        <f>ROUND(I801*H801,2)</f>
        <v>0</v>
      </c>
      <c r="K801" s="208" t="s">
        <v>169</v>
      </c>
      <c r="L801" s="63"/>
      <c r="M801" s="213" t="s">
        <v>21</v>
      </c>
      <c r="N801" s="214" t="s">
        <v>43</v>
      </c>
      <c r="O801" s="44"/>
      <c r="P801" s="215">
        <f>O801*H801</f>
        <v>0</v>
      </c>
      <c r="Q801" s="215">
        <v>0.00022</v>
      </c>
      <c r="R801" s="215">
        <f>Q801*H801</f>
        <v>0.00176</v>
      </c>
      <c r="S801" s="215">
        <v>0</v>
      </c>
      <c r="T801" s="216">
        <f>S801*H801</f>
        <v>0</v>
      </c>
      <c r="AR801" s="26" t="s">
        <v>376</v>
      </c>
      <c r="AT801" s="26" t="s">
        <v>165</v>
      </c>
      <c r="AU801" s="26" t="s">
        <v>81</v>
      </c>
      <c r="AY801" s="26" t="s">
        <v>162</v>
      </c>
      <c r="BE801" s="217">
        <f>IF(N801="základní",J801,0)</f>
        <v>0</v>
      </c>
      <c r="BF801" s="217">
        <f>IF(N801="snížená",J801,0)</f>
        <v>0</v>
      </c>
      <c r="BG801" s="217">
        <f>IF(N801="zákl. přenesená",J801,0)</f>
        <v>0</v>
      </c>
      <c r="BH801" s="217">
        <f>IF(N801="sníž. přenesená",J801,0)</f>
        <v>0</v>
      </c>
      <c r="BI801" s="217">
        <f>IF(N801="nulová",J801,0)</f>
        <v>0</v>
      </c>
      <c r="BJ801" s="26" t="s">
        <v>79</v>
      </c>
      <c r="BK801" s="217">
        <f>ROUND(I801*H801,2)</f>
        <v>0</v>
      </c>
      <c r="BL801" s="26" t="s">
        <v>376</v>
      </c>
      <c r="BM801" s="26" t="s">
        <v>769</v>
      </c>
    </row>
    <row r="802" spans="2:47" s="1" customFormat="1" ht="189">
      <c r="B802" s="43"/>
      <c r="C802" s="65"/>
      <c r="D802" s="218" t="s">
        <v>172</v>
      </c>
      <c r="E802" s="65"/>
      <c r="F802" s="219" t="s">
        <v>770</v>
      </c>
      <c r="G802" s="65"/>
      <c r="H802" s="65"/>
      <c r="I802" s="174"/>
      <c r="J802" s="65"/>
      <c r="K802" s="65"/>
      <c r="L802" s="63"/>
      <c r="M802" s="220"/>
      <c r="N802" s="44"/>
      <c r="O802" s="44"/>
      <c r="P802" s="44"/>
      <c r="Q802" s="44"/>
      <c r="R802" s="44"/>
      <c r="S802" s="44"/>
      <c r="T802" s="80"/>
      <c r="AT802" s="26" t="s">
        <v>172</v>
      </c>
      <c r="AU802" s="26" t="s">
        <v>81</v>
      </c>
    </row>
    <row r="803" spans="2:51" s="12" customFormat="1" ht="13.5">
      <c r="B803" s="221"/>
      <c r="C803" s="222"/>
      <c r="D803" s="218" t="s">
        <v>174</v>
      </c>
      <c r="E803" s="223" t="s">
        <v>21</v>
      </c>
      <c r="F803" s="224" t="s">
        <v>771</v>
      </c>
      <c r="G803" s="222"/>
      <c r="H803" s="225" t="s">
        <v>21</v>
      </c>
      <c r="I803" s="226"/>
      <c r="J803" s="222"/>
      <c r="K803" s="222"/>
      <c r="L803" s="227"/>
      <c r="M803" s="228"/>
      <c r="N803" s="229"/>
      <c r="O803" s="229"/>
      <c r="P803" s="229"/>
      <c r="Q803" s="229"/>
      <c r="R803" s="229"/>
      <c r="S803" s="229"/>
      <c r="T803" s="230"/>
      <c r="AT803" s="231" t="s">
        <v>174</v>
      </c>
      <c r="AU803" s="231" t="s">
        <v>81</v>
      </c>
      <c r="AV803" s="12" t="s">
        <v>79</v>
      </c>
      <c r="AW803" s="12" t="s">
        <v>36</v>
      </c>
      <c r="AX803" s="12" t="s">
        <v>72</v>
      </c>
      <c r="AY803" s="231" t="s">
        <v>162</v>
      </c>
    </row>
    <row r="804" spans="2:51" s="13" customFormat="1" ht="13.5">
      <c r="B804" s="232"/>
      <c r="C804" s="233"/>
      <c r="D804" s="218" t="s">
        <v>174</v>
      </c>
      <c r="E804" s="234" t="s">
        <v>21</v>
      </c>
      <c r="F804" s="235" t="s">
        <v>81</v>
      </c>
      <c r="G804" s="233"/>
      <c r="H804" s="236">
        <v>2</v>
      </c>
      <c r="I804" s="237"/>
      <c r="J804" s="233"/>
      <c r="K804" s="233"/>
      <c r="L804" s="238"/>
      <c r="M804" s="239"/>
      <c r="N804" s="240"/>
      <c r="O804" s="240"/>
      <c r="P804" s="240"/>
      <c r="Q804" s="240"/>
      <c r="R804" s="240"/>
      <c r="S804" s="240"/>
      <c r="T804" s="241"/>
      <c r="AT804" s="242" t="s">
        <v>174</v>
      </c>
      <c r="AU804" s="242" t="s">
        <v>81</v>
      </c>
      <c r="AV804" s="13" t="s">
        <v>81</v>
      </c>
      <c r="AW804" s="13" t="s">
        <v>36</v>
      </c>
      <c r="AX804" s="13" t="s">
        <v>72</v>
      </c>
      <c r="AY804" s="242" t="s">
        <v>162</v>
      </c>
    </row>
    <row r="805" spans="2:51" s="12" customFormat="1" ht="13.5">
      <c r="B805" s="221"/>
      <c r="C805" s="222"/>
      <c r="D805" s="218" t="s">
        <v>174</v>
      </c>
      <c r="E805" s="223" t="s">
        <v>21</v>
      </c>
      <c r="F805" s="224" t="s">
        <v>772</v>
      </c>
      <c r="G805" s="222"/>
      <c r="H805" s="225" t="s">
        <v>21</v>
      </c>
      <c r="I805" s="226"/>
      <c r="J805" s="222"/>
      <c r="K805" s="222"/>
      <c r="L805" s="227"/>
      <c r="M805" s="228"/>
      <c r="N805" s="229"/>
      <c r="O805" s="229"/>
      <c r="P805" s="229"/>
      <c r="Q805" s="229"/>
      <c r="R805" s="229"/>
      <c r="S805" s="229"/>
      <c r="T805" s="230"/>
      <c r="AT805" s="231" t="s">
        <v>174</v>
      </c>
      <c r="AU805" s="231" t="s">
        <v>81</v>
      </c>
      <c r="AV805" s="12" t="s">
        <v>79</v>
      </c>
      <c r="AW805" s="12" t="s">
        <v>36</v>
      </c>
      <c r="AX805" s="12" t="s">
        <v>72</v>
      </c>
      <c r="AY805" s="231" t="s">
        <v>162</v>
      </c>
    </row>
    <row r="806" spans="2:51" s="13" customFormat="1" ht="13.5">
      <c r="B806" s="232"/>
      <c r="C806" s="233"/>
      <c r="D806" s="218" t="s">
        <v>174</v>
      </c>
      <c r="E806" s="234" t="s">
        <v>21</v>
      </c>
      <c r="F806" s="235" t="s">
        <v>203</v>
      </c>
      <c r="G806" s="233"/>
      <c r="H806" s="236">
        <v>5</v>
      </c>
      <c r="I806" s="237"/>
      <c r="J806" s="233"/>
      <c r="K806" s="233"/>
      <c r="L806" s="238"/>
      <c r="M806" s="239"/>
      <c r="N806" s="240"/>
      <c r="O806" s="240"/>
      <c r="P806" s="240"/>
      <c r="Q806" s="240"/>
      <c r="R806" s="240"/>
      <c r="S806" s="240"/>
      <c r="T806" s="241"/>
      <c r="AT806" s="242" t="s">
        <v>174</v>
      </c>
      <c r="AU806" s="242" t="s">
        <v>81</v>
      </c>
      <c r="AV806" s="13" t="s">
        <v>81</v>
      </c>
      <c r="AW806" s="13" t="s">
        <v>36</v>
      </c>
      <c r="AX806" s="13" t="s">
        <v>72</v>
      </c>
      <c r="AY806" s="242" t="s">
        <v>162</v>
      </c>
    </row>
    <row r="807" spans="2:51" s="12" customFormat="1" ht="13.5">
      <c r="B807" s="221"/>
      <c r="C807" s="222"/>
      <c r="D807" s="218" t="s">
        <v>174</v>
      </c>
      <c r="E807" s="223" t="s">
        <v>21</v>
      </c>
      <c r="F807" s="224" t="s">
        <v>773</v>
      </c>
      <c r="G807" s="222"/>
      <c r="H807" s="225" t="s">
        <v>21</v>
      </c>
      <c r="I807" s="226"/>
      <c r="J807" s="222"/>
      <c r="K807" s="222"/>
      <c r="L807" s="227"/>
      <c r="M807" s="228"/>
      <c r="N807" s="229"/>
      <c r="O807" s="229"/>
      <c r="P807" s="229"/>
      <c r="Q807" s="229"/>
      <c r="R807" s="229"/>
      <c r="S807" s="229"/>
      <c r="T807" s="230"/>
      <c r="AT807" s="231" t="s">
        <v>174</v>
      </c>
      <c r="AU807" s="231" t="s">
        <v>81</v>
      </c>
      <c r="AV807" s="12" t="s">
        <v>79</v>
      </c>
      <c r="AW807" s="12" t="s">
        <v>36</v>
      </c>
      <c r="AX807" s="12" t="s">
        <v>72</v>
      </c>
      <c r="AY807" s="231" t="s">
        <v>162</v>
      </c>
    </row>
    <row r="808" spans="2:51" s="13" customFormat="1" ht="13.5">
      <c r="B808" s="232"/>
      <c r="C808" s="233"/>
      <c r="D808" s="218" t="s">
        <v>174</v>
      </c>
      <c r="E808" s="234" t="s">
        <v>21</v>
      </c>
      <c r="F808" s="235" t="s">
        <v>79</v>
      </c>
      <c r="G808" s="233"/>
      <c r="H808" s="236">
        <v>1</v>
      </c>
      <c r="I808" s="237"/>
      <c r="J808" s="233"/>
      <c r="K808" s="233"/>
      <c r="L808" s="238"/>
      <c r="M808" s="239"/>
      <c r="N808" s="240"/>
      <c r="O808" s="240"/>
      <c r="P808" s="240"/>
      <c r="Q808" s="240"/>
      <c r="R808" s="240"/>
      <c r="S808" s="240"/>
      <c r="T808" s="241"/>
      <c r="AT808" s="242" t="s">
        <v>174</v>
      </c>
      <c r="AU808" s="242" t="s">
        <v>81</v>
      </c>
      <c r="AV808" s="13" t="s">
        <v>81</v>
      </c>
      <c r="AW808" s="13" t="s">
        <v>36</v>
      </c>
      <c r="AX808" s="13" t="s">
        <v>72</v>
      </c>
      <c r="AY808" s="242" t="s">
        <v>162</v>
      </c>
    </row>
    <row r="809" spans="2:51" s="14" customFormat="1" ht="13.5">
      <c r="B809" s="243"/>
      <c r="C809" s="244"/>
      <c r="D809" s="245" t="s">
        <v>174</v>
      </c>
      <c r="E809" s="246" t="s">
        <v>21</v>
      </c>
      <c r="F809" s="247" t="s">
        <v>184</v>
      </c>
      <c r="G809" s="244"/>
      <c r="H809" s="248">
        <v>8</v>
      </c>
      <c r="I809" s="249"/>
      <c r="J809" s="244"/>
      <c r="K809" s="244"/>
      <c r="L809" s="250"/>
      <c r="M809" s="251"/>
      <c r="N809" s="252"/>
      <c r="O809" s="252"/>
      <c r="P809" s="252"/>
      <c r="Q809" s="252"/>
      <c r="R809" s="252"/>
      <c r="S809" s="252"/>
      <c r="T809" s="253"/>
      <c r="AT809" s="254" t="s">
        <v>174</v>
      </c>
      <c r="AU809" s="254" t="s">
        <v>81</v>
      </c>
      <c r="AV809" s="14" t="s">
        <v>170</v>
      </c>
      <c r="AW809" s="14" t="s">
        <v>36</v>
      </c>
      <c r="AX809" s="14" t="s">
        <v>79</v>
      </c>
      <c r="AY809" s="254" t="s">
        <v>162</v>
      </c>
    </row>
    <row r="810" spans="2:65" s="1" customFormat="1" ht="22.5" customHeight="1">
      <c r="B810" s="43"/>
      <c r="C810" s="258" t="s">
        <v>774</v>
      </c>
      <c r="D810" s="258" t="s">
        <v>237</v>
      </c>
      <c r="E810" s="259" t="s">
        <v>775</v>
      </c>
      <c r="F810" s="260" t="s">
        <v>776</v>
      </c>
      <c r="G810" s="261" t="s">
        <v>416</v>
      </c>
      <c r="H810" s="262">
        <v>2</v>
      </c>
      <c r="I810" s="263"/>
      <c r="J810" s="264">
        <f>ROUND(I810*H810,2)</f>
        <v>0</v>
      </c>
      <c r="K810" s="260" t="s">
        <v>21</v>
      </c>
      <c r="L810" s="265"/>
      <c r="M810" s="266" t="s">
        <v>21</v>
      </c>
      <c r="N810" s="267" t="s">
        <v>43</v>
      </c>
      <c r="O810" s="44"/>
      <c r="P810" s="215">
        <f>O810*H810</f>
        <v>0</v>
      </c>
      <c r="Q810" s="215">
        <v>0.02381</v>
      </c>
      <c r="R810" s="215">
        <f>Q810*H810</f>
        <v>0.04762</v>
      </c>
      <c r="S810" s="215">
        <v>0</v>
      </c>
      <c r="T810" s="216">
        <f>S810*H810</f>
        <v>0</v>
      </c>
      <c r="AR810" s="26" t="s">
        <v>222</v>
      </c>
      <c r="AT810" s="26" t="s">
        <v>237</v>
      </c>
      <c r="AU810" s="26" t="s">
        <v>81</v>
      </c>
      <c r="AY810" s="26" t="s">
        <v>162</v>
      </c>
      <c r="BE810" s="217">
        <f>IF(N810="základní",J810,0)</f>
        <v>0</v>
      </c>
      <c r="BF810" s="217">
        <f>IF(N810="snížená",J810,0)</f>
        <v>0</v>
      </c>
      <c r="BG810" s="217">
        <f>IF(N810="zákl. přenesená",J810,0)</f>
        <v>0</v>
      </c>
      <c r="BH810" s="217">
        <f>IF(N810="sníž. přenesená",J810,0)</f>
        <v>0</v>
      </c>
      <c r="BI810" s="217">
        <f>IF(N810="nulová",J810,0)</f>
        <v>0</v>
      </c>
      <c r="BJ810" s="26" t="s">
        <v>79</v>
      </c>
      <c r="BK810" s="217">
        <f>ROUND(I810*H810,2)</f>
        <v>0</v>
      </c>
      <c r="BL810" s="26" t="s">
        <v>170</v>
      </c>
      <c r="BM810" s="26" t="s">
        <v>777</v>
      </c>
    </row>
    <row r="811" spans="2:65" s="1" customFormat="1" ht="22.5" customHeight="1">
      <c r="B811" s="43"/>
      <c r="C811" s="258" t="s">
        <v>778</v>
      </c>
      <c r="D811" s="258" t="s">
        <v>237</v>
      </c>
      <c r="E811" s="259" t="s">
        <v>779</v>
      </c>
      <c r="F811" s="260" t="s">
        <v>780</v>
      </c>
      <c r="G811" s="261" t="s">
        <v>416</v>
      </c>
      <c r="H811" s="262">
        <v>5</v>
      </c>
      <c r="I811" s="263"/>
      <c r="J811" s="264">
        <f>ROUND(I811*H811,2)</f>
        <v>0</v>
      </c>
      <c r="K811" s="260" t="s">
        <v>21</v>
      </c>
      <c r="L811" s="265"/>
      <c r="M811" s="266" t="s">
        <v>21</v>
      </c>
      <c r="N811" s="267" t="s">
        <v>43</v>
      </c>
      <c r="O811" s="44"/>
      <c r="P811" s="215">
        <f>O811*H811</f>
        <v>0</v>
      </c>
      <c r="Q811" s="215">
        <v>0.02381</v>
      </c>
      <c r="R811" s="215">
        <f>Q811*H811</f>
        <v>0.11905</v>
      </c>
      <c r="S811" s="215">
        <v>0</v>
      </c>
      <c r="T811" s="216">
        <f>S811*H811</f>
        <v>0</v>
      </c>
      <c r="AR811" s="26" t="s">
        <v>222</v>
      </c>
      <c r="AT811" s="26" t="s">
        <v>237</v>
      </c>
      <c r="AU811" s="26" t="s">
        <v>81</v>
      </c>
      <c r="AY811" s="26" t="s">
        <v>162</v>
      </c>
      <c r="BE811" s="217">
        <f>IF(N811="základní",J811,0)</f>
        <v>0</v>
      </c>
      <c r="BF811" s="217">
        <f>IF(N811="snížená",J811,0)</f>
        <v>0</v>
      </c>
      <c r="BG811" s="217">
        <f>IF(N811="zákl. přenesená",J811,0)</f>
        <v>0</v>
      </c>
      <c r="BH811" s="217">
        <f>IF(N811="sníž. přenesená",J811,0)</f>
        <v>0</v>
      </c>
      <c r="BI811" s="217">
        <f>IF(N811="nulová",J811,0)</f>
        <v>0</v>
      </c>
      <c r="BJ811" s="26" t="s">
        <v>79</v>
      </c>
      <c r="BK811" s="217">
        <f>ROUND(I811*H811,2)</f>
        <v>0</v>
      </c>
      <c r="BL811" s="26" t="s">
        <v>170</v>
      </c>
      <c r="BM811" s="26" t="s">
        <v>781</v>
      </c>
    </row>
    <row r="812" spans="2:65" s="1" customFormat="1" ht="22.5" customHeight="1">
      <c r="B812" s="43"/>
      <c r="C812" s="258" t="s">
        <v>782</v>
      </c>
      <c r="D812" s="258" t="s">
        <v>237</v>
      </c>
      <c r="E812" s="259" t="s">
        <v>783</v>
      </c>
      <c r="F812" s="260" t="s">
        <v>784</v>
      </c>
      <c r="G812" s="261" t="s">
        <v>416</v>
      </c>
      <c r="H812" s="262">
        <v>1</v>
      </c>
      <c r="I812" s="263"/>
      <c r="J812" s="264">
        <f>ROUND(I812*H812,2)</f>
        <v>0</v>
      </c>
      <c r="K812" s="260" t="s">
        <v>21</v>
      </c>
      <c r="L812" s="265"/>
      <c r="M812" s="266" t="s">
        <v>21</v>
      </c>
      <c r="N812" s="267" t="s">
        <v>43</v>
      </c>
      <c r="O812" s="44"/>
      <c r="P812" s="215">
        <f>O812*H812</f>
        <v>0</v>
      </c>
      <c r="Q812" s="215">
        <v>0.02381</v>
      </c>
      <c r="R812" s="215">
        <f>Q812*H812</f>
        <v>0.02381</v>
      </c>
      <c r="S812" s="215">
        <v>0</v>
      </c>
      <c r="T812" s="216">
        <f>S812*H812</f>
        <v>0</v>
      </c>
      <c r="AR812" s="26" t="s">
        <v>222</v>
      </c>
      <c r="AT812" s="26" t="s">
        <v>237</v>
      </c>
      <c r="AU812" s="26" t="s">
        <v>81</v>
      </c>
      <c r="AY812" s="26" t="s">
        <v>162</v>
      </c>
      <c r="BE812" s="217">
        <f>IF(N812="základní",J812,0)</f>
        <v>0</v>
      </c>
      <c r="BF812" s="217">
        <f>IF(N812="snížená",J812,0)</f>
        <v>0</v>
      </c>
      <c r="BG812" s="217">
        <f>IF(N812="zákl. přenesená",J812,0)</f>
        <v>0</v>
      </c>
      <c r="BH812" s="217">
        <f>IF(N812="sníž. přenesená",J812,0)</f>
        <v>0</v>
      </c>
      <c r="BI812" s="217">
        <f>IF(N812="nulová",J812,0)</f>
        <v>0</v>
      </c>
      <c r="BJ812" s="26" t="s">
        <v>79</v>
      </c>
      <c r="BK812" s="217">
        <f>ROUND(I812*H812,2)</f>
        <v>0</v>
      </c>
      <c r="BL812" s="26" t="s">
        <v>170</v>
      </c>
      <c r="BM812" s="26" t="s">
        <v>785</v>
      </c>
    </row>
    <row r="813" spans="2:65" s="1" customFormat="1" ht="22.5" customHeight="1">
      <c r="B813" s="43"/>
      <c r="C813" s="206" t="s">
        <v>786</v>
      </c>
      <c r="D813" s="206" t="s">
        <v>165</v>
      </c>
      <c r="E813" s="207" t="s">
        <v>787</v>
      </c>
      <c r="F813" s="208" t="s">
        <v>788</v>
      </c>
      <c r="G813" s="209" t="s">
        <v>416</v>
      </c>
      <c r="H813" s="210">
        <v>1</v>
      </c>
      <c r="I813" s="211"/>
      <c r="J813" s="212">
        <f>ROUND(I813*H813,2)</f>
        <v>0</v>
      </c>
      <c r="K813" s="208" t="s">
        <v>169</v>
      </c>
      <c r="L813" s="63"/>
      <c r="M813" s="213" t="s">
        <v>21</v>
      </c>
      <c r="N813" s="214" t="s">
        <v>43</v>
      </c>
      <c r="O813" s="44"/>
      <c r="P813" s="215">
        <f>O813*H813</f>
        <v>0</v>
      </c>
      <c r="Q813" s="215">
        <v>0.00022</v>
      </c>
      <c r="R813" s="215">
        <f>Q813*H813</f>
        <v>0.00022</v>
      </c>
      <c r="S813" s="215">
        <v>0</v>
      </c>
      <c r="T813" s="216">
        <f>S813*H813</f>
        <v>0</v>
      </c>
      <c r="AR813" s="26" t="s">
        <v>376</v>
      </c>
      <c r="AT813" s="26" t="s">
        <v>165</v>
      </c>
      <c r="AU813" s="26" t="s">
        <v>81</v>
      </c>
      <c r="AY813" s="26" t="s">
        <v>162</v>
      </c>
      <c r="BE813" s="217">
        <f>IF(N813="základní",J813,0)</f>
        <v>0</v>
      </c>
      <c r="BF813" s="217">
        <f>IF(N813="snížená",J813,0)</f>
        <v>0</v>
      </c>
      <c r="BG813" s="217">
        <f>IF(N813="zákl. přenesená",J813,0)</f>
        <v>0</v>
      </c>
      <c r="BH813" s="217">
        <f>IF(N813="sníž. přenesená",J813,0)</f>
        <v>0</v>
      </c>
      <c r="BI813" s="217">
        <f>IF(N813="nulová",J813,0)</f>
        <v>0</v>
      </c>
      <c r="BJ813" s="26" t="s">
        <v>79</v>
      </c>
      <c r="BK813" s="217">
        <f>ROUND(I813*H813,2)</f>
        <v>0</v>
      </c>
      <c r="BL813" s="26" t="s">
        <v>376</v>
      </c>
      <c r="BM813" s="26" t="s">
        <v>789</v>
      </c>
    </row>
    <row r="814" spans="2:47" s="1" customFormat="1" ht="189">
      <c r="B814" s="43"/>
      <c r="C814" s="65"/>
      <c r="D814" s="218" t="s">
        <v>172</v>
      </c>
      <c r="E814" s="65"/>
      <c r="F814" s="219" t="s">
        <v>770</v>
      </c>
      <c r="G814" s="65"/>
      <c r="H814" s="65"/>
      <c r="I814" s="174"/>
      <c r="J814" s="65"/>
      <c r="K814" s="65"/>
      <c r="L814" s="63"/>
      <c r="M814" s="220"/>
      <c r="N814" s="44"/>
      <c r="O814" s="44"/>
      <c r="P814" s="44"/>
      <c r="Q814" s="44"/>
      <c r="R814" s="44"/>
      <c r="S814" s="44"/>
      <c r="T814" s="80"/>
      <c r="AT814" s="26" t="s">
        <v>172</v>
      </c>
      <c r="AU814" s="26" t="s">
        <v>81</v>
      </c>
    </row>
    <row r="815" spans="2:51" s="12" customFormat="1" ht="13.5">
      <c r="B815" s="221"/>
      <c r="C815" s="222"/>
      <c r="D815" s="218" t="s">
        <v>174</v>
      </c>
      <c r="E815" s="223" t="s">
        <v>21</v>
      </c>
      <c r="F815" s="224" t="s">
        <v>790</v>
      </c>
      <c r="G815" s="222"/>
      <c r="H815" s="225" t="s">
        <v>21</v>
      </c>
      <c r="I815" s="226"/>
      <c r="J815" s="222"/>
      <c r="K815" s="222"/>
      <c r="L815" s="227"/>
      <c r="M815" s="228"/>
      <c r="N815" s="229"/>
      <c r="O815" s="229"/>
      <c r="P815" s="229"/>
      <c r="Q815" s="229"/>
      <c r="R815" s="229"/>
      <c r="S815" s="229"/>
      <c r="T815" s="230"/>
      <c r="AT815" s="231" t="s">
        <v>174</v>
      </c>
      <c r="AU815" s="231" t="s">
        <v>81</v>
      </c>
      <c r="AV815" s="12" t="s">
        <v>79</v>
      </c>
      <c r="AW815" s="12" t="s">
        <v>36</v>
      </c>
      <c r="AX815" s="12" t="s">
        <v>72</v>
      </c>
      <c r="AY815" s="231" t="s">
        <v>162</v>
      </c>
    </row>
    <row r="816" spans="2:51" s="13" customFormat="1" ht="13.5">
      <c r="B816" s="232"/>
      <c r="C816" s="233"/>
      <c r="D816" s="245" t="s">
        <v>174</v>
      </c>
      <c r="E816" s="255" t="s">
        <v>21</v>
      </c>
      <c r="F816" s="256" t="s">
        <v>79</v>
      </c>
      <c r="G816" s="233"/>
      <c r="H816" s="257">
        <v>1</v>
      </c>
      <c r="I816" s="237"/>
      <c r="J816" s="233"/>
      <c r="K816" s="233"/>
      <c r="L816" s="238"/>
      <c r="M816" s="239"/>
      <c r="N816" s="240"/>
      <c r="O816" s="240"/>
      <c r="P816" s="240"/>
      <c r="Q816" s="240"/>
      <c r="R816" s="240"/>
      <c r="S816" s="240"/>
      <c r="T816" s="241"/>
      <c r="AT816" s="242" t="s">
        <v>174</v>
      </c>
      <c r="AU816" s="242" t="s">
        <v>81</v>
      </c>
      <c r="AV816" s="13" t="s">
        <v>81</v>
      </c>
      <c r="AW816" s="13" t="s">
        <v>36</v>
      </c>
      <c r="AX816" s="13" t="s">
        <v>79</v>
      </c>
      <c r="AY816" s="242" t="s">
        <v>162</v>
      </c>
    </row>
    <row r="817" spans="2:65" s="1" customFormat="1" ht="22.5" customHeight="1">
      <c r="B817" s="43"/>
      <c r="C817" s="258" t="s">
        <v>791</v>
      </c>
      <c r="D817" s="258" t="s">
        <v>237</v>
      </c>
      <c r="E817" s="259" t="s">
        <v>792</v>
      </c>
      <c r="F817" s="260" t="s">
        <v>793</v>
      </c>
      <c r="G817" s="261" t="s">
        <v>416</v>
      </c>
      <c r="H817" s="262">
        <v>1</v>
      </c>
      <c r="I817" s="263"/>
      <c r="J817" s="264">
        <f>ROUND(I817*H817,2)</f>
        <v>0</v>
      </c>
      <c r="K817" s="260" t="s">
        <v>21</v>
      </c>
      <c r="L817" s="265"/>
      <c r="M817" s="266" t="s">
        <v>21</v>
      </c>
      <c r="N817" s="267" t="s">
        <v>43</v>
      </c>
      <c r="O817" s="44"/>
      <c r="P817" s="215">
        <f>O817*H817</f>
        <v>0</v>
      </c>
      <c r="Q817" s="215">
        <v>0.02381</v>
      </c>
      <c r="R817" s="215">
        <f>Q817*H817</f>
        <v>0.02381</v>
      </c>
      <c r="S817" s="215">
        <v>0</v>
      </c>
      <c r="T817" s="216">
        <f>S817*H817</f>
        <v>0</v>
      </c>
      <c r="AR817" s="26" t="s">
        <v>222</v>
      </c>
      <c r="AT817" s="26" t="s">
        <v>237</v>
      </c>
      <c r="AU817" s="26" t="s">
        <v>81</v>
      </c>
      <c r="AY817" s="26" t="s">
        <v>162</v>
      </c>
      <c r="BE817" s="217">
        <f>IF(N817="základní",J817,0)</f>
        <v>0</v>
      </c>
      <c r="BF817" s="217">
        <f>IF(N817="snížená",J817,0)</f>
        <v>0</v>
      </c>
      <c r="BG817" s="217">
        <f>IF(N817="zákl. přenesená",J817,0)</f>
        <v>0</v>
      </c>
      <c r="BH817" s="217">
        <f>IF(N817="sníž. přenesená",J817,0)</f>
        <v>0</v>
      </c>
      <c r="BI817" s="217">
        <f>IF(N817="nulová",J817,0)</f>
        <v>0</v>
      </c>
      <c r="BJ817" s="26" t="s">
        <v>79</v>
      </c>
      <c r="BK817" s="217">
        <f>ROUND(I817*H817,2)</f>
        <v>0</v>
      </c>
      <c r="BL817" s="26" t="s">
        <v>170</v>
      </c>
      <c r="BM817" s="26" t="s">
        <v>794</v>
      </c>
    </row>
    <row r="818" spans="2:65" s="1" customFormat="1" ht="22.5" customHeight="1">
      <c r="B818" s="43"/>
      <c r="C818" s="206" t="s">
        <v>795</v>
      </c>
      <c r="D818" s="206" t="s">
        <v>165</v>
      </c>
      <c r="E818" s="207" t="s">
        <v>796</v>
      </c>
      <c r="F818" s="208" t="s">
        <v>797</v>
      </c>
      <c r="G818" s="209" t="s">
        <v>594</v>
      </c>
      <c r="H818" s="280"/>
      <c r="I818" s="211"/>
      <c r="J818" s="212">
        <f>ROUND(I818*H818,2)</f>
        <v>0</v>
      </c>
      <c r="K818" s="208" t="s">
        <v>169</v>
      </c>
      <c r="L818" s="63"/>
      <c r="M818" s="213" t="s">
        <v>21</v>
      </c>
      <c r="N818" s="214" t="s">
        <v>43</v>
      </c>
      <c r="O818" s="44"/>
      <c r="P818" s="215">
        <f>O818*H818</f>
        <v>0</v>
      </c>
      <c r="Q818" s="215">
        <v>0</v>
      </c>
      <c r="R818" s="215">
        <f>Q818*H818</f>
        <v>0</v>
      </c>
      <c r="S818" s="215">
        <v>0</v>
      </c>
      <c r="T818" s="216">
        <f>S818*H818</f>
        <v>0</v>
      </c>
      <c r="AR818" s="26" t="s">
        <v>376</v>
      </c>
      <c r="AT818" s="26" t="s">
        <v>165</v>
      </c>
      <c r="AU818" s="26" t="s">
        <v>81</v>
      </c>
      <c r="AY818" s="26" t="s">
        <v>162</v>
      </c>
      <c r="BE818" s="217">
        <f>IF(N818="základní",J818,0)</f>
        <v>0</v>
      </c>
      <c r="BF818" s="217">
        <f>IF(N818="snížená",J818,0)</f>
        <v>0</v>
      </c>
      <c r="BG818" s="217">
        <f>IF(N818="zákl. přenesená",J818,0)</f>
        <v>0</v>
      </c>
      <c r="BH818" s="217">
        <f>IF(N818="sníž. přenesená",J818,0)</f>
        <v>0</v>
      </c>
      <c r="BI818" s="217">
        <f>IF(N818="nulová",J818,0)</f>
        <v>0</v>
      </c>
      <c r="BJ818" s="26" t="s">
        <v>79</v>
      </c>
      <c r="BK818" s="217">
        <f>ROUND(I818*H818,2)</f>
        <v>0</v>
      </c>
      <c r="BL818" s="26" t="s">
        <v>376</v>
      </c>
      <c r="BM818" s="26" t="s">
        <v>798</v>
      </c>
    </row>
    <row r="819" spans="2:47" s="1" customFormat="1" ht="121.5">
      <c r="B819" s="43"/>
      <c r="C819" s="65"/>
      <c r="D819" s="245" t="s">
        <v>172</v>
      </c>
      <c r="E819" s="65"/>
      <c r="F819" s="279" t="s">
        <v>799</v>
      </c>
      <c r="G819" s="65"/>
      <c r="H819" s="65"/>
      <c r="I819" s="174"/>
      <c r="J819" s="65"/>
      <c r="K819" s="65"/>
      <c r="L819" s="63"/>
      <c r="M819" s="220"/>
      <c r="N819" s="44"/>
      <c r="O819" s="44"/>
      <c r="P819" s="44"/>
      <c r="Q819" s="44"/>
      <c r="R819" s="44"/>
      <c r="S819" s="44"/>
      <c r="T819" s="80"/>
      <c r="AT819" s="26" t="s">
        <v>172</v>
      </c>
      <c r="AU819" s="26" t="s">
        <v>81</v>
      </c>
    </row>
    <row r="820" spans="2:65" s="1" customFormat="1" ht="31.5" customHeight="1">
      <c r="B820" s="43"/>
      <c r="C820" s="206" t="s">
        <v>392</v>
      </c>
      <c r="D820" s="206" t="s">
        <v>165</v>
      </c>
      <c r="E820" s="207" t="s">
        <v>800</v>
      </c>
      <c r="F820" s="208" t="s">
        <v>801</v>
      </c>
      <c r="G820" s="209" t="s">
        <v>594</v>
      </c>
      <c r="H820" s="280"/>
      <c r="I820" s="211"/>
      <c r="J820" s="212">
        <f>ROUND(I820*H820,2)</f>
        <v>0</v>
      </c>
      <c r="K820" s="208" t="s">
        <v>169</v>
      </c>
      <c r="L820" s="63"/>
      <c r="M820" s="213" t="s">
        <v>21</v>
      </c>
      <c r="N820" s="214" t="s">
        <v>43</v>
      </c>
      <c r="O820" s="44"/>
      <c r="P820" s="215">
        <f>O820*H820</f>
        <v>0</v>
      </c>
      <c r="Q820" s="215">
        <v>0</v>
      </c>
      <c r="R820" s="215">
        <f>Q820*H820</f>
        <v>0</v>
      </c>
      <c r="S820" s="215">
        <v>0</v>
      </c>
      <c r="T820" s="216">
        <f>S820*H820</f>
        <v>0</v>
      </c>
      <c r="AR820" s="26" t="s">
        <v>376</v>
      </c>
      <c r="AT820" s="26" t="s">
        <v>165</v>
      </c>
      <c r="AU820" s="26" t="s">
        <v>81</v>
      </c>
      <c r="AY820" s="26" t="s">
        <v>162</v>
      </c>
      <c r="BE820" s="217">
        <f>IF(N820="základní",J820,0)</f>
        <v>0</v>
      </c>
      <c r="BF820" s="217">
        <f>IF(N820="snížená",J820,0)</f>
        <v>0</v>
      </c>
      <c r="BG820" s="217">
        <f>IF(N820="zákl. přenesená",J820,0)</f>
        <v>0</v>
      </c>
      <c r="BH820" s="217">
        <f>IF(N820="sníž. přenesená",J820,0)</f>
        <v>0</v>
      </c>
      <c r="BI820" s="217">
        <f>IF(N820="nulová",J820,0)</f>
        <v>0</v>
      </c>
      <c r="BJ820" s="26" t="s">
        <v>79</v>
      </c>
      <c r="BK820" s="217">
        <f>ROUND(I820*H820,2)</f>
        <v>0</v>
      </c>
      <c r="BL820" s="26" t="s">
        <v>376</v>
      </c>
      <c r="BM820" s="26" t="s">
        <v>802</v>
      </c>
    </row>
    <row r="821" spans="2:47" s="1" customFormat="1" ht="121.5">
      <c r="B821" s="43"/>
      <c r="C821" s="65"/>
      <c r="D821" s="218" t="s">
        <v>172</v>
      </c>
      <c r="E821" s="65"/>
      <c r="F821" s="219" t="s">
        <v>799</v>
      </c>
      <c r="G821" s="65"/>
      <c r="H821" s="65"/>
      <c r="I821" s="174"/>
      <c r="J821" s="65"/>
      <c r="K821" s="65"/>
      <c r="L821" s="63"/>
      <c r="M821" s="220"/>
      <c r="N821" s="44"/>
      <c r="O821" s="44"/>
      <c r="P821" s="44"/>
      <c r="Q821" s="44"/>
      <c r="R821" s="44"/>
      <c r="S821" s="44"/>
      <c r="T821" s="80"/>
      <c r="AT821" s="26" t="s">
        <v>172</v>
      </c>
      <c r="AU821" s="26" t="s">
        <v>81</v>
      </c>
    </row>
    <row r="822" spans="2:63" s="11" customFormat="1" ht="29.85" customHeight="1">
      <c r="B822" s="189"/>
      <c r="C822" s="190"/>
      <c r="D822" s="203" t="s">
        <v>71</v>
      </c>
      <c r="E822" s="204" t="s">
        <v>803</v>
      </c>
      <c r="F822" s="204" t="s">
        <v>804</v>
      </c>
      <c r="G822" s="190"/>
      <c r="H822" s="190"/>
      <c r="I822" s="193"/>
      <c r="J822" s="205">
        <f>BK822</f>
        <v>0</v>
      </c>
      <c r="K822" s="190"/>
      <c r="L822" s="195"/>
      <c r="M822" s="196"/>
      <c r="N822" s="197"/>
      <c r="O822" s="197"/>
      <c r="P822" s="198">
        <f>SUM(P823:P893)</f>
        <v>0</v>
      </c>
      <c r="Q822" s="197"/>
      <c r="R822" s="198">
        <f>SUM(R823:R893)</f>
        <v>0.23000000000000004</v>
      </c>
      <c r="S822" s="197"/>
      <c r="T822" s="199">
        <f>SUM(T823:T893)</f>
        <v>0.34289256</v>
      </c>
      <c r="AR822" s="200" t="s">
        <v>81</v>
      </c>
      <c r="AT822" s="201" t="s">
        <v>71</v>
      </c>
      <c r="AU822" s="201" t="s">
        <v>79</v>
      </c>
      <c r="AY822" s="200" t="s">
        <v>162</v>
      </c>
      <c r="BK822" s="202">
        <f>SUM(BK823:BK893)</f>
        <v>0</v>
      </c>
    </row>
    <row r="823" spans="2:65" s="1" customFormat="1" ht="22.5" customHeight="1">
      <c r="B823" s="43"/>
      <c r="C823" s="206" t="s">
        <v>805</v>
      </c>
      <c r="D823" s="206" t="s">
        <v>165</v>
      </c>
      <c r="E823" s="207" t="s">
        <v>806</v>
      </c>
      <c r="F823" s="208" t="s">
        <v>807</v>
      </c>
      <c r="G823" s="209" t="s">
        <v>187</v>
      </c>
      <c r="H823" s="210">
        <v>9.212</v>
      </c>
      <c r="I823" s="211"/>
      <c r="J823" s="212">
        <f>ROUND(I823*H823,2)</f>
        <v>0</v>
      </c>
      <c r="K823" s="208" t="s">
        <v>169</v>
      </c>
      <c r="L823" s="63"/>
      <c r="M823" s="213" t="s">
        <v>21</v>
      </c>
      <c r="N823" s="214" t="s">
        <v>43</v>
      </c>
      <c r="O823" s="44"/>
      <c r="P823" s="215">
        <f>O823*H823</f>
        <v>0</v>
      </c>
      <c r="Q823" s="215">
        <v>0</v>
      </c>
      <c r="R823" s="215">
        <f>Q823*H823</f>
        <v>0</v>
      </c>
      <c r="S823" s="215">
        <v>0.01638</v>
      </c>
      <c r="T823" s="216">
        <f>S823*H823</f>
        <v>0.15089255999999998</v>
      </c>
      <c r="AR823" s="26" t="s">
        <v>376</v>
      </c>
      <c r="AT823" s="26" t="s">
        <v>165</v>
      </c>
      <c r="AU823" s="26" t="s">
        <v>81</v>
      </c>
      <c r="AY823" s="26" t="s">
        <v>162</v>
      </c>
      <c r="BE823" s="217">
        <f>IF(N823="základní",J823,0)</f>
        <v>0</v>
      </c>
      <c r="BF823" s="217">
        <f>IF(N823="snížená",J823,0)</f>
        <v>0</v>
      </c>
      <c r="BG823" s="217">
        <f>IF(N823="zákl. přenesená",J823,0)</f>
        <v>0</v>
      </c>
      <c r="BH823" s="217">
        <f>IF(N823="sníž. přenesená",J823,0)</f>
        <v>0</v>
      </c>
      <c r="BI823" s="217">
        <f>IF(N823="nulová",J823,0)</f>
        <v>0</v>
      </c>
      <c r="BJ823" s="26" t="s">
        <v>79</v>
      </c>
      <c r="BK823" s="217">
        <f>ROUND(I823*H823,2)</f>
        <v>0</v>
      </c>
      <c r="BL823" s="26" t="s">
        <v>376</v>
      </c>
      <c r="BM823" s="26" t="s">
        <v>808</v>
      </c>
    </row>
    <row r="824" spans="2:47" s="1" customFormat="1" ht="40.5">
      <c r="B824" s="43"/>
      <c r="C824" s="65"/>
      <c r="D824" s="218" t="s">
        <v>172</v>
      </c>
      <c r="E824" s="65"/>
      <c r="F824" s="219" t="s">
        <v>809</v>
      </c>
      <c r="G824" s="65"/>
      <c r="H824" s="65"/>
      <c r="I824" s="174"/>
      <c r="J824" s="65"/>
      <c r="K824" s="65"/>
      <c r="L824" s="63"/>
      <c r="M824" s="220"/>
      <c r="N824" s="44"/>
      <c r="O824" s="44"/>
      <c r="P824" s="44"/>
      <c r="Q824" s="44"/>
      <c r="R824" s="44"/>
      <c r="S824" s="44"/>
      <c r="T824" s="80"/>
      <c r="AT824" s="26" t="s">
        <v>172</v>
      </c>
      <c r="AU824" s="26" t="s">
        <v>81</v>
      </c>
    </row>
    <row r="825" spans="2:51" s="12" customFormat="1" ht="13.5">
      <c r="B825" s="221"/>
      <c r="C825" s="222"/>
      <c r="D825" s="218" t="s">
        <v>174</v>
      </c>
      <c r="E825" s="223" t="s">
        <v>21</v>
      </c>
      <c r="F825" s="224" t="s">
        <v>810</v>
      </c>
      <c r="G825" s="222"/>
      <c r="H825" s="225" t="s">
        <v>21</v>
      </c>
      <c r="I825" s="226"/>
      <c r="J825" s="222"/>
      <c r="K825" s="222"/>
      <c r="L825" s="227"/>
      <c r="M825" s="228"/>
      <c r="N825" s="229"/>
      <c r="O825" s="229"/>
      <c r="P825" s="229"/>
      <c r="Q825" s="229"/>
      <c r="R825" s="229"/>
      <c r="S825" s="229"/>
      <c r="T825" s="230"/>
      <c r="AT825" s="231" t="s">
        <v>174</v>
      </c>
      <c r="AU825" s="231" t="s">
        <v>81</v>
      </c>
      <c r="AV825" s="12" t="s">
        <v>79</v>
      </c>
      <c r="AW825" s="12" t="s">
        <v>36</v>
      </c>
      <c r="AX825" s="12" t="s">
        <v>72</v>
      </c>
      <c r="AY825" s="231" t="s">
        <v>162</v>
      </c>
    </row>
    <row r="826" spans="2:51" s="13" customFormat="1" ht="13.5">
      <c r="B826" s="232"/>
      <c r="C826" s="233"/>
      <c r="D826" s="245" t="s">
        <v>174</v>
      </c>
      <c r="E826" s="255" t="s">
        <v>21</v>
      </c>
      <c r="F826" s="256" t="s">
        <v>811</v>
      </c>
      <c r="G826" s="233"/>
      <c r="H826" s="257">
        <v>9.212</v>
      </c>
      <c r="I826" s="237"/>
      <c r="J826" s="233"/>
      <c r="K826" s="233"/>
      <c r="L826" s="238"/>
      <c r="M826" s="239"/>
      <c r="N826" s="240"/>
      <c r="O826" s="240"/>
      <c r="P826" s="240"/>
      <c r="Q826" s="240"/>
      <c r="R826" s="240"/>
      <c r="S826" s="240"/>
      <c r="T826" s="241"/>
      <c r="AT826" s="242" t="s">
        <v>174</v>
      </c>
      <c r="AU826" s="242" t="s">
        <v>81</v>
      </c>
      <c r="AV826" s="13" t="s">
        <v>81</v>
      </c>
      <c r="AW826" s="13" t="s">
        <v>36</v>
      </c>
      <c r="AX826" s="13" t="s">
        <v>79</v>
      </c>
      <c r="AY826" s="242" t="s">
        <v>162</v>
      </c>
    </row>
    <row r="827" spans="2:65" s="1" customFormat="1" ht="22.5" customHeight="1">
      <c r="B827" s="43"/>
      <c r="C827" s="206" t="s">
        <v>812</v>
      </c>
      <c r="D827" s="206" t="s">
        <v>165</v>
      </c>
      <c r="E827" s="207" t="s">
        <v>813</v>
      </c>
      <c r="F827" s="208" t="s">
        <v>814</v>
      </c>
      <c r="G827" s="209" t="s">
        <v>187</v>
      </c>
      <c r="H827" s="210">
        <v>9.212</v>
      </c>
      <c r="I827" s="211"/>
      <c r="J827" s="212">
        <f>ROUND(I827*H827,2)</f>
        <v>0</v>
      </c>
      <c r="K827" s="208" t="s">
        <v>169</v>
      </c>
      <c r="L827" s="63"/>
      <c r="M827" s="213" t="s">
        <v>21</v>
      </c>
      <c r="N827" s="214" t="s">
        <v>43</v>
      </c>
      <c r="O827" s="44"/>
      <c r="P827" s="215">
        <f>O827*H827</f>
        <v>0</v>
      </c>
      <c r="Q827" s="215">
        <v>0</v>
      </c>
      <c r="R827" s="215">
        <f>Q827*H827</f>
        <v>0</v>
      </c>
      <c r="S827" s="215">
        <v>0</v>
      </c>
      <c r="T827" s="216">
        <f>S827*H827</f>
        <v>0</v>
      </c>
      <c r="AR827" s="26" t="s">
        <v>376</v>
      </c>
      <c r="AT827" s="26" t="s">
        <v>165</v>
      </c>
      <c r="AU827" s="26" t="s">
        <v>81</v>
      </c>
      <c r="AY827" s="26" t="s">
        <v>162</v>
      </c>
      <c r="BE827" s="217">
        <f>IF(N827="základní",J827,0)</f>
        <v>0</v>
      </c>
      <c r="BF827" s="217">
        <f>IF(N827="snížená",J827,0)</f>
        <v>0</v>
      </c>
      <c r="BG827" s="217">
        <f>IF(N827="zákl. přenesená",J827,0)</f>
        <v>0</v>
      </c>
      <c r="BH827" s="217">
        <f>IF(N827="sníž. přenesená",J827,0)</f>
        <v>0</v>
      </c>
      <c r="BI827" s="217">
        <f>IF(N827="nulová",J827,0)</f>
        <v>0</v>
      </c>
      <c r="BJ827" s="26" t="s">
        <v>79</v>
      </c>
      <c r="BK827" s="217">
        <f>ROUND(I827*H827,2)</f>
        <v>0</v>
      </c>
      <c r="BL827" s="26" t="s">
        <v>376</v>
      </c>
      <c r="BM827" s="26" t="s">
        <v>815</v>
      </c>
    </row>
    <row r="828" spans="2:47" s="1" customFormat="1" ht="27">
      <c r="B828" s="43"/>
      <c r="C828" s="65"/>
      <c r="D828" s="218" t="s">
        <v>172</v>
      </c>
      <c r="E828" s="65"/>
      <c r="F828" s="219" t="s">
        <v>816</v>
      </c>
      <c r="G828" s="65"/>
      <c r="H828" s="65"/>
      <c r="I828" s="174"/>
      <c r="J828" s="65"/>
      <c r="K828" s="65"/>
      <c r="L828" s="63"/>
      <c r="M828" s="220"/>
      <c r="N828" s="44"/>
      <c r="O828" s="44"/>
      <c r="P828" s="44"/>
      <c r="Q828" s="44"/>
      <c r="R828" s="44"/>
      <c r="S828" s="44"/>
      <c r="T828" s="80"/>
      <c r="AT828" s="26" t="s">
        <v>172</v>
      </c>
      <c r="AU828" s="26" t="s">
        <v>81</v>
      </c>
    </row>
    <row r="829" spans="2:51" s="12" customFormat="1" ht="13.5">
      <c r="B829" s="221"/>
      <c r="C829" s="222"/>
      <c r="D829" s="218" t="s">
        <v>174</v>
      </c>
      <c r="E829" s="223" t="s">
        <v>21</v>
      </c>
      <c r="F829" s="224" t="s">
        <v>817</v>
      </c>
      <c r="G829" s="222"/>
      <c r="H829" s="225" t="s">
        <v>21</v>
      </c>
      <c r="I829" s="226"/>
      <c r="J829" s="222"/>
      <c r="K829" s="222"/>
      <c r="L829" s="227"/>
      <c r="M829" s="228"/>
      <c r="N829" s="229"/>
      <c r="O829" s="229"/>
      <c r="P829" s="229"/>
      <c r="Q829" s="229"/>
      <c r="R829" s="229"/>
      <c r="S829" s="229"/>
      <c r="T829" s="230"/>
      <c r="AT829" s="231" t="s">
        <v>174</v>
      </c>
      <c r="AU829" s="231" t="s">
        <v>81</v>
      </c>
      <c r="AV829" s="12" t="s">
        <v>79</v>
      </c>
      <c r="AW829" s="12" t="s">
        <v>36</v>
      </c>
      <c r="AX829" s="12" t="s">
        <v>72</v>
      </c>
      <c r="AY829" s="231" t="s">
        <v>162</v>
      </c>
    </row>
    <row r="830" spans="2:51" s="12" customFormat="1" ht="13.5">
      <c r="B830" s="221"/>
      <c r="C830" s="222"/>
      <c r="D830" s="218" t="s">
        <v>174</v>
      </c>
      <c r="E830" s="223" t="s">
        <v>21</v>
      </c>
      <c r="F830" s="224" t="s">
        <v>818</v>
      </c>
      <c r="G830" s="222"/>
      <c r="H830" s="225" t="s">
        <v>21</v>
      </c>
      <c r="I830" s="226"/>
      <c r="J830" s="222"/>
      <c r="K830" s="222"/>
      <c r="L830" s="227"/>
      <c r="M830" s="228"/>
      <c r="N830" s="229"/>
      <c r="O830" s="229"/>
      <c r="P830" s="229"/>
      <c r="Q830" s="229"/>
      <c r="R830" s="229"/>
      <c r="S830" s="229"/>
      <c r="T830" s="230"/>
      <c r="AT830" s="231" t="s">
        <v>174</v>
      </c>
      <c r="AU830" s="231" t="s">
        <v>81</v>
      </c>
      <c r="AV830" s="12" t="s">
        <v>79</v>
      </c>
      <c r="AW830" s="12" t="s">
        <v>36</v>
      </c>
      <c r="AX830" s="12" t="s">
        <v>72</v>
      </c>
      <c r="AY830" s="231" t="s">
        <v>162</v>
      </c>
    </row>
    <row r="831" spans="2:51" s="13" customFormat="1" ht="13.5">
      <c r="B831" s="232"/>
      <c r="C831" s="233"/>
      <c r="D831" s="245" t="s">
        <v>174</v>
      </c>
      <c r="E831" s="255" t="s">
        <v>21</v>
      </c>
      <c r="F831" s="256" t="s">
        <v>811</v>
      </c>
      <c r="G831" s="233"/>
      <c r="H831" s="257">
        <v>9.212</v>
      </c>
      <c r="I831" s="237"/>
      <c r="J831" s="233"/>
      <c r="K831" s="233"/>
      <c r="L831" s="238"/>
      <c r="M831" s="239"/>
      <c r="N831" s="240"/>
      <c r="O831" s="240"/>
      <c r="P831" s="240"/>
      <c r="Q831" s="240"/>
      <c r="R831" s="240"/>
      <c r="S831" s="240"/>
      <c r="T831" s="241"/>
      <c r="AT831" s="242" t="s">
        <v>174</v>
      </c>
      <c r="AU831" s="242" t="s">
        <v>81</v>
      </c>
      <c r="AV831" s="13" t="s">
        <v>81</v>
      </c>
      <c r="AW831" s="13" t="s">
        <v>36</v>
      </c>
      <c r="AX831" s="13" t="s">
        <v>79</v>
      </c>
      <c r="AY831" s="242" t="s">
        <v>162</v>
      </c>
    </row>
    <row r="832" spans="2:65" s="1" customFormat="1" ht="22.5" customHeight="1">
      <c r="B832" s="43"/>
      <c r="C832" s="206" t="s">
        <v>819</v>
      </c>
      <c r="D832" s="206" t="s">
        <v>165</v>
      </c>
      <c r="E832" s="207" t="s">
        <v>820</v>
      </c>
      <c r="F832" s="208" t="s">
        <v>821</v>
      </c>
      <c r="G832" s="209" t="s">
        <v>416</v>
      </c>
      <c r="H832" s="210">
        <v>9</v>
      </c>
      <c r="I832" s="211"/>
      <c r="J832" s="212">
        <f>ROUND(I832*H832,2)</f>
        <v>0</v>
      </c>
      <c r="K832" s="208" t="s">
        <v>169</v>
      </c>
      <c r="L832" s="63"/>
      <c r="M832" s="213" t="s">
        <v>21</v>
      </c>
      <c r="N832" s="214" t="s">
        <v>43</v>
      </c>
      <c r="O832" s="44"/>
      <c r="P832" s="215">
        <f>O832*H832</f>
        <v>0</v>
      </c>
      <c r="Q832" s="215">
        <v>0</v>
      </c>
      <c r="R832" s="215">
        <f>Q832*H832</f>
        <v>0</v>
      </c>
      <c r="S832" s="215">
        <v>0</v>
      </c>
      <c r="T832" s="216">
        <f>S832*H832</f>
        <v>0</v>
      </c>
      <c r="AR832" s="26" t="s">
        <v>376</v>
      </c>
      <c r="AT832" s="26" t="s">
        <v>165</v>
      </c>
      <c r="AU832" s="26" t="s">
        <v>81</v>
      </c>
      <c r="AY832" s="26" t="s">
        <v>162</v>
      </c>
      <c r="BE832" s="217">
        <f>IF(N832="základní",J832,0)</f>
        <v>0</v>
      </c>
      <c r="BF832" s="217">
        <f>IF(N832="snížená",J832,0)</f>
        <v>0</v>
      </c>
      <c r="BG832" s="217">
        <f>IF(N832="zákl. přenesená",J832,0)</f>
        <v>0</v>
      </c>
      <c r="BH832" s="217">
        <f>IF(N832="sníž. přenesená",J832,0)</f>
        <v>0</v>
      </c>
      <c r="BI832" s="217">
        <f>IF(N832="nulová",J832,0)</f>
        <v>0</v>
      </c>
      <c r="BJ832" s="26" t="s">
        <v>79</v>
      </c>
      <c r="BK832" s="217">
        <f>ROUND(I832*H832,2)</f>
        <v>0</v>
      </c>
      <c r="BL832" s="26" t="s">
        <v>376</v>
      </c>
      <c r="BM832" s="26" t="s">
        <v>822</v>
      </c>
    </row>
    <row r="833" spans="2:47" s="1" customFormat="1" ht="148.5">
      <c r="B833" s="43"/>
      <c r="C833" s="65"/>
      <c r="D833" s="218" t="s">
        <v>172</v>
      </c>
      <c r="E833" s="65"/>
      <c r="F833" s="219" t="s">
        <v>823</v>
      </c>
      <c r="G833" s="65"/>
      <c r="H833" s="65"/>
      <c r="I833" s="174"/>
      <c r="J833" s="65"/>
      <c r="K833" s="65"/>
      <c r="L833" s="63"/>
      <c r="M833" s="220"/>
      <c r="N833" s="44"/>
      <c r="O833" s="44"/>
      <c r="P833" s="44"/>
      <c r="Q833" s="44"/>
      <c r="R833" s="44"/>
      <c r="S833" s="44"/>
      <c r="T833" s="80"/>
      <c r="AT833" s="26" t="s">
        <v>172</v>
      </c>
      <c r="AU833" s="26" t="s">
        <v>81</v>
      </c>
    </row>
    <row r="834" spans="2:51" s="12" customFormat="1" ht="13.5">
      <c r="B834" s="221"/>
      <c r="C834" s="222"/>
      <c r="D834" s="218" t="s">
        <v>174</v>
      </c>
      <c r="E834" s="223" t="s">
        <v>21</v>
      </c>
      <c r="F834" s="224" t="s">
        <v>824</v>
      </c>
      <c r="G834" s="222"/>
      <c r="H834" s="225" t="s">
        <v>21</v>
      </c>
      <c r="I834" s="226"/>
      <c r="J834" s="222"/>
      <c r="K834" s="222"/>
      <c r="L834" s="227"/>
      <c r="M834" s="228"/>
      <c r="N834" s="229"/>
      <c r="O834" s="229"/>
      <c r="P834" s="229"/>
      <c r="Q834" s="229"/>
      <c r="R834" s="229"/>
      <c r="S834" s="229"/>
      <c r="T834" s="230"/>
      <c r="AT834" s="231" t="s">
        <v>174</v>
      </c>
      <c r="AU834" s="231" t="s">
        <v>81</v>
      </c>
      <c r="AV834" s="12" t="s">
        <v>79</v>
      </c>
      <c r="AW834" s="12" t="s">
        <v>36</v>
      </c>
      <c r="AX834" s="12" t="s">
        <v>72</v>
      </c>
      <c r="AY834" s="231" t="s">
        <v>162</v>
      </c>
    </row>
    <row r="835" spans="2:51" s="13" customFormat="1" ht="13.5">
      <c r="B835" s="232"/>
      <c r="C835" s="233"/>
      <c r="D835" s="218" t="s">
        <v>174</v>
      </c>
      <c r="E835" s="234" t="s">
        <v>21</v>
      </c>
      <c r="F835" s="235" t="s">
        <v>81</v>
      </c>
      <c r="G835" s="233"/>
      <c r="H835" s="236">
        <v>2</v>
      </c>
      <c r="I835" s="237"/>
      <c r="J835" s="233"/>
      <c r="K835" s="233"/>
      <c r="L835" s="238"/>
      <c r="M835" s="239"/>
      <c r="N835" s="240"/>
      <c r="O835" s="240"/>
      <c r="P835" s="240"/>
      <c r="Q835" s="240"/>
      <c r="R835" s="240"/>
      <c r="S835" s="240"/>
      <c r="T835" s="241"/>
      <c r="AT835" s="242" t="s">
        <v>174</v>
      </c>
      <c r="AU835" s="242" t="s">
        <v>81</v>
      </c>
      <c r="AV835" s="13" t="s">
        <v>81</v>
      </c>
      <c r="AW835" s="13" t="s">
        <v>36</v>
      </c>
      <c r="AX835" s="13" t="s">
        <v>72</v>
      </c>
      <c r="AY835" s="242" t="s">
        <v>162</v>
      </c>
    </row>
    <row r="836" spans="2:51" s="12" customFormat="1" ht="13.5">
      <c r="B836" s="221"/>
      <c r="C836" s="222"/>
      <c r="D836" s="218" t="s">
        <v>174</v>
      </c>
      <c r="E836" s="223" t="s">
        <v>21</v>
      </c>
      <c r="F836" s="224" t="s">
        <v>825</v>
      </c>
      <c r="G836" s="222"/>
      <c r="H836" s="225" t="s">
        <v>21</v>
      </c>
      <c r="I836" s="226"/>
      <c r="J836" s="222"/>
      <c r="K836" s="222"/>
      <c r="L836" s="227"/>
      <c r="M836" s="228"/>
      <c r="N836" s="229"/>
      <c r="O836" s="229"/>
      <c r="P836" s="229"/>
      <c r="Q836" s="229"/>
      <c r="R836" s="229"/>
      <c r="S836" s="229"/>
      <c r="T836" s="230"/>
      <c r="AT836" s="231" t="s">
        <v>174</v>
      </c>
      <c r="AU836" s="231" t="s">
        <v>81</v>
      </c>
      <c r="AV836" s="12" t="s">
        <v>79</v>
      </c>
      <c r="AW836" s="12" t="s">
        <v>36</v>
      </c>
      <c r="AX836" s="12" t="s">
        <v>72</v>
      </c>
      <c r="AY836" s="231" t="s">
        <v>162</v>
      </c>
    </row>
    <row r="837" spans="2:51" s="13" customFormat="1" ht="13.5">
      <c r="B837" s="232"/>
      <c r="C837" s="233"/>
      <c r="D837" s="218" t="s">
        <v>174</v>
      </c>
      <c r="E837" s="234" t="s">
        <v>21</v>
      </c>
      <c r="F837" s="235" t="s">
        <v>217</v>
      </c>
      <c r="G837" s="233"/>
      <c r="H837" s="236">
        <v>7</v>
      </c>
      <c r="I837" s="237"/>
      <c r="J837" s="233"/>
      <c r="K837" s="233"/>
      <c r="L837" s="238"/>
      <c r="M837" s="239"/>
      <c r="N837" s="240"/>
      <c r="O837" s="240"/>
      <c r="P837" s="240"/>
      <c r="Q837" s="240"/>
      <c r="R837" s="240"/>
      <c r="S837" s="240"/>
      <c r="T837" s="241"/>
      <c r="AT837" s="242" t="s">
        <v>174</v>
      </c>
      <c r="AU837" s="242" t="s">
        <v>81</v>
      </c>
      <c r="AV837" s="13" t="s">
        <v>81</v>
      </c>
      <c r="AW837" s="13" t="s">
        <v>36</v>
      </c>
      <c r="AX837" s="13" t="s">
        <v>72</v>
      </c>
      <c r="AY837" s="242" t="s">
        <v>162</v>
      </c>
    </row>
    <row r="838" spans="2:51" s="14" customFormat="1" ht="13.5">
      <c r="B838" s="243"/>
      <c r="C838" s="244"/>
      <c r="D838" s="245" t="s">
        <v>174</v>
      </c>
      <c r="E838" s="246" t="s">
        <v>21</v>
      </c>
      <c r="F838" s="247" t="s">
        <v>184</v>
      </c>
      <c r="G838" s="244"/>
      <c r="H838" s="248">
        <v>9</v>
      </c>
      <c r="I838" s="249"/>
      <c r="J838" s="244"/>
      <c r="K838" s="244"/>
      <c r="L838" s="250"/>
      <c r="M838" s="251"/>
      <c r="N838" s="252"/>
      <c r="O838" s="252"/>
      <c r="P838" s="252"/>
      <c r="Q838" s="252"/>
      <c r="R838" s="252"/>
      <c r="S838" s="252"/>
      <c r="T838" s="253"/>
      <c r="AT838" s="254" t="s">
        <v>174</v>
      </c>
      <c r="AU838" s="254" t="s">
        <v>81</v>
      </c>
      <c r="AV838" s="14" t="s">
        <v>170</v>
      </c>
      <c r="AW838" s="14" t="s">
        <v>36</v>
      </c>
      <c r="AX838" s="14" t="s">
        <v>79</v>
      </c>
      <c r="AY838" s="254" t="s">
        <v>162</v>
      </c>
    </row>
    <row r="839" spans="2:65" s="1" customFormat="1" ht="22.5" customHeight="1">
      <c r="B839" s="43"/>
      <c r="C839" s="258" t="s">
        <v>826</v>
      </c>
      <c r="D839" s="258" t="s">
        <v>237</v>
      </c>
      <c r="E839" s="259" t="s">
        <v>827</v>
      </c>
      <c r="F839" s="260" t="s">
        <v>828</v>
      </c>
      <c r="G839" s="261" t="s">
        <v>416</v>
      </c>
      <c r="H839" s="262">
        <v>2</v>
      </c>
      <c r="I839" s="263"/>
      <c r="J839" s="264">
        <f>ROUND(I839*H839,2)</f>
        <v>0</v>
      </c>
      <c r="K839" s="260" t="s">
        <v>21</v>
      </c>
      <c r="L839" s="265"/>
      <c r="M839" s="266" t="s">
        <v>21</v>
      </c>
      <c r="N839" s="267" t="s">
        <v>43</v>
      </c>
      <c r="O839" s="44"/>
      <c r="P839" s="215">
        <f>O839*H839</f>
        <v>0</v>
      </c>
      <c r="Q839" s="215">
        <v>0.01</v>
      </c>
      <c r="R839" s="215">
        <f>Q839*H839</f>
        <v>0.02</v>
      </c>
      <c r="S839" s="215">
        <v>0</v>
      </c>
      <c r="T839" s="216">
        <f>S839*H839</f>
        <v>0</v>
      </c>
      <c r="AR839" s="26" t="s">
        <v>222</v>
      </c>
      <c r="AT839" s="26" t="s">
        <v>237</v>
      </c>
      <c r="AU839" s="26" t="s">
        <v>81</v>
      </c>
      <c r="AY839" s="26" t="s">
        <v>162</v>
      </c>
      <c r="BE839" s="217">
        <f>IF(N839="základní",J839,0)</f>
        <v>0</v>
      </c>
      <c r="BF839" s="217">
        <f>IF(N839="snížená",J839,0)</f>
        <v>0</v>
      </c>
      <c r="BG839" s="217">
        <f>IF(N839="zákl. přenesená",J839,0)</f>
        <v>0</v>
      </c>
      <c r="BH839" s="217">
        <f>IF(N839="sníž. přenesená",J839,0)</f>
        <v>0</v>
      </c>
      <c r="BI839" s="217">
        <f>IF(N839="nulová",J839,0)</f>
        <v>0</v>
      </c>
      <c r="BJ839" s="26" t="s">
        <v>79</v>
      </c>
      <c r="BK839" s="217">
        <f>ROUND(I839*H839,2)</f>
        <v>0</v>
      </c>
      <c r="BL839" s="26" t="s">
        <v>170</v>
      </c>
      <c r="BM839" s="26" t="s">
        <v>829</v>
      </c>
    </row>
    <row r="840" spans="2:47" s="1" customFormat="1" ht="54">
      <c r="B840" s="43"/>
      <c r="C840" s="65"/>
      <c r="D840" s="245" t="s">
        <v>241</v>
      </c>
      <c r="E840" s="65"/>
      <c r="F840" s="279" t="s">
        <v>830</v>
      </c>
      <c r="G840" s="65"/>
      <c r="H840" s="65"/>
      <c r="I840" s="174"/>
      <c r="J840" s="65"/>
      <c r="K840" s="65"/>
      <c r="L840" s="63"/>
      <c r="M840" s="220"/>
      <c r="N840" s="44"/>
      <c r="O840" s="44"/>
      <c r="P840" s="44"/>
      <c r="Q840" s="44"/>
      <c r="R840" s="44"/>
      <c r="S840" s="44"/>
      <c r="T840" s="80"/>
      <c r="AT840" s="26" t="s">
        <v>241</v>
      </c>
      <c r="AU840" s="26" t="s">
        <v>81</v>
      </c>
    </row>
    <row r="841" spans="2:65" s="1" customFormat="1" ht="22.5" customHeight="1">
      <c r="B841" s="43"/>
      <c r="C841" s="258" t="s">
        <v>831</v>
      </c>
      <c r="D841" s="258" t="s">
        <v>237</v>
      </c>
      <c r="E841" s="259" t="s">
        <v>832</v>
      </c>
      <c r="F841" s="260" t="s">
        <v>833</v>
      </c>
      <c r="G841" s="261" t="s">
        <v>416</v>
      </c>
      <c r="H841" s="262">
        <v>7</v>
      </c>
      <c r="I841" s="263"/>
      <c r="J841" s="264">
        <f>ROUND(I841*H841,2)</f>
        <v>0</v>
      </c>
      <c r="K841" s="260" t="s">
        <v>21</v>
      </c>
      <c r="L841" s="265"/>
      <c r="M841" s="266" t="s">
        <v>21</v>
      </c>
      <c r="N841" s="267" t="s">
        <v>43</v>
      </c>
      <c r="O841" s="44"/>
      <c r="P841" s="215">
        <f>O841*H841</f>
        <v>0</v>
      </c>
      <c r="Q841" s="215">
        <v>0.01</v>
      </c>
      <c r="R841" s="215">
        <f>Q841*H841</f>
        <v>0.07</v>
      </c>
      <c r="S841" s="215">
        <v>0</v>
      </c>
      <c r="T841" s="216">
        <f>S841*H841</f>
        <v>0</v>
      </c>
      <c r="AR841" s="26" t="s">
        <v>222</v>
      </c>
      <c r="AT841" s="26" t="s">
        <v>237</v>
      </c>
      <c r="AU841" s="26" t="s">
        <v>81</v>
      </c>
      <c r="AY841" s="26" t="s">
        <v>162</v>
      </c>
      <c r="BE841" s="217">
        <f>IF(N841="základní",J841,0)</f>
        <v>0</v>
      </c>
      <c r="BF841" s="217">
        <f>IF(N841="snížená",J841,0)</f>
        <v>0</v>
      </c>
      <c r="BG841" s="217">
        <f>IF(N841="zákl. přenesená",J841,0)</f>
        <v>0</v>
      </c>
      <c r="BH841" s="217">
        <f>IF(N841="sníž. přenesená",J841,0)</f>
        <v>0</v>
      </c>
      <c r="BI841" s="217">
        <f>IF(N841="nulová",J841,0)</f>
        <v>0</v>
      </c>
      <c r="BJ841" s="26" t="s">
        <v>79</v>
      </c>
      <c r="BK841" s="217">
        <f>ROUND(I841*H841,2)</f>
        <v>0</v>
      </c>
      <c r="BL841" s="26" t="s">
        <v>170</v>
      </c>
      <c r="BM841" s="26" t="s">
        <v>834</v>
      </c>
    </row>
    <row r="842" spans="2:47" s="1" customFormat="1" ht="54">
      <c r="B842" s="43"/>
      <c r="C842" s="65"/>
      <c r="D842" s="245" t="s">
        <v>241</v>
      </c>
      <c r="E842" s="65"/>
      <c r="F842" s="279" t="s">
        <v>835</v>
      </c>
      <c r="G842" s="65"/>
      <c r="H842" s="65"/>
      <c r="I842" s="174"/>
      <c r="J842" s="65"/>
      <c r="K842" s="65"/>
      <c r="L842" s="63"/>
      <c r="M842" s="220"/>
      <c r="N842" s="44"/>
      <c r="O842" s="44"/>
      <c r="P842" s="44"/>
      <c r="Q842" s="44"/>
      <c r="R842" s="44"/>
      <c r="S842" s="44"/>
      <c r="T842" s="80"/>
      <c r="AT842" s="26" t="s">
        <v>241</v>
      </c>
      <c r="AU842" s="26" t="s">
        <v>81</v>
      </c>
    </row>
    <row r="843" spans="2:65" s="1" customFormat="1" ht="22.5" customHeight="1">
      <c r="B843" s="43"/>
      <c r="C843" s="206" t="s">
        <v>836</v>
      </c>
      <c r="D843" s="206" t="s">
        <v>165</v>
      </c>
      <c r="E843" s="207" t="s">
        <v>837</v>
      </c>
      <c r="F843" s="208" t="s">
        <v>838</v>
      </c>
      <c r="G843" s="209" t="s">
        <v>416</v>
      </c>
      <c r="H843" s="210">
        <v>3</v>
      </c>
      <c r="I843" s="211"/>
      <c r="J843" s="212">
        <f>ROUND(I843*H843,2)</f>
        <v>0</v>
      </c>
      <c r="K843" s="208" t="s">
        <v>169</v>
      </c>
      <c r="L843" s="63"/>
      <c r="M843" s="213" t="s">
        <v>21</v>
      </c>
      <c r="N843" s="214" t="s">
        <v>43</v>
      </c>
      <c r="O843" s="44"/>
      <c r="P843" s="215">
        <f>O843*H843</f>
        <v>0</v>
      </c>
      <c r="Q843" s="215">
        <v>0</v>
      </c>
      <c r="R843" s="215">
        <f>Q843*H843</f>
        <v>0</v>
      </c>
      <c r="S843" s="215">
        <v>0</v>
      </c>
      <c r="T843" s="216">
        <f>S843*H843</f>
        <v>0</v>
      </c>
      <c r="AR843" s="26" t="s">
        <v>170</v>
      </c>
      <c r="AT843" s="26" t="s">
        <v>165</v>
      </c>
      <c r="AU843" s="26" t="s">
        <v>81</v>
      </c>
      <c r="AY843" s="26" t="s">
        <v>162</v>
      </c>
      <c r="BE843" s="217">
        <f>IF(N843="základní",J843,0)</f>
        <v>0</v>
      </c>
      <c r="BF843" s="217">
        <f>IF(N843="snížená",J843,0)</f>
        <v>0</v>
      </c>
      <c r="BG843" s="217">
        <f>IF(N843="zákl. přenesená",J843,0)</f>
        <v>0</v>
      </c>
      <c r="BH843" s="217">
        <f>IF(N843="sníž. přenesená",J843,0)</f>
        <v>0</v>
      </c>
      <c r="BI843" s="217">
        <f>IF(N843="nulová",J843,0)</f>
        <v>0</v>
      </c>
      <c r="BJ843" s="26" t="s">
        <v>79</v>
      </c>
      <c r="BK843" s="217">
        <f>ROUND(I843*H843,2)</f>
        <v>0</v>
      </c>
      <c r="BL843" s="26" t="s">
        <v>170</v>
      </c>
      <c r="BM843" s="26" t="s">
        <v>839</v>
      </c>
    </row>
    <row r="844" spans="2:47" s="1" customFormat="1" ht="148.5">
      <c r="B844" s="43"/>
      <c r="C844" s="65"/>
      <c r="D844" s="218" t="s">
        <v>172</v>
      </c>
      <c r="E844" s="65"/>
      <c r="F844" s="219" t="s">
        <v>823</v>
      </c>
      <c r="G844" s="65"/>
      <c r="H844" s="65"/>
      <c r="I844" s="174"/>
      <c r="J844" s="65"/>
      <c r="K844" s="65"/>
      <c r="L844" s="63"/>
      <c r="M844" s="220"/>
      <c r="N844" s="44"/>
      <c r="O844" s="44"/>
      <c r="P844" s="44"/>
      <c r="Q844" s="44"/>
      <c r="R844" s="44"/>
      <c r="S844" s="44"/>
      <c r="T844" s="80"/>
      <c r="AT844" s="26" t="s">
        <v>172</v>
      </c>
      <c r="AU844" s="26" t="s">
        <v>81</v>
      </c>
    </row>
    <row r="845" spans="2:51" s="12" customFormat="1" ht="13.5">
      <c r="B845" s="221"/>
      <c r="C845" s="222"/>
      <c r="D845" s="218" t="s">
        <v>174</v>
      </c>
      <c r="E845" s="223" t="s">
        <v>21</v>
      </c>
      <c r="F845" s="224" t="s">
        <v>840</v>
      </c>
      <c r="G845" s="222"/>
      <c r="H845" s="225" t="s">
        <v>21</v>
      </c>
      <c r="I845" s="226"/>
      <c r="J845" s="222"/>
      <c r="K845" s="222"/>
      <c r="L845" s="227"/>
      <c r="M845" s="228"/>
      <c r="N845" s="229"/>
      <c r="O845" s="229"/>
      <c r="P845" s="229"/>
      <c r="Q845" s="229"/>
      <c r="R845" s="229"/>
      <c r="S845" s="229"/>
      <c r="T845" s="230"/>
      <c r="AT845" s="231" t="s">
        <v>174</v>
      </c>
      <c r="AU845" s="231" t="s">
        <v>81</v>
      </c>
      <c r="AV845" s="12" t="s">
        <v>79</v>
      </c>
      <c r="AW845" s="12" t="s">
        <v>36</v>
      </c>
      <c r="AX845" s="12" t="s">
        <v>72</v>
      </c>
      <c r="AY845" s="231" t="s">
        <v>162</v>
      </c>
    </row>
    <row r="846" spans="2:51" s="13" customFormat="1" ht="13.5">
      <c r="B846" s="232"/>
      <c r="C846" s="233"/>
      <c r="D846" s="218" t="s">
        <v>174</v>
      </c>
      <c r="E846" s="234" t="s">
        <v>21</v>
      </c>
      <c r="F846" s="235" t="s">
        <v>81</v>
      </c>
      <c r="G846" s="233"/>
      <c r="H846" s="236">
        <v>2</v>
      </c>
      <c r="I846" s="237"/>
      <c r="J846" s="233"/>
      <c r="K846" s="233"/>
      <c r="L846" s="238"/>
      <c r="M846" s="239"/>
      <c r="N846" s="240"/>
      <c r="O846" s="240"/>
      <c r="P846" s="240"/>
      <c r="Q846" s="240"/>
      <c r="R846" s="240"/>
      <c r="S846" s="240"/>
      <c r="T846" s="241"/>
      <c r="AT846" s="242" t="s">
        <v>174</v>
      </c>
      <c r="AU846" s="242" t="s">
        <v>81</v>
      </c>
      <c r="AV846" s="13" t="s">
        <v>81</v>
      </c>
      <c r="AW846" s="13" t="s">
        <v>36</v>
      </c>
      <c r="AX846" s="13" t="s">
        <v>72</v>
      </c>
      <c r="AY846" s="242" t="s">
        <v>162</v>
      </c>
    </row>
    <row r="847" spans="2:51" s="12" customFormat="1" ht="13.5">
      <c r="B847" s="221"/>
      <c r="C847" s="222"/>
      <c r="D847" s="218" t="s">
        <v>174</v>
      </c>
      <c r="E847" s="223" t="s">
        <v>21</v>
      </c>
      <c r="F847" s="224" t="s">
        <v>841</v>
      </c>
      <c r="G847" s="222"/>
      <c r="H847" s="225" t="s">
        <v>21</v>
      </c>
      <c r="I847" s="226"/>
      <c r="J847" s="222"/>
      <c r="K847" s="222"/>
      <c r="L847" s="227"/>
      <c r="M847" s="228"/>
      <c r="N847" s="229"/>
      <c r="O847" s="229"/>
      <c r="P847" s="229"/>
      <c r="Q847" s="229"/>
      <c r="R847" s="229"/>
      <c r="S847" s="229"/>
      <c r="T847" s="230"/>
      <c r="AT847" s="231" t="s">
        <v>174</v>
      </c>
      <c r="AU847" s="231" t="s">
        <v>81</v>
      </c>
      <c r="AV847" s="12" t="s">
        <v>79</v>
      </c>
      <c r="AW847" s="12" t="s">
        <v>36</v>
      </c>
      <c r="AX847" s="12" t="s">
        <v>72</v>
      </c>
      <c r="AY847" s="231" t="s">
        <v>162</v>
      </c>
    </row>
    <row r="848" spans="2:51" s="13" customFormat="1" ht="13.5">
      <c r="B848" s="232"/>
      <c r="C848" s="233"/>
      <c r="D848" s="218" t="s">
        <v>174</v>
      </c>
      <c r="E848" s="234" t="s">
        <v>21</v>
      </c>
      <c r="F848" s="235" t="s">
        <v>79</v>
      </c>
      <c r="G848" s="233"/>
      <c r="H848" s="236">
        <v>1</v>
      </c>
      <c r="I848" s="237"/>
      <c r="J848" s="233"/>
      <c r="K848" s="233"/>
      <c r="L848" s="238"/>
      <c r="M848" s="239"/>
      <c r="N848" s="240"/>
      <c r="O848" s="240"/>
      <c r="P848" s="240"/>
      <c r="Q848" s="240"/>
      <c r="R848" s="240"/>
      <c r="S848" s="240"/>
      <c r="T848" s="241"/>
      <c r="AT848" s="242" t="s">
        <v>174</v>
      </c>
      <c r="AU848" s="242" t="s">
        <v>81</v>
      </c>
      <c r="AV848" s="13" t="s">
        <v>81</v>
      </c>
      <c r="AW848" s="13" t="s">
        <v>36</v>
      </c>
      <c r="AX848" s="13" t="s">
        <v>72</v>
      </c>
      <c r="AY848" s="242" t="s">
        <v>162</v>
      </c>
    </row>
    <row r="849" spans="2:51" s="14" customFormat="1" ht="13.5">
      <c r="B849" s="243"/>
      <c r="C849" s="244"/>
      <c r="D849" s="245" t="s">
        <v>174</v>
      </c>
      <c r="E849" s="246" t="s">
        <v>21</v>
      </c>
      <c r="F849" s="247" t="s">
        <v>184</v>
      </c>
      <c r="G849" s="244"/>
      <c r="H849" s="248">
        <v>3</v>
      </c>
      <c r="I849" s="249"/>
      <c r="J849" s="244"/>
      <c r="K849" s="244"/>
      <c r="L849" s="250"/>
      <c r="M849" s="251"/>
      <c r="N849" s="252"/>
      <c r="O849" s="252"/>
      <c r="P849" s="252"/>
      <c r="Q849" s="252"/>
      <c r="R849" s="252"/>
      <c r="S849" s="252"/>
      <c r="T849" s="253"/>
      <c r="AT849" s="254" t="s">
        <v>174</v>
      </c>
      <c r="AU849" s="254" t="s">
        <v>81</v>
      </c>
      <c r="AV849" s="14" t="s">
        <v>170</v>
      </c>
      <c r="AW849" s="14" t="s">
        <v>36</v>
      </c>
      <c r="AX849" s="14" t="s">
        <v>79</v>
      </c>
      <c r="AY849" s="254" t="s">
        <v>162</v>
      </c>
    </row>
    <row r="850" spans="2:65" s="1" customFormat="1" ht="22.5" customHeight="1">
      <c r="B850" s="43"/>
      <c r="C850" s="258" t="s">
        <v>842</v>
      </c>
      <c r="D850" s="258" t="s">
        <v>237</v>
      </c>
      <c r="E850" s="259" t="s">
        <v>843</v>
      </c>
      <c r="F850" s="260" t="s">
        <v>844</v>
      </c>
      <c r="G850" s="261" t="s">
        <v>416</v>
      </c>
      <c r="H850" s="262">
        <v>2</v>
      </c>
      <c r="I850" s="263"/>
      <c r="J850" s="264">
        <f>ROUND(I850*H850,2)</f>
        <v>0</v>
      </c>
      <c r="K850" s="260" t="s">
        <v>21</v>
      </c>
      <c r="L850" s="265"/>
      <c r="M850" s="266" t="s">
        <v>21</v>
      </c>
      <c r="N850" s="267" t="s">
        <v>43</v>
      </c>
      <c r="O850" s="44"/>
      <c r="P850" s="215">
        <f>O850*H850</f>
        <v>0</v>
      </c>
      <c r="Q850" s="215">
        <v>0.01</v>
      </c>
      <c r="R850" s="215">
        <f>Q850*H850</f>
        <v>0.02</v>
      </c>
      <c r="S850" s="215">
        <v>0</v>
      </c>
      <c r="T850" s="216">
        <f>S850*H850</f>
        <v>0</v>
      </c>
      <c r="AR850" s="26" t="s">
        <v>222</v>
      </c>
      <c r="AT850" s="26" t="s">
        <v>237</v>
      </c>
      <c r="AU850" s="26" t="s">
        <v>81</v>
      </c>
      <c r="AY850" s="26" t="s">
        <v>162</v>
      </c>
      <c r="BE850" s="217">
        <f>IF(N850="základní",J850,0)</f>
        <v>0</v>
      </c>
      <c r="BF850" s="217">
        <f>IF(N850="snížená",J850,0)</f>
        <v>0</v>
      </c>
      <c r="BG850" s="217">
        <f>IF(N850="zákl. přenesená",J850,0)</f>
        <v>0</v>
      </c>
      <c r="BH850" s="217">
        <f>IF(N850="sníž. přenesená",J850,0)</f>
        <v>0</v>
      </c>
      <c r="BI850" s="217">
        <f>IF(N850="nulová",J850,0)</f>
        <v>0</v>
      </c>
      <c r="BJ850" s="26" t="s">
        <v>79</v>
      </c>
      <c r="BK850" s="217">
        <f>ROUND(I850*H850,2)</f>
        <v>0</v>
      </c>
      <c r="BL850" s="26" t="s">
        <v>170</v>
      </c>
      <c r="BM850" s="26" t="s">
        <v>845</v>
      </c>
    </row>
    <row r="851" spans="2:47" s="1" customFormat="1" ht="54">
      <c r="B851" s="43"/>
      <c r="C851" s="65"/>
      <c r="D851" s="245" t="s">
        <v>241</v>
      </c>
      <c r="E851" s="65"/>
      <c r="F851" s="279" t="s">
        <v>846</v>
      </c>
      <c r="G851" s="65"/>
      <c r="H851" s="65"/>
      <c r="I851" s="174"/>
      <c r="J851" s="65"/>
      <c r="K851" s="65"/>
      <c r="L851" s="63"/>
      <c r="M851" s="220"/>
      <c r="N851" s="44"/>
      <c r="O851" s="44"/>
      <c r="P851" s="44"/>
      <c r="Q851" s="44"/>
      <c r="R851" s="44"/>
      <c r="S851" s="44"/>
      <c r="T851" s="80"/>
      <c r="AT851" s="26" t="s">
        <v>241</v>
      </c>
      <c r="AU851" s="26" t="s">
        <v>81</v>
      </c>
    </row>
    <row r="852" spans="2:65" s="1" customFormat="1" ht="22.5" customHeight="1">
      <c r="B852" s="43"/>
      <c r="C852" s="258" t="s">
        <v>847</v>
      </c>
      <c r="D852" s="258" t="s">
        <v>237</v>
      </c>
      <c r="E852" s="259" t="s">
        <v>848</v>
      </c>
      <c r="F852" s="260" t="s">
        <v>849</v>
      </c>
      <c r="G852" s="261" t="s">
        <v>416</v>
      </c>
      <c r="H852" s="262">
        <v>1</v>
      </c>
      <c r="I852" s="263"/>
      <c r="J852" s="264">
        <f>ROUND(I852*H852,2)</f>
        <v>0</v>
      </c>
      <c r="K852" s="260" t="s">
        <v>21</v>
      </c>
      <c r="L852" s="265"/>
      <c r="M852" s="266" t="s">
        <v>21</v>
      </c>
      <c r="N852" s="267" t="s">
        <v>43</v>
      </c>
      <c r="O852" s="44"/>
      <c r="P852" s="215">
        <f>O852*H852</f>
        <v>0</v>
      </c>
      <c r="Q852" s="215">
        <v>0.01</v>
      </c>
      <c r="R852" s="215">
        <f>Q852*H852</f>
        <v>0.01</v>
      </c>
      <c r="S852" s="215">
        <v>0</v>
      </c>
      <c r="T852" s="216">
        <f>S852*H852</f>
        <v>0</v>
      </c>
      <c r="AR852" s="26" t="s">
        <v>222</v>
      </c>
      <c r="AT852" s="26" t="s">
        <v>237</v>
      </c>
      <c r="AU852" s="26" t="s">
        <v>81</v>
      </c>
      <c r="AY852" s="26" t="s">
        <v>162</v>
      </c>
      <c r="BE852" s="217">
        <f>IF(N852="základní",J852,0)</f>
        <v>0</v>
      </c>
      <c r="BF852" s="217">
        <f>IF(N852="snížená",J852,0)</f>
        <v>0</v>
      </c>
      <c r="BG852" s="217">
        <f>IF(N852="zákl. přenesená",J852,0)</f>
        <v>0</v>
      </c>
      <c r="BH852" s="217">
        <f>IF(N852="sníž. přenesená",J852,0)</f>
        <v>0</v>
      </c>
      <c r="BI852" s="217">
        <f>IF(N852="nulová",J852,0)</f>
        <v>0</v>
      </c>
      <c r="BJ852" s="26" t="s">
        <v>79</v>
      </c>
      <c r="BK852" s="217">
        <f>ROUND(I852*H852,2)</f>
        <v>0</v>
      </c>
      <c r="BL852" s="26" t="s">
        <v>170</v>
      </c>
      <c r="BM852" s="26" t="s">
        <v>850</v>
      </c>
    </row>
    <row r="853" spans="2:47" s="1" customFormat="1" ht="54">
      <c r="B853" s="43"/>
      <c r="C853" s="65"/>
      <c r="D853" s="245" t="s">
        <v>241</v>
      </c>
      <c r="E853" s="65"/>
      <c r="F853" s="279" t="s">
        <v>851</v>
      </c>
      <c r="G853" s="65"/>
      <c r="H853" s="65"/>
      <c r="I853" s="174"/>
      <c r="J853" s="65"/>
      <c r="K853" s="65"/>
      <c r="L853" s="63"/>
      <c r="M853" s="220"/>
      <c r="N853" s="44"/>
      <c r="O853" s="44"/>
      <c r="P853" s="44"/>
      <c r="Q853" s="44"/>
      <c r="R853" s="44"/>
      <c r="S853" s="44"/>
      <c r="T853" s="80"/>
      <c r="AT853" s="26" t="s">
        <v>241</v>
      </c>
      <c r="AU853" s="26" t="s">
        <v>81</v>
      </c>
    </row>
    <row r="854" spans="2:65" s="1" customFormat="1" ht="22.5" customHeight="1">
      <c r="B854" s="43"/>
      <c r="C854" s="206" t="s">
        <v>852</v>
      </c>
      <c r="D854" s="206" t="s">
        <v>165</v>
      </c>
      <c r="E854" s="207" t="s">
        <v>853</v>
      </c>
      <c r="F854" s="208" t="s">
        <v>854</v>
      </c>
      <c r="G854" s="209" t="s">
        <v>416</v>
      </c>
      <c r="H854" s="210">
        <v>7</v>
      </c>
      <c r="I854" s="211"/>
      <c r="J854" s="212">
        <f>ROUND(I854*H854,2)</f>
        <v>0</v>
      </c>
      <c r="K854" s="208" t="s">
        <v>169</v>
      </c>
      <c r="L854" s="63"/>
      <c r="M854" s="213" t="s">
        <v>21</v>
      </c>
      <c r="N854" s="214" t="s">
        <v>43</v>
      </c>
      <c r="O854" s="44"/>
      <c r="P854" s="215">
        <f>O854*H854</f>
        <v>0</v>
      </c>
      <c r="Q854" s="215">
        <v>0</v>
      </c>
      <c r="R854" s="215">
        <f>Q854*H854</f>
        <v>0</v>
      </c>
      <c r="S854" s="215">
        <v>0</v>
      </c>
      <c r="T854" s="216">
        <f>S854*H854</f>
        <v>0</v>
      </c>
      <c r="AR854" s="26" t="s">
        <v>376</v>
      </c>
      <c r="AT854" s="26" t="s">
        <v>165</v>
      </c>
      <c r="AU854" s="26" t="s">
        <v>81</v>
      </c>
      <c r="AY854" s="26" t="s">
        <v>162</v>
      </c>
      <c r="BE854" s="217">
        <f>IF(N854="základní",J854,0)</f>
        <v>0</v>
      </c>
      <c r="BF854" s="217">
        <f>IF(N854="snížená",J854,0)</f>
        <v>0</v>
      </c>
      <c r="BG854" s="217">
        <f>IF(N854="zákl. přenesená",J854,0)</f>
        <v>0</v>
      </c>
      <c r="BH854" s="217">
        <f>IF(N854="sníž. přenesená",J854,0)</f>
        <v>0</v>
      </c>
      <c r="BI854" s="217">
        <f>IF(N854="nulová",J854,0)</f>
        <v>0</v>
      </c>
      <c r="BJ854" s="26" t="s">
        <v>79</v>
      </c>
      <c r="BK854" s="217">
        <f>ROUND(I854*H854,2)</f>
        <v>0</v>
      </c>
      <c r="BL854" s="26" t="s">
        <v>376</v>
      </c>
      <c r="BM854" s="26" t="s">
        <v>855</v>
      </c>
    </row>
    <row r="855" spans="2:47" s="1" customFormat="1" ht="148.5">
      <c r="B855" s="43"/>
      <c r="C855" s="65"/>
      <c r="D855" s="218" t="s">
        <v>172</v>
      </c>
      <c r="E855" s="65"/>
      <c r="F855" s="219" t="s">
        <v>823</v>
      </c>
      <c r="G855" s="65"/>
      <c r="H855" s="65"/>
      <c r="I855" s="174"/>
      <c r="J855" s="65"/>
      <c r="K855" s="65"/>
      <c r="L855" s="63"/>
      <c r="M855" s="220"/>
      <c r="N855" s="44"/>
      <c r="O855" s="44"/>
      <c r="P855" s="44"/>
      <c r="Q855" s="44"/>
      <c r="R855" s="44"/>
      <c r="S855" s="44"/>
      <c r="T855" s="80"/>
      <c r="AT855" s="26" t="s">
        <v>172</v>
      </c>
      <c r="AU855" s="26" t="s">
        <v>81</v>
      </c>
    </row>
    <row r="856" spans="2:51" s="12" customFormat="1" ht="13.5">
      <c r="B856" s="221"/>
      <c r="C856" s="222"/>
      <c r="D856" s="218" t="s">
        <v>174</v>
      </c>
      <c r="E856" s="223" t="s">
        <v>21</v>
      </c>
      <c r="F856" s="224" t="s">
        <v>856</v>
      </c>
      <c r="G856" s="222"/>
      <c r="H856" s="225" t="s">
        <v>21</v>
      </c>
      <c r="I856" s="226"/>
      <c r="J856" s="222"/>
      <c r="K856" s="222"/>
      <c r="L856" s="227"/>
      <c r="M856" s="228"/>
      <c r="N856" s="229"/>
      <c r="O856" s="229"/>
      <c r="P856" s="229"/>
      <c r="Q856" s="229"/>
      <c r="R856" s="229"/>
      <c r="S856" s="229"/>
      <c r="T856" s="230"/>
      <c r="AT856" s="231" t="s">
        <v>174</v>
      </c>
      <c r="AU856" s="231" t="s">
        <v>81</v>
      </c>
      <c r="AV856" s="12" t="s">
        <v>79</v>
      </c>
      <c r="AW856" s="12" t="s">
        <v>36</v>
      </c>
      <c r="AX856" s="12" t="s">
        <v>72</v>
      </c>
      <c r="AY856" s="231" t="s">
        <v>162</v>
      </c>
    </row>
    <row r="857" spans="2:51" s="13" customFormat="1" ht="13.5">
      <c r="B857" s="232"/>
      <c r="C857" s="233"/>
      <c r="D857" s="218" t="s">
        <v>174</v>
      </c>
      <c r="E857" s="234" t="s">
        <v>21</v>
      </c>
      <c r="F857" s="235" t="s">
        <v>203</v>
      </c>
      <c r="G857" s="233"/>
      <c r="H857" s="236">
        <v>5</v>
      </c>
      <c r="I857" s="237"/>
      <c r="J857" s="233"/>
      <c r="K857" s="233"/>
      <c r="L857" s="238"/>
      <c r="M857" s="239"/>
      <c r="N857" s="240"/>
      <c r="O857" s="240"/>
      <c r="P857" s="240"/>
      <c r="Q857" s="240"/>
      <c r="R857" s="240"/>
      <c r="S857" s="240"/>
      <c r="T857" s="241"/>
      <c r="AT857" s="242" t="s">
        <v>174</v>
      </c>
      <c r="AU857" s="242" t="s">
        <v>81</v>
      </c>
      <c r="AV857" s="13" t="s">
        <v>81</v>
      </c>
      <c r="AW857" s="13" t="s">
        <v>36</v>
      </c>
      <c r="AX857" s="13" t="s">
        <v>72</v>
      </c>
      <c r="AY857" s="242" t="s">
        <v>162</v>
      </c>
    </row>
    <row r="858" spans="2:51" s="12" customFormat="1" ht="13.5">
      <c r="B858" s="221"/>
      <c r="C858" s="222"/>
      <c r="D858" s="218" t="s">
        <v>174</v>
      </c>
      <c r="E858" s="223" t="s">
        <v>21</v>
      </c>
      <c r="F858" s="224" t="s">
        <v>857</v>
      </c>
      <c r="G858" s="222"/>
      <c r="H858" s="225" t="s">
        <v>21</v>
      </c>
      <c r="I858" s="226"/>
      <c r="J858" s="222"/>
      <c r="K858" s="222"/>
      <c r="L858" s="227"/>
      <c r="M858" s="228"/>
      <c r="N858" s="229"/>
      <c r="O858" s="229"/>
      <c r="P858" s="229"/>
      <c r="Q858" s="229"/>
      <c r="R858" s="229"/>
      <c r="S858" s="229"/>
      <c r="T858" s="230"/>
      <c r="AT858" s="231" t="s">
        <v>174</v>
      </c>
      <c r="AU858" s="231" t="s">
        <v>81</v>
      </c>
      <c r="AV858" s="12" t="s">
        <v>79</v>
      </c>
      <c r="AW858" s="12" t="s">
        <v>36</v>
      </c>
      <c r="AX858" s="12" t="s">
        <v>72</v>
      </c>
      <c r="AY858" s="231" t="s">
        <v>162</v>
      </c>
    </row>
    <row r="859" spans="2:51" s="13" customFormat="1" ht="13.5">
      <c r="B859" s="232"/>
      <c r="C859" s="233"/>
      <c r="D859" s="218" t="s">
        <v>174</v>
      </c>
      <c r="E859" s="234" t="s">
        <v>21</v>
      </c>
      <c r="F859" s="235" t="s">
        <v>79</v>
      </c>
      <c r="G859" s="233"/>
      <c r="H859" s="236">
        <v>1</v>
      </c>
      <c r="I859" s="237"/>
      <c r="J859" s="233"/>
      <c r="K859" s="233"/>
      <c r="L859" s="238"/>
      <c r="M859" s="239"/>
      <c r="N859" s="240"/>
      <c r="O859" s="240"/>
      <c r="P859" s="240"/>
      <c r="Q859" s="240"/>
      <c r="R859" s="240"/>
      <c r="S859" s="240"/>
      <c r="T859" s="241"/>
      <c r="AT859" s="242" t="s">
        <v>174</v>
      </c>
      <c r="AU859" s="242" t="s">
        <v>81</v>
      </c>
      <c r="AV859" s="13" t="s">
        <v>81</v>
      </c>
      <c r="AW859" s="13" t="s">
        <v>36</v>
      </c>
      <c r="AX859" s="13" t="s">
        <v>72</v>
      </c>
      <c r="AY859" s="242" t="s">
        <v>162</v>
      </c>
    </row>
    <row r="860" spans="2:51" s="12" customFormat="1" ht="13.5">
      <c r="B860" s="221"/>
      <c r="C860" s="222"/>
      <c r="D860" s="218" t="s">
        <v>174</v>
      </c>
      <c r="E860" s="223" t="s">
        <v>21</v>
      </c>
      <c r="F860" s="224" t="s">
        <v>858</v>
      </c>
      <c r="G860" s="222"/>
      <c r="H860" s="225" t="s">
        <v>21</v>
      </c>
      <c r="I860" s="226"/>
      <c r="J860" s="222"/>
      <c r="K860" s="222"/>
      <c r="L860" s="227"/>
      <c r="M860" s="228"/>
      <c r="N860" s="229"/>
      <c r="O860" s="229"/>
      <c r="P860" s="229"/>
      <c r="Q860" s="229"/>
      <c r="R860" s="229"/>
      <c r="S860" s="229"/>
      <c r="T860" s="230"/>
      <c r="AT860" s="231" t="s">
        <v>174</v>
      </c>
      <c r="AU860" s="231" t="s">
        <v>81</v>
      </c>
      <c r="AV860" s="12" t="s">
        <v>79</v>
      </c>
      <c r="AW860" s="12" t="s">
        <v>36</v>
      </c>
      <c r="AX860" s="12" t="s">
        <v>72</v>
      </c>
      <c r="AY860" s="231" t="s">
        <v>162</v>
      </c>
    </row>
    <row r="861" spans="2:51" s="13" customFormat="1" ht="13.5">
      <c r="B861" s="232"/>
      <c r="C861" s="233"/>
      <c r="D861" s="218" t="s">
        <v>174</v>
      </c>
      <c r="E861" s="234" t="s">
        <v>21</v>
      </c>
      <c r="F861" s="235" t="s">
        <v>79</v>
      </c>
      <c r="G861" s="233"/>
      <c r="H861" s="236">
        <v>1</v>
      </c>
      <c r="I861" s="237"/>
      <c r="J861" s="233"/>
      <c r="K861" s="233"/>
      <c r="L861" s="238"/>
      <c r="M861" s="239"/>
      <c r="N861" s="240"/>
      <c r="O861" s="240"/>
      <c r="P861" s="240"/>
      <c r="Q861" s="240"/>
      <c r="R861" s="240"/>
      <c r="S861" s="240"/>
      <c r="T861" s="241"/>
      <c r="AT861" s="242" t="s">
        <v>174</v>
      </c>
      <c r="AU861" s="242" t="s">
        <v>81</v>
      </c>
      <c r="AV861" s="13" t="s">
        <v>81</v>
      </c>
      <c r="AW861" s="13" t="s">
        <v>36</v>
      </c>
      <c r="AX861" s="13" t="s">
        <v>72</v>
      </c>
      <c r="AY861" s="242" t="s">
        <v>162</v>
      </c>
    </row>
    <row r="862" spans="2:51" s="14" customFormat="1" ht="13.5">
      <c r="B862" s="243"/>
      <c r="C862" s="244"/>
      <c r="D862" s="245" t="s">
        <v>174</v>
      </c>
      <c r="E862" s="246" t="s">
        <v>21</v>
      </c>
      <c r="F862" s="247" t="s">
        <v>184</v>
      </c>
      <c r="G862" s="244"/>
      <c r="H862" s="248">
        <v>7</v>
      </c>
      <c r="I862" s="249"/>
      <c r="J862" s="244"/>
      <c r="K862" s="244"/>
      <c r="L862" s="250"/>
      <c r="M862" s="251"/>
      <c r="N862" s="252"/>
      <c r="O862" s="252"/>
      <c r="P862" s="252"/>
      <c r="Q862" s="252"/>
      <c r="R862" s="252"/>
      <c r="S862" s="252"/>
      <c r="T862" s="253"/>
      <c r="AT862" s="254" t="s">
        <v>174</v>
      </c>
      <c r="AU862" s="254" t="s">
        <v>81</v>
      </c>
      <c r="AV862" s="14" t="s">
        <v>170</v>
      </c>
      <c r="AW862" s="14" t="s">
        <v>36</v>
      </c>
      <c r="AX862" s="14" t="s">
        <v>79</v>
      </c>
      <c r="AY862" s="254" t="s">
        <v>162</v>
      </c>
    </row>
    <row r="863" spans="2:65" s="1" customFormat="1" ht="22.5" customHeight="1">
      <c r="B863" s="43"/>
      <c r="C863" s="258" t="s">
        <v>859</v>
      </c>
      <c r="D863" s="258" t="s">
        <v>237</v>
      </c>
      <c r="E863" s="259" t="s">
        <v>860</v>
      </c>
      <c r="F863" s="260" t="s">
        <v>861</v>
      </c>
      <c r="G863" s="261" t="s">
        <v>416</v>
      </c>
      <c r="H863" s="262">
        <v>5</v>
      </c>
      <c r="I863" s="263"/>
      <c r="J863" s="264">
        <f>ROUND(I863*H863,2)</f>
        <v>0</v>
      </c>
      <c r="K863" s="260" t="s">
        <v>21</v>
      </c>
      <c r="L863" s="265"/>
      <c r="M863" s="266" t="s">
        <v>21</v>
      </c>
      <c r="N863" s="267" t="s">
        <v>43</v>
      </c>
      <c r="O863" s="44"/>
      <c r="P863" s="215">
        <f>O863*H863</f>
        <v>0</v>
      </c>
      <c r="Q863" s="215">
        <v>0.01</v>
      </c>
      <c r="R863" s="215">
        <f>Q863*H863</f>
        <v>0.05</v>
      </c>
      <c r="S863" s="215">
        <v>0</v>
      </c>
      <c r="T863" s="216">
        <f>S863*H863</f>
        <v>0</v>
      </c>
      <c r="AR863" s="26" t="s">
        <v>222</v>
      </c>
      <c r="AT863" s="26" t="s">
        <v>237</v>
      </c>
      <c r="AU863" s="26" t="s">
        <v>81</v>
      </c>
      <c r="AY863" s="26" t="s">
        <v>162</v>
      </c>
      <c r="BE863" s="217">
        <f>IF(N863="základní",J863,0)</f>
        <v>0</v>
      </c>
      <c r="BF863" s="217">
        <f>IF(N863="snížená",J863,0)</f>
        <v>0</v>
      </c>
      <c r="BG863" s="217">
        <f>IF(N863="zákl. přenesená",J863,0)</f>
        <v>0</v>
      </c>
      <c r="BH863" s="217">
        <f>IF(N863="sníž. přenesená",J863,0)</f>
        <v>0</v>
      </c>
      <c r="BI863" s="217">
        <f>IF(N863="nulová",J863,0)</f>
        <v>0</v>
      </c>
      <c r="BJ863" s="26" t="s">
        <v>79</v>
      </c>
      <c r="BK863" s="217">
        <f>ROUND(I863*H863,2)</f>
        <v>0</v>
      </c>
      <c r="BL863" s="26" t="s">
        <v>170</v>
      </c>
      <c r="BM863" s="26" t="s">
        <v>862</v>
      </c>
    </row>
    <row r="864" spans="2:47" s="1" customFormat="1" ht="54">
      <c r="B864" s="43"/>
      <c r="C864" s="65"/>
      <c r="D864" s="245" t="s">
        <v>241</v>
      </c>
      <c r="E864" s="65"/>
      <c r="F864" s="279" t="s">
        <v>863</v>
      </c>
      <c r="G864" s="65"/>
      <c r="H864" s="65"/>
      <c r="I864" s="174"/>
      <c r="J864" s="65"/>
      <c r="K864" s="65"/>
      <c r="L864" s="63"/>
      <c r="M864" s="220"/>
      <c r="N864" s="44"/>
      <c r="O864" s="44"/>
      <c r="P864" s="44"/>
      <c r="Q864" s="44"/>
      <c r="R864" s="44"/>
      <c r="S864" s="44"/>
      <c r="T864" s="80"/>
      <c r="AT864" s="26" t="s">
        <v>241</v>
      </c>
      <c r="AU864" s="26" t="s">
        <v>81</v>
      </c>
    </row>
    <row r="865" spans="2:65" s="1" customFormat="1" ht="22.5" customHeight="1">
      <c r="B865" s="43"/>
      <c r="C865" s="258" t="s">
        <v>864</v>
      </c>
      <c r="D865" s="258" t="s">
        <v>237</v>
      </c>
      <c r="E865" s="259" t="s">
        <v>865</v>
      </c>
      <c r="F865" s="260" t="s">
        <v>866</v>
      </c>
      <c r="G865" s="261" t="s">
        <v>416</v>
      </c>
      <c r="H865" s="262">
        <v>1</v>
      </c>
      <c r="I865" s="263"/>
      <c r="J865" s="264">
        <f>ROUND(I865*H865,2)</f>
        <v>0</v>
      </c>
      <c r="K865" s="260" t="s">
        <v>21</v>
      </c>
      <c r="L865" s="265"/>
      <c r="M865" s="266" t="s">
        <v>21</v>
      </c>
      <c r="N865" s="267" t="s">
        <v>43</v>
      </c>
      <c r="O865" s="44"/>
      <c r="P865" s="215">
        <f>O865*H865</f>
        <v>0</v>
      </c>
      <c r="Q865" s="215">
        <v>0.01</v>
      </c>
      <c r="R865" s="215">
        <f>Q865*H865</f>
        <v>0.01</v>
      </c>
      <c r="S865" s="215">
        <v>0</v>
      </c>
      <c r="T865" s="216">
        <f>S865*H865</f>
        <v>0</v>
      </c>
      <c r="AR865" s="26" t="s">
        <v>222</v>
      </c>
      <c r="AT865" s="26" t="s">
        <v>237</v>
      </c>
      <c r="AU865" s="26" t="s">
        <v>81</v>
      </c>
      <c r="AY865" s="26" t="s">
        <v>162</v>
      </c>
      <c r="BE865" s="217">
        <f>IF(N865="základní",J865,0)</f>
        <v>0</v>
      </c>
      <c r="BF865" s="217">
        <f>IF(N865="snížená",J865,0)</f>
        <v>0</v>
      </c>
      <c r="BG865" s="217">
        <f>IF(N865="zákl. přenesená",J865,0)</f>
        <v>0</v>
      </c>
      <c r="BH865" s="217">
        <f>IF(N865="sníž. přenesená",J865,0)</f>
        <v>0</v>
      </c>
      <c r="BI865" s="217">
        <f>IF(N865="nulová",J865,0)</f>
        <v>0</v>
      </c>
      <c r="BJ865" s="26" t="s">
        <v>79</v>
      </c>
      <c r="BK865" s="217">
        <f>ROUND(I865*H865,2)</f>
        <v>0</v>
      </c>
      <c r="BL865" s="26" t="s">
        <v>170</v>
      </c>
      <c r="BM865" s="26" t="s">
        <v>867</v>
      </c>
    </row>
    <row r="866" spans="2:47" s="1" customFormat="1" ht="54">
      <c r="B866" s="43"/>
      <c r="C866" s="65"/>
      <c r="D866" s="245" t="s">
        <v>241</v>
      </c>
      <c r="E866" s="65"/>
      <c r="F866" s="279" t="s">
        <v>868</v>
      </c>
      <c r="G866" s="65"/>
      <c r="H866" s="65"/>
      <c r="I866" s="174"/>
      <c r="J866" s="65"/>
      <c r="K866" s="65"/>
      <c r="L866" s="63"/>
      <c r="M866" s="220"/>
      <c r="N866" s="44"/>
      <c r="O866" s="44"/>
      <c r="P866" s="44"/>
      <c r="Q866" s="44"/>
      <c r="R866" s="44"/>
      <c r="S866" s="44"/>
      <c r="T866" s="80"/>
      <c r="AT866" s="26" t="s">
        <v>241</v>
      </c>
      <c r="AU866" s="26" t="s">
        <v>81</v>
      </c>
    </row>
    <row r="867" spans="2:65" s="1" customFormat="1" ht="22.5" customHeight="1">
      <c r="B867" s="43"/>
      <c r="C867" s="258" t="s">
        <v>869</v>
      </c>
      <c r="D867" s="258" t="s">
        <v>237</v>
      </c>
      <c r="E867" s="259" t="s">
        <v>870</v>
      </c>
      <c r="F867" s="260" t="s">
        <v>871</v>
      </c>
      <c r="G867" s="261" t="s">
        <v>416</v>
      </c>
      <c r="H867" s="262">
        <v>1</v>
      </c>
      <c r="I867" s="263"/>
      <c r="J867" s="264">
        <f>ROUND(I867*H867,2)</f>
        <v>0</v>
      </c>
      <c r="K867" s="260" t="s">
        <v>21</v>
      </c>
      <c r="L867" s="265"/>
      <c r="M867" s="266" t="s">
        <v>21</v>
      </c>
      <c r="N867" s="267" t="s">
        <v>43</v>
      </c>
      <c r="O867" s="44"/>
      <c r="P867" s="215">
        <f>O867*H867</f>
        <v>0</v>
      </c>
      <c r="Q867" s="215">
        <v>0.01</v>
      </c>
      <c r="R867" s="215">
        <f>Q867*H867</f>
        <v>0.01</v>
      </c>
      <c r="S867" s="215">
        <v>0</v>
      </c>
      <c r="T867" s="216">
        <f>S867*H867</f>
        <v>0</v>
      </c>
      <c r="AR867" s="26" t="s">
        <v>222</v>
      </c>
      <c r="AT867" s="26" t="s">
        <v>237</v>
      </c>
      <c r="AU867" s="26" t="s">
        <v>81</v>
      </c>
      <c r="AY867" s="26" t="s">
        <v>162</v>
      </c>
      <c r="BE867" s="217">
        <f>IF(N867="základní",J867,0)</f>
        <v>0</v>
      </c>
      <c r="BF867" s="217">
        <f>IF(N867="snížená",J867,0)</f>
        <v>0</v>
      </c>
      <c r="BG867" s="217">
        <f>IF(N867="zákl. přenesená",J867,0)</f>
        <v>0</v>
      </c>
      <c r="BH867" s="217">
        <f>IF(N867="sníž. přenesená",J867,0)</f>
        <v>0</v>
      </c>
      <c r="BI867" s="217">
        <f>IF(N867="nulová",J867,0)</f>
        <v>0</v>
      </c>
      <c r="BJ867" s="26" t="s">
        <v>79</v>
      </c>
      <c r="BK867" s="217">
        <f>ROUND(I867*H867,2)</f>
        <v>0</v>
      </c>
      <c r="BL867" s="26" t="s">
        <v>170</v>
      </c>
      <c r="BM867" s="26" t="s">
        <v>872</v>
      </c>
    </row>
    <row r="868" spans="2:47" s="1" customFormat="1" ht="54">
      <c r="B868" s="43"/>
      <c r="C868" s="65"/>
      <c r="D868" s="245" t="s">
        <v>241</v>
      </c>
      <c r="E868" s="65"/>
      <c r="F868" s="279" t="s">
        <v>873</v>
      </c>
      <c r="G868" s="65"/>
      <c r="H868" s="65"/>
      <c r="I868" s="174"/>
      <c r="J868" s="65"/>
      <c r="K868" s="65"/>
      <c r="L868" s="63"/>
      <c r="M868" s="220"/>
      <c r="N868" s="44"/>
      <c r="O868" s="44"/>
      <c r="P868" s="44"/>
      <c r="Q868" s="44"/>
      <c r="R868" s="44"/>
      <c r="S868" s="44"/>
      <c r="T868" s="80"/>
      <c r="AT868" s="26" t="s">
        <v>241</v>
      </c>
      <c r="AU868" s="26" t="s">
        <v>81</v>
      </c>
    </row>
    <row r="869" spans="2:65" s="1" customFormat="1" ht="31.5" customHeight="1">
      <c r="B869" s="43"/>
      <c r="C869" s="206" t="s">
        <v>874</v>
      </c>
      <c r="D869" s="206" t="s">
        <v>165</v>
      </c>
      <c r="E869" s="207" t="s">
        <v>875</v>
      </c>
      <c r="F869" s="208" t="s">
        <v>876</v>
      </c>
      <c r="G869" s="209" t="s">
        <v>416</v>
      </c>
      <c r="H869" s="210">
        <v>1</v>
      </c>
      <c r="I869" s="211"/>
      <c r="J869" s="212">
        <f>ROUND(I869*H869,2)</f>
        <v>0</v>
      </c>
      <c r="K869" s="208" t="s">
        <v>169</v>
      </c>
      <c r="L869" s="63"/>
      <c r="M869" s="213" t="s">
        <v>21</v>
      </c>
      <c r="N869" s="214" t="s">
        <v>43</v>
      </c>
      <c r="O869" s="44"/>
      <c r="P869" s="215">
        <f>O869*H869</f>
        <v>0</v>
      </c>
      <c r="Q869" s="215">
        <v>0</v>
      </c>
      <c r="R869" s="215">
        <f>Q869*H869</f>
        <v>0</v>
      </c>
      <c r="S869" s="215">
        <v>0</v>
      </c>
      <c r="T869" s="216">
        <f>S869*H869</f>
        <v>0</v>
      </c>
      <c r="AR869" s="26" t="s">
        <v>376</v>
      </c>
      <c r="AT869" s="26" t="s">
        <v>165</v>
      </c>
      <c r="AU869" s="26" t="s">
        <v>81</v>
      </c>
      <c r="AY869" s="26" t="s">
        <v>162</v>
      </c>
      <c r="BE869" s="217">
        <f>IF(N869="základní",J869,0)</f>
        <v>0</v>
      </c>
      <c r="BF869" s="217">
        <f>IF(N869="snížená",J869,0)</f>
        <v>0</v>
      </c>
      <c r="BG869" s="217">
        <f>IF(N869="zákl. přenesená",J869,0)</f>
        <v>0</v>
      </c>
      <c r="BH869" s="217">
        <f>IF(N869="sníž. přenesená",J869,0)</f>
        <v>0</v>
      </c>
      <c r="BI869" s="217">
        <f>IF(N869="nulová",J869,0)</f>
        <v>0</v>
      </c>
      <c r="BJ869" s="26" t="s">
        <v>79</v>
      </c>
      <c r="BK869" s="217">
        <f>ROUND(I869*H869,2)</f>
        <v>0</v>
      </c>
      <c r="BL869" s="26" t="s">
        <v>376</v>
      </c>
      <c r="BM869" s="26" t="s">
        <v>877</v>
      </c>
    </row>
    <row r="870" spans="2:47" s="1" customFormat="1" ht="148.5">
      <c r="B870" s="43"/>
      <c r="C870" s="65"/>
      <c r="D870" s="218" t="s">
        <v>172</v>
      </c>
      <c r="E870" s="65"/>
      <c r="F870" s="219" t="s">
        <v>823</v>
      </c>
      <c r="G870" s="65"/>
      <c r="H870" s="65"/>
      <c r="I870" s="174"/>
      <c r="J870" s="65"/>
      <c r="K870" s="65"/>
      <c r="L870" s="63"/>
      <c r="M870" s="220"/>
      <c r="N870" s="44"/>
      <c r="O870" s="44"/>
      <c r="P870" s="44"/>
      <c r="Q870" s="44"/>
      <c r="R870" s="44"/>
      <c r="S870" s="44"/>
      <c r="T870" s="80"/>
      <c r="AT870" s="26" t="s">
        <v>172</v>
      </c>
      <c r="AU870" s="26" t="s">
        <v>81</v>
      </c>
    </row>
    <row r="871" spans="2:51" s="12" customFormat="1" ht="13.5">
      <c r="B871" s="221"/>
      <c r="C871" s="222"/>
      <c r="D871" s="218" t="s">
        <v>174</v>
      </c>
      <c r="E871" s="223" t="s">
        <v>21</v>
      </c>
      <c r="F871" s="224" t="s">
        <v>878</v>
      </c>
      <c r="G871" s="222"/>
      <c r="H871" s="225" t="s">
        <v>21</v>
      </c>
      <c r="I871" s="226"/>
      <c r="J871" s="222"/>
      <c r="K871" s="222"/>
      <c r="L871" s="227"/>
      <c r="M871" s="228"/>
      <c r="N871" s="229"/>
      <c r="O871" s="229"/>
      <c r="P871" s="229"/>
      <c r="Q871" s="229"/>
      <c r="R871" s="229"/>
      <c r="S871" s="229"/>
      <c r="T871" s="230"/>
      <c r="AT871" s="231" t="s">
        <v>174</v>
      </c>
      <c r="AU871" s="231" t="s">
        <v>81</v>
      </c>
      <c r="AV871" s="12" t="s">
        <v>79</v>
      </c>
      <c r="AW871" s="12" t="s">
        <v>36</v>
      </c>
      <c r="AX871" s="12" t="s">
        <v>72</v>
      </c>
      <c r="AY871" s="231" t="s">
        <v>162</v>
      </c>
    </row>
    <row r="872" spans="2:51" s="13" customFormat="1" ht="13.5">
      <c r="B872" s="232"/>
      <c r="C872" s="233"/>
      <c r="D872" s="245" t="s">
        <v>174</v>
      </c>
      <c r="E872" s="255" t="s">
        <v>21</v>
      </c>
      <c r="F872" s="256" t="s">
        <v>79</v>
      </c>
      <c r="G872" s="233"/>
      <c r="H872" s="257">
        <v>1</v>
      </c>
      <c r="I872" s="237"/>
      <c r="J872" s="233"/>
      <c r="K872" s="233"/>
      <c r="L872" s="238"/>
      <c r="M872" s="239"/>
      <c r="N872" s="240"/>
      <c r="O872" s="240"/>
      <c r="P872" s="240"/>
      <c r="Q872" s="240"/>
      <c r="R872" s="240"/>
      <c r="S872" s="240"/>
      <c r="T872" s="241"/>
      <c r="AT872" s="242" t="s">
        <v>174</v>
      </c>
      <c r="AU872" s="242" t="s">
        <v>81</v>
      </c>
      <c r="AV872" s="13" t="s">
        <v>81</v>
      </c>
      <c r="AW872" s="13" t="s">
        <v>36</v>
      </c>
      <c r="AX872" s="13" t="s">
        <v>79</v>
      </c>
      <c r="AY872" s="242" t="s">
        <v>162</v>
      </c>
    </row>
    <row r="873" spans="2:65" s="1" customFormat="1" ht="22.5" customHeight="1">
      <c r="B873" s="43"/>
      <c r="C873" s="258" t="s">
        <v>879</v>
      </c>
      <c r="D873" s="258" t="s">
        <v>237</v>
      </c>
      <c r="E873" s="259" t="s">
        <v>880</v>
      </c>
      <c r="F873" s="260" t="s">
        <v>881</v>
      </c>
      <c r="G873" s="261" t="s">
        <v>416</v>
      </c>
      <c r="H873" s="262">
        <v>1</v>
      </c>
      <c r="I873" s="263"/>
      <c r="J873" s="264">
        <f>ROUND(I873*H873,2)</f>
        <v>0</v>
      </c>
      <c r="K873" s="260" t="s">
        <v>21</v>
      </c>
      <c r="L873" s="265"/>
      <c r="M873" s="266" t="s">
        <v>21</v>
      </c>
      <c r="N873" s="267" t="s">
        <v>43</v>
      </c>
      <c r="O873" s="44"/>
      <c r="P873" s="215">
        <f>O873*H873</f>
        <v>0</v>
      </c>
      <c r="Q873" s="215">
        <v>0.01</v>
      </c>
      <c r="R873" s="215">
        <f>Q873*H873</f>
        <v>0.01</v>
      </c>
      <c r="S873" s="215">
        <v>0</v>
      </c>
      <c r="T873" s="216">
        <f>S873*H873</f>
        <v>0</v>
      </c>
      <c r="AR873" s="26" t="s">
        <v>222</v>
      </c>
      <c r="AT873" s="26" t="s">
        <v>237</v>
      </c>
      <c r="AU873" s="26" t="s">
        <v>81</v>
      </c>
      <c r="AY873" s="26" t="s">
        <v>162</v>
      </c>
      <c r="BE873" s="217">
        <f>IF(N873="základní",J873,0)</f>
        <v>0</v>
      </c>
      <c r="BF873" s="217">
        <f>IF(N873="snížená",J873,0)</f>
        <v>0</v>
      </c>
      <c r="BG873" s="217">
        <f>IF(N873="zákl. přenesená",J873,0)</f>
        <v>0</v>
      </c>
      <c r="BH873" s="217">
        <f>IF(N873="sníž. přenesená",J873,0)</f>
        <v>0</v>
      </c>
      <c r="BI873" s="217">
        <f>IF(N873="nulová",J873,0)</f>
        <v>0</v>
      </c>
      <c r="BJ873" s="26" t="s">
        <v>79</v>
      </c>
      <c r="BK873" s="217">
        <f>ROUND(I873*H873,2)</f>
        <v>0</v>
      </c>
      <c r="BL873" s="26" t="s">
        <v>170</v>
      </c>
      <c r="BM873" s="26" t="s">
        <v>882</v>
      </c>
    </row>
    <row r="874" spans="2:47" s="1" customFormat="1" ht="54">
      <c r="B874" s="43"/>
      <c r="C874" s="65"/>
      <c r="D874" s="245" t="s">
        <v>241</v>
      </c>
      <c r="E874" s="65"/>
      <c r="F874" s="279" t="s">
        <v>883</v>
      </c>
      <c r="G874" s="65"/>
      <c r="H874" s="65"/>
      <c r="I874" s="174"/>
      <c r="J874" s="65"/>
      <c r="K874" s="65"/>
      <c r="L874" s="63"/>
      <c r="M874" s="220"/>
      <c r="N874" s="44"/>
      <c r="O874" s="44"/>
      <c r="P874" s="44"/>
      <c r="Q874" s="44"/>
      <c r="R874" s="44"/>
      <c r="S874" s="44"/>
      <c r="T874" s="80"/>
      <c r="AT874" s="26" t="s">
        <v>241</v>
      </c>
      <c r="AU874" s="26" t="s">
        <v>81</v>
      </c>
    </row>
    <row r="875" spans="2:65" s="1" customFormat="1" ht="31.5" customHeight="1">
      <c r="B875" s="43"/>
      <c r="C875" s="206" t="s">
        <v>884</v>
      </c>
      <c r="D875" s="206" t="s">
        <v>165</v>
      </c>
      <c r="E875" s="207" t="s">
        <v>885</v>
      </c>
      <c r="F875" s="208" t="s">
        <v>886</v>
      </c>
      <c r="G875" s="209" t="s">
        <v>416</v>
      </c>
      <c r="H875" s="210">
        <v>3</v>
      </c>
      <c r="I875" s="211"/>
      <c r="J875" s="212">
        <f>ROUND(I875*H875,2)</f>
        <v>0</v>
      </c>
      <c r="K875" s="208" t="s">
        <v>169</v>
      </c>
      <c r="L875" s="63"/>
      <c r="M875" s="213" t="s">
        <v>21</v>
      </c>
      <c r="N875" s="214" t="s">
        <v>43</v>
      </c>
      <c r="O875" s="44"/>
      <c r="P875" s="215">
        <f>O875*H875</f>
        <v>0</v>
      </c>
      <c r="Q875" s="215">
        <v>0</v>
      </c>
      <c r="R875" s="215">
        <f>Q875*H875</f>
        <v>0</v>
      </c>
      <c r="S875" s="215">
        <v>0</v>
      </c>
      <c r="T875" s="216">
        <f>S875*H875</f>
        <v>0</v>
      </c>
      <c r="AR875" s="26" t="s">
        <v>376</v>
      </c>
      <c r="AT875" s="26" t="s">
        <v>165</v>
      </c>
      <c r="AU875" s="26" t="s">
        <v>81</v>
      </c>
      <c r="AY875" s="26" t="s">
        <v>162</v>
      </c>
      <c r="BE875" s="217">
        <f>IF(N875="základní",J875,0)</f>
        <v>0</v>
      </c>
      <c r="BF875" s="217">
        <f>IF(N875="snížená",J875,0)</f>
        <v>0</v>
      </c>
      <c r="BG875" s="217">
        <f>IF(N875="zákl. přenesená",J875,0)</f>
        <v>0</v>
      </c>
      <c r="BH875" s="217">
        <f>IF(N875="sníž. přenesená",J875,0)</f>
        <v>0</v>
      </c>
      <c r="BI875" s="217">
        <f>IF(N875="nulová",J875,0)</f>
        <v>0</v>
      </c>
      <c r="BJ875" s="26" t="s">
        <v>79</v>
      </c>
      <c r="BK875" s="217">
        <f>ROUND(I875*H875,2)</f>
        <v>0</v>
      </c>
      <c r="BL875" s="26" t="s">
        <v>376</v>
      </c>
      <c r="BM875" s="26" t="s">
        <v>887</v>
      </c>
    </row>
    <row r="876" spans="2:47" s="1" customFormat="1" ht="148.5">
      <c r="B876" s="43"/>
      <c r="C876" s="65"/>
      <c r="D876" s="218" t="s">
        <v>172</v>
      </c>
      <c r="E876" s="65"/>
      <c r="F876" s="219" t="s">
        <v>823</v>
      </c>
      <c r="G876" s="65"/>
      <c r="H876" s="65"/>
      <c r="I876" s="174"/>
      <c r="J876" s="65"/>
      <c r="K876" s="65"/>
      <c r="L876" s="63"/>
      <c r="M876" s="220"/>
      <c r="N876" s="44"/>
      <c r="O876" s="44"/>
      <c r="P876" s="44"/>
      <c r="Q876" s="44"/>
      <c r="R876" s="44"/>
      <c r="S876" s="44"/>
      <c r="T876" s="80"/>
      <c r="AT876" s="26" t="s">
        <v>172</v>
      </c>
      <c r="AU876" s="26" t="s">
        <v>81</v>
      </c>
    </row>
    <row r="877" spans="2:51" s="12" customFormat="1" ht="13.5">
      <c r="B877" s="221"/>
      <c r="C877" s="222"/>
      <c r="D877" s="218" t="s">
        <v>174</v>
      </c>
      <c r="E877" s="223" t="s">
        <v>21</v>
      </c>
      <c r="F877" s="224" t="s">
        <v>888</v>
      </c>
      <c r="G877" s="222"/>
      <c r="H877" s="225" t="s">
        <v>21</v>
      </c>
      <c r="I877" s="226"/>
      <c r="J877" s="222"/>
      <c r="K877" s="222"/>
      <c r="L877" s="227"/>
      <c r="M877" s="228"/>
      <c r="N877" s="229"/>
      <c r="O877" s="229"/>
      <c r="P877" s="229"/>
      <c r="Q877" s="229"/>
      <c r="R877" s="229"/>
      <c r="S877" s="229"/>
      <c r="T877" s="230"/>
      <c r="AT877" s="231" t="s">
        <v>174</v>
      </c>
      <c r="AU877" s="231" t="s">
        <v>81</v>
      </c>
      <c r="AV877" s="12" t="s">
        <v>79</v>
      </c>
      <c r="AW877" s="12" t="s">
        <v>36</v>
      </c>
      <c r="AX877" s="12" t="s">
        <v>72</v>
      </c>
      <c r="AY877" s="231" t="s">
        <v>162</v>
      </c>
    </row>
    <row r="878" spans="2:51" s="13" customFormat="1" ht="13.5">
      <c r="B878" s="232"/>
      <c r="C878" s="233"/>
      <c r="D878" s="218" t="s">
        <v>174</v>
      </c>
      <c r="E878" s="234" t="s">
        <v>21</v>
      </c>
      <c r="F878" s="235" t="s">
        <v>79</v>
      </c>
      <c r="G878" s="233"/>
      <c r="H878" s="236">
        <v>1</v>
      </c>
      <c r="I878" s="237"/>
      <c r="J878" s="233"/>
      <c r="K878" s="233"/>
      <c r="L878" s="238"/>
      <c r="M878" s="239"/>
      <c r="N878" s="240"/>
      <c r="O878" s="240"/>
      <c r="P878" s="240"/>
      <c r="Q878" s="240"/>
      <c r="R878" s="240"/>
      <c r="S878" s="240"/>
      <c r="T878" s="241"/>
      <c r="AT878" s="242" t="s">
        <v>174</v>
      </c>
      <c r="AU878" s="242" t="s">
        <v>81</v>
      </c>
      <c r="AV878" s="13" t="s">
        <v>81</v>
      </c>
      <c r="AW878" s="13" t="s">
        <v>36</v>
      </c>
      <c r="AX878" s="13" t="s">
        <v>72</v>
      </c>
      <c r="AY878" s="242" t="s">
        <v>162</v>
      </c>
    </row>
    <row r="879" spans="2:51" s="12" customFormat="1" ht="13.5">
      <c r="B879" s="221"/>
      <c r="C879" s="222"/>
      <c r="D879" s="218" t="s">
        <v>174</v>
      </c>
      <c r="E879" s="223" t="s">
        <v>21</v>
      </c>
      <c r="F879" s="224" t="s">
        <v>889</v>
      </c>
      <c r="G879" s="222"/>
      <c r="H879" s="225" t="s">
        <v>21</v>
      </c>
      <c r="I879" s="226"/>
      <c r="J879" s="222"/>
      <c r="K879" s="222"/>
      <c r="L879" s="227"/>
      <c r="M879" s="228"/>
      <c r="N879" s="229"/>
      <c r="O879" s="229"/>
      <c r="P879" s="229"/>
      <c r="Q879" s="229"/>
      <c r="R879" s="229"/>
      <c r="S879" s="229"/>
      <c r="T879" s="230"/>
      <c r="AT879" s="231" t="s">
        <v>174</v>
      </c>
      <c r="AU879" s="231" t="s">
        <v>81</v>
      </c>
      <c r="AV879" s="12" t="s">
        <v>79</v>
      </c>
      <c r="AW879" s="12" t="s">
        <v>36</v>
      </c>
      <c r="AX879" s="12" t="s">
        <v>72</v>
      </c>
      <c r="AY879" s="231" t="s">
        <v>162</v>
      </c>
    </row>
    <row r="880" spans="2:51" s="13" customFormat="1" ht="13.5">
      <c r="B880" s="232"/>
      <c r="C880" s="233"/>
      <c r="D880" s="218" t="s">
        <v>174</v>
      </c>
      <c r="E880" s="234" t="s">
        <v>21</v>
      </c>
      <c r="F880" s="235" t="s">
        <v>81</v>
      </c>
      <c r="G880" s="233"/>
      <c r="H880" s="236">
        <v>2</v>
      </c>
      <c r="I880" s="237"/>
      <c r="J880" s="233"/>
      <c r="K880" s="233"/>
      <c r="L880" s="238"/>
      <c r="M880" s="239"/>
      <c r="N880" s="240"/>
      <c r="O880" s="240"/>
      <c r="P880" s="240"/>
      <c r="Q880" s="240"/>
      <c r="R880" s="240"/>
      <c r="S880" s="240"/>
      <c r="T880" s="241"/>
      <c r="AT880" s="242" t="s">
        <v>174</v>
      </c>
      <c r="AU880" s="242" t="s">
        <v>81</v>
      </c>
      <c r="AV880" s="13" t="s">
        <v>81</v>
      </c>
      <c r="AW880" s="13" t="s">
        <v>36</v>
      </c>
      <c r="AX880" s="13" t="s">
        <v>72</v>
      </c>
      <c r="AY880" s="242" t="s">
        <v>162</v>
      </c>
    </row>
    <row r="881" spans="2:51" s="14" customFormat="1" ht="13.5">
      <c r="B881" s="243"/>
      <c r="C881" s="244"/>
      <c r="D881" s="245" t="s">
        <v>174</v>
      </c>
      <c r="E881" s="246" t="s">
        <v>21</v>
      </c>
      <c r="F881" s="247" t="s">
        <v>184</v>
      </c>
      <c r="G881" s="244"/>
      <c r="H881" s="248">
        <v>3</v>
      </c>
      <c r="I881" s="249"/>
      <c r="J881" s="244"/>
      <c r="K881" s="244"/>
      <c r="L881" s="250"/>
      <c r="M881" s="251"/>
      <c r="N881" s="252"/>
      <c r="O881" s="252"/>
      <c r="P881" s="252"/>
      <c r="Q881" s="252"/>
      <c r="R881" s="252"/>
      <c r="S881" s="252"/>
      <c r="T881" s="253"/>
      <c r="AT881" s="254" t="s">
        <v>174</v>
      </c>
      <c r="AU881" s="254" t="s">
        <v>81</v>
      </c>
      <c r="AV881" s="14" t="s">
        <v>170</v>
      </c>
      <c r="AW881" s="14" t="s">
        <v>36</v>
      </c>
      <c r="AX881" s="14" t="s">
        <v>79</v>
      </c>
      <c r="AY881" s="254" t="s">
        <v>162</v>
      </c>
    </row>
    <row r="882" spans="2:65" s="1" customFormat="1" ht="22.5" customHeight="1">
      <c r="B882" s="43"/>
      <c r="C882" s="258" t="s">
        <v>890</v>
      </c>
      <c r="D882" s="258" t="s">
        <v>237</v>
      </c>
      <c r="E882" s="259" t="s">
        <v>891</v>
      </c>
      <c r="F882" s="260" t="s">
        <v>892</v>
      </c>
      <c r="G882" s="261" t="s">
        <v>416</v>
      </c>
      <c r="H882" s="262">
        <v>1</v>
      </c>
      <c r="I882" s="263"/>
      <c r="J882" s="264">
        <f>ROUND(I882*H882,2)</f>
        <v>0</v>
      </c>
      <c r="K882" s="260" t="s">
        <v>21</v>
      </c>
      <c r="L882" s="265"/>
      <c r="M882" s="266" t="s">
        <v>21</v>
      </c>
      <c r="N882" s="267" t="s">
        <v>43</v>
      </c>
      <c r="O882" s="44"/>
      <c r="P882" s="215">
        <f>O882*H882</f>
        <v>0</v>
      </c>
      <c r="Q882" s="215">
        <v>0.01</v>
      </c>
      <c r="R882" s="215">
        <f>Q882*H882</f>
        <v>0.01</v>
      </c>
      <c r="S882" s="215">
        <v>0</v>
      </c>
      <c r="T882" s="216">
        <f>S882*H882</f>
        <v>0</v>
      </c>
      <c r="AR882" s="26" t="s">
        <v>222</v>
      </c>
      <c r="AT882" s="26" t="s">
        <v>237</v>
      </c>
      <c r="AU882" s="26" t="s">
        <v>81</v>
      </c>
      <c r="AY882" s="26" t="s">
        <v>162</v>
      </c>
      <c r="BE882" s="217">
        <f>IF(N882="základní",J882,0)</f>
        <v>0</v>
      </c>
      <c r="BF882" s="217">
        <f>IF(N882="snížená",J882,0)</f>
        <v>0</v>
      </c>
      <c r="BG882" s="217">
        <f>IF(N882="zákl. přenesená",J882,0)</f>
        <v>0</v>
      </c>
      <c r="BH882" s="217">
        <f>IF(N882="sníž. přenesená",J882,0)</f>
        <v>0</v>
      </c>
      <c r="BI882" s="217">
        <f>IF(N882="nulová",J882,0)</f>
        <v>0</v>
      </c>
      <c r="BJ882" s="26" t="s">
        <v>79</v>
      </c>
      <c r="BK882" s="217">
        <f>ROUND(I882*H882,2)</f>
        <v>0</v>
      </c>
      <c r="BL882" s="26" t="s">
        <v>170</v>
      </c>
      <c r="BM882" s="26" t="s">
        <v>893</v>
      </c>
    </row>
    <row r="883" spans="2:47" s="1" customFormat="1" ht="54">
      <c r="B883" s="43"/>
      <c r="C883" s="65"/>
      <c r="D883" s="245" t="s">
        <v>241</v>
      </c>
      <c r="E883" s="65"/>
      <c r="F883" s="279" t="s">
        <v>894</v>
      </c>
      <c r="G883" s="65"/>
      <c r="H883" s="65"/>
      <c r="I883" s="174"/>
      <c r="J883" s="65"/>
      <c r="K883" s="65"/>
      <c r="L883" s="63"/>
      <c r="M883" s="220"/>
      <c r="N883" s="44"/>
      <c r="O883" s="44"/>
      <c r="P883" s="44"/>
      <c r="Q883" s="44"/>
      <c r="R883" s="44"/>
      <c r="S883" s="44"/>
      <c r="T883" s="80"/>
      <c r="AT883" s="26" t="s">
        <v>241</v>
      </c>
      <c r="AU883" s="26" t="s">
        <v>81</v>
      </c>
    </row>
    <row r="884" spans="2:65" s="1" customFormat="1" ht="22.5" customHeight="1">
      <c r="B884" s="43"/>
      <c r="C884" s="258" t="s">
        <v>895</v>
      </c>
      <c r="D884" s="258" t="s">
        <v>237</v>
      </c>
      <c r="E884" s="259" t="s">
        <v>896</v>
      </c>
      <c r="F884" s="260" t="s">
        <v>897</v>
      </c>
      <c r="G884" s="261" t="s">
        <v>416</v>
      </c>
      <c r="H884" s="262">
        <v>2</v>
      </c>
      <c r="I884" s="263"/>
      <c r="J884" s="264">
        <f>ROUND(I884*H884,2)</f>
        <v>0</v>
      </c>
      <c r="K884" s="260" t="s">
        <v>21</v>
      </c>
      <c r="L884" s="265"/>
      <c r="M884" s="266" t="s">
        <v>21</v>
      </c>
      <c r="N884" s="267" t="s">
        <v>43</v>
      </c>
      <c r="O884" s="44"/>
      <c r="P884" s="215">
        <f>O884*H884</f>
        <v>0</v>
      </c>
      <c r="Q884" s="215">
        <v>0.01</v>
      </c>
      <c r="R884" s="215">
        <f>Q884*H884</f>
        <v>0.02</v>
      </c>
      <c r="S884" s="215">
        <v>0</v>
      </c>
      <c r="T884" s="216">
        <f>S884*H884</f>
        <v>0</v>
      </c>
      <c r="AR884" s="26" t="s">
        <v>222</v>
      </c>
      <c r="AT884" s="26" t="s">
        <v>237</v>
      </c>
      <c r="AU884" s="26" t="s">
        <v>81</v>
      </c>
      <c r="AY884" s="26" t="s">
        <v>162</v>
      </c>
      <c r="BE884" s="217">
        <f>IF(N884="základní",J884,0)</f>
        <v>0</v>
      </c>
      <c r="BF884" s="217">
        <f>IF(N884="snížená",J884,0)</f>
        <v>0</v>
      </c>
      <c r="BG884" s="217">
        <f>IF(N884="zákl. přenesená",J884,0)</f>
        <v>0</v>
      </c>
      <c r="BH884" s="217">
        <f>IF(N884="sníž. přenesená",J884,0)</f>
        <v>0</v>
      </c>
      <c r="BI884" s="217">
        <f>IF(N884="nulová",J884,0)</f>
        <v>0</v>
      </c>
      <c r="BJ884" s="26" t="s">
        <v>79</v>
      </c>
      <c r="BK884" s="217">
        <f>ROUND(I884*H884,2)</f>
        <v>0</v>
      </c>
      <c r="BL884" s="26" t="s">
        <v>170</v>
      </c>
      <c r="BM884" s="26" t="s">
        <v>898</v>
      </c>
    </row>
    <row r="885" spans="2:47" s="1" customFormat="1" ht="54">
      <c r="B885" s="43"/>
      <c r="C885" s="65"/>
      <c r="D885" s="245" t="s">
        <v>241</v>
      </c>
      <c r="E885" s="65"/>
      <c r="F885" s="279" t="s">
        <v>883</v>
      </c>
      <c r="G885" s="65"/>
      <c r="H885" s="65"/>
      <c r="I885" s="174"/>
      <c r="J885" s="65"/>
      <c r="K885" s="65"/>
      <c r="L885" s="63"/>
      <c r="M885" s="220"/>
      <c r="N885" s="44"/>
      <c r="O885" s="44"/>
      <c r="P885" s="44"/>
      <c r="Q885" s="44"/>
      <c r="R885" s="44"/>
      <c r="S885" s="44"/>
      <c r="T885" s="80"/>
      <c r="AT885" s="26" t="s">
        <v>241</v>
      </c>
      <c r="AU885" s="26" t="s">
        <v>81</v>
      </c>
    </row>
    <row r="886" spans="2:65" s="1" customFormat="1" ht="22.5" customHeight="1">
      <c r="B886" s="43"/>
      <c r="C886" s="206" t="s">
        <v>899</v>
      </c>
      <c r="D886" s="206" t="s">
        <v>165</v>
      </c>
      <c r="E886" s="207" t="s">
        <v>900</v>
      </c>
      <c r="F886" s="208" t="s">
        <v>901</v>
      </c>
      <c r="G886" s="209" t="s">
        <v>416</v>
      </c>
      <c r="H886" s="210">
        <v>8</v>
      </c>
      <c r="I886" s="211"/>
      <c r="J886" s="212">
        <f>ROUND(I886*H886,2)</f>
        <v>0</v>
      </c>
      <c r="K886" s="208" t="s">
        <v>169</v>
      </c>
      <c r="L886" s="63"/>
      <c r="M886" s="213" t="s">
        <v>21</v>
      </c>
      <c r="N886" s="214" t="s">
        <v>43</v>
      </c>
      <c r="O886" s="44"/>
      <c r="P886" s="215">
        <f>O886*H886</f>
        <v>0</v>
      </c>
      <c r="Q886" s="215">
        <v>0</v>
      </c>
      <c r="R886" s="215">
        <f>Q886*H886</f>
        <v>0</v>
      </c>
      <c r="S886" s="215">
        <v>0.024</v>
      </c>
      <c r="T886" s="216">
        <f>S886*H886</f>
        <v>0.192</v>
      </c>
      <c r="AR886" s="26" t="s">
        <v>376</v>
      </c>
      <c r="AT886" s="26" t="s">
        <v>165</v>
      </c>
      <c r="AU886" s="26" t="s">
        <v>81</v>
      </c>
      <c r="AY886" s="26" t="s">
        <v>162</v>
      </c>
      <c r="BE886" s="217">
        <f>IF(N886="základní",J886,0)</f>
        <v>0</v>
      </c>
      <c r="BF886" s="217">
        <f>IF(N886="snížená",J886,0)</f>
        <v>0</v>
      </c>
      <c r="BG886" s="217">
        <f>IF(N886="zákl. přenesená",J886,0)</f>
        <v>0</v>
      </c>
      <c r="BH886" s="217">
        <f>IF(N886="sníž. přenesená",J886,0)</f>
        <v>0</v>
      </c>
      <c r="BI886" s="217">
        <f>IF(N886="nulová",J886,0)</f>
        <v>0</v>
      </c>
      <c r="BJ886" s="26" t="s">
        <v>79</v>
      </c>
      <c r="BK886" s="217">
        <f>ROUND(I886*H886,2)</f>
        <v>0</v>
      </c>
      <c r="BL886" s="26" t="s">
        <v>376</v>
      </c>
      <c r="BM886" s="26" t="s">
        <v>902</v>
      </c>
    </row>
    <row r="887" spans="2:47" s="1" customFormat="1" ht="27">
      <c r="B887" s="43"/>
      <c r="C887" s="65"/>
      <c r="D887" s="218" t="s">
        <v>172</v>
      </c>
      <c r="E887" s="65"/>
      <c r="F887" s="219" t="s">
        <v>903</v>
      </c>
      <c r="G887" s="65"/>
      <c r="H887" s="65"/>
      <c r="I887" s="174"/>
      <c r="J887" s="65"/>
      <c r="K887" s="65"/>
      <c r="L887" s="63"/>
      <c r="M887" s="220"/>
      <c r="N887" s="44"/>
      <c r="O887" s="44"/>
      <c r="P887" s="44"/>
      <c r="Q887" s="44"/>
      <c r="R887" s="44"/>
      <c r="S887" s="44"/>
      <c r="T887" s="80"/>
      <c r="AT887" s="26" t="s">
        <v>172</v>
      </c>
      <c r="AU887" s="26" t="s">
        <v>81</v>
      </c>
    </row>
    <row r="888" spans="2:51" s="12" customFormat="1" ht="27">
      <c r="B888" s="221"/>
      <c r="C888" s="222"/>
      <c r="D888" s="218" t="s">
        <v>174</v>
      </c>
      <c r="E888" s="223" t="s">
        <v>21</v>
      </c>
      <c r="F888" s="224" t="s">
        <v>904</v>
      </c>
      <c r="G888" s="222"/>
      <c r="H888" s="225" t="s">
        <v>21</v>
      </c>
      <c r="I888" s="226"/>
      <c r="J888" s="222"/>
      <c r="K888" s="222"/>
      <c r="L888" s="227"/>
      <c r="M888" s="228"/>
      <c r="N888" s="229"/>
      <c r="O888" s="229"/>
      <c r="P888" s="229"/>
      <c r="Q888" s="229"/>
      <c r="R888" s="229"/>
      <c r="S888" s="229"/>
      <c r="T888" s="230"/>
      <c r="AT888" s="231" t="s">
        <v>174</v>
      </c>
      <c r="AU888" s="231" t="s">
        <v>81</v>
      </c>
      <c r="AV888" s="12" t="s">
        <v>79</v>
      </c>
      <c r="AW888" s="12" t="s">
        <v>36</v>
      </c>
      <c r="AX888" s="12" t="s">
        <v>72</v>
      </c>
      <c r="AY888" s="231" t="s">
        <v>162</v>
      </c>
    </row>
    <row r="889" spans="2:51" s="13" customFormat="1" ht="13.5">
      <c r="B889" s="232"/>
      <c r="C889" s="233"/>
      <c r="D889" s="245" t="s">
        <v>174</v>
      </c>
      <c r="E889" s="255" t="s">
        <v>21</v>
      </c>
      <c r="F889" s="256" t="s">
        <v>222</v>
      </c>
      <c r="G889" s="233"/>
      <c r="H889" s="257">
        <v>8</v>
      </c>
      <c r="I889" s="237"/>
      <c r="J889" s="233"/>
      <c r="K889" s="233"/>
      <c r="L889" s="238"/>
      <c r="M889" s="239"/>
      <c r="N889" s="240"/>
      <c r="O889" s="240"/>
      <c r="P889" s="240"/>
      <c r="Q889" s="240"/>
      <c r="R889" s="240"/>
      <c r="S889" s="240"/>
      <c r="T889" s="241"/>
      <c r="AT889" s="242" t="s">
        <v>174</v>
      </c>
      <c r="AU889" s="242" t="s">
        <v>81</v>
      </c>
      <c r="AV889" s="13" t="s">
        <v>81</v>
      </c>
      <c r="AW889" s="13" t="s">
        <v>36</v>
      </c>
      <c r="AX889" s="13" t="s">
        <v>79</v>
      </c>
      <c r="AY889" s="242" t="s">
        <v>162</v>
      </c>
    </row>
    <row r="890" spans="2:65" s="1" customFormat="1" ht="22.5" customHeight="1">
      <c r="B890" s="43"/>
      <c r="C890" s="206" t="s">
        <v>905</v>
      </c>
      <c r="D890" s="206" t="s">
        <v>165</v>
      </c>
      <c r="E890" s="207" t="s">
        <v>906</v>
      </c>
      <c r="F890" s="208" t="s">
        <v>907</v>
      </c>
      <c r="G890" s="209" t="s">
        <v>594</v>
      </c>
      <c r="H890" s="280"/>
      <c r="I890" s="211"/>
      <c r="J890" s="212">
        <f>ROUND(I890*H890,2)</f>
        <v>0</v>
      </c>
      <c r="K890" s="208" t="s">
        <v>169</v>
      </c>
      <c r="L890" s="63"/>
      <c r="M890" s="213" t="s">
        <v>21</v>
      </c>
      <c r="N890" s="214" t="s">
        <v>43</v>
      </c>
      <c r="O890" s="44"/>
      <c r="P890" s="215">
        <f>O890*H890</f>
        <v>0</v>
      </c>
      <c r="Q890" s="215">
        <v>0</v>
      </c>
      <c r="R890" s="215">
        <f>Q890*H890</f>
        <v>0</v>
      </c>
      <c r="S890" s="215">
        <v>0</v>
      </c>
      <c r="T890" s="216">
        <f>S890*H890</f>
        <v>0</v>
      </c>
      <c r="AR890" s="26" t="s">
        <v>376</v>
      </c>
      <c r="AT890" s="26" t="s">
        <v>165</v>
      </c>
      <c r="AU890" s="26" t="s">
        <v>81</v>
      </c>
      <c r="AY890" s="26" t="s">
        <v>162</v>
      </c>
      <c r="BE890" s="217">
        <f>IF(N890="základní",J890,0)</f>
        <v>0</v>
      </c>
      <c r="BF890" s="217">
        <f>IF(N890="snížená",J890,0)</f>
        <v>0</v>
      </c>
      <c r="BG890" s="217">
        <f>IF(N890="zákl. přenesená",J890,0)</f>
        <v>0</v>
      </c>
      <c r="BH890" s="217">
        <f>IF(N890="sníž. přenesená",J890,0)</f>
        <v>0</v>
      </c>
      <c r="BI890" s="217">
        <f>IF(N890="nulová",J890,0)</f>
        <v>0</v>
      </c>
      <c r="BJ890" s="26" t="s">
        <v>79</v>
      </c>
      <c r="BK890" s="217">
        <f>ROUND(I890*H890,2)</f>
        <v>0</v>
      </c>
      <c r="BL890" s="26" t="s">
        <v>376</v>
      </c>
      <c r="BM890" s="26" t="s">
        <v>908</v>
      </c>
    </row>
    <row r="891" spans="2:47" s="1" customFormat="1" ht="121.5">
      <c r="B891" s="43"/>
      <c r="C891" s="65"/>
      <c r="D891" s="245" t="s">
        <v>172</v>
      </c>
      <c r="E891" s="65"/>
      <c r="F891" s="279" t="s">
        <v>909</v>
      </c>
      <c r="G891" s="65"/>
      <c r="H891" s="65"/>
      <c r="I891" s="174"/>
      <c r="J891" s="65"/>
      <c r="K891" s="65"/>
      <c r="L891" s="63"/>
      <c r="M891" s="220"/>
      <c r="N891" s="44"/>
      <c r="O891" s="44"/>
      <c r="P891" s="44"/>
      <c r="Q891" s="44"/>
      <c r="R891" s="44"/>
      <c r="S891" s="44"/>
      <c r="T891" s="80"/>
      <c r="AT891" s="26" t="s">
        <v>172</v>
      </c>
      <c r="AU891" s="26" t="s">
        <v>81</v>
      </c>
    </row>
    <row r="892" spans="2:65" s="1" customFormat="1" ht="22.5" customHeight="1">
      <c r="B892" s="43"/>
      <c r="C892" s="206" t="s">
        <v>910</v>
      </c>
      <c r="D892" s="206" t="s">
        <v>165</v>
      </c>
      <c r="E892" s="207" t="s">
        <v>911</v>
      </c>
      <c r="F892" s="208" t="s">
        <v>912</v>
      </c>
      <c r="G892" s="209" t="s">
        <v>594</v>
      </c>
      <c r="H892" s="280"/>
      <c r="I892" s="211"/>
      <c r="J892" s="212">
        <f>ROUND(I892*H892,2)</f>
        <v>0</v>
      </c>
      <c r="K892" s="208" t="s">
        <v>169</v>
      </c>
      <c r="L892" s="63"/>
      <c r="M892" s="213" t="s">
        <v>21</v>
      </c>
      <c r="N892" s="214" t="s">
        <v>43</v>
      </c>
      <c r="O892" s="44"/>
      <c r="P892" s="215">
        <f>O892*H892</f>
        <v>0</v>
      </c>
      <c r="Q892" s="215">
        <v>0</v>
      </c>
      <c r="R892" s="215">
        <f>Q892*H892</f>
        <v>0</v>
      </c>
      <c r="S892" s="215">
        <v>0</v>
      </c>
      <c r="T892" s="216">
        <f>S892*H892</f>
        <v>0</v>
      </c>
      <c r="AR892" s="26" t="s">
        <v>376</v>
      </c>
      <c r="AT892" s="26" t="s">
        <v>165</v>
      </c>
      <c r="AU892" s="26" t="s">
        <v>81</v>
      </c>
      <c r="AY892" s="26" t="s">
        <v>162</v>
      </c>
      <c r="BE892" s="217">
        <f>IF(N892="základní",J892,0)</f>
        <v>0</v>
      </c>
      <c r="BF892" s="217">
        <f>IF(N892="snížená",J892,0)</f>
        <v>0</v>
      </c>
      <c r="BG892" s="217">
        <f>IF(N892="zákl. přenesená",J892,0)</f>
        <v>0</v>
      </c>
      <c r="BH892" s="217">
        <f>IF(N892="sníž. přenesená",J892,0)</f>
        <v>0</v>
      </c>
      <c r="BI892" s="217">
        <f>IF(N892="nulová",J892,0)</f>
        <v>0</v>
      </c>
      <c r="BJ892" s="26" t="s">
        <v>79</v>
      </c>
      <c r="BK892" s="217">
        <f>ROUND(I892*H892,2)</f>
        <v>0</v>
      </c>
      <c r="BL892" s="26" t="s">
        <v>376</v>
      </c>
      <c r="BM892" s="26" t="s">
        <v>913</v>
      </c>
    </row>
    <row r="893" spans="2:47" s="1" customFormat="1" ht="121.5">
      <c r="B893" s="43"/>
      <c r="C893" s="65"/>
      <c r="D893" s="218" t="s">
        <v>172</v>
      </c>
      <c r="E893" s="65"/>
      <c r="F893" s="219" t="s">
        <v>909</v>
      </c>
      <c r="G893" s="65"/>
      <c r="H893" s="65"/>
      <c r="I893" s="174"/>
      <c r="J893" s="65"/>
      <c r="K893" s="65"/>
      <c r="L893" s="63"/>
      <c r="M893" s="220"/>
      <c r="N893" s="44"/>
      <c r="O893" s="44"/>
      <c r="P893" s="44"/>
      <c r="Q893" s="44"/>
      <c r="R893" s="44"/>
      <c r="S893" s="44"/>
      <c r="T893" s="80"/>
      <c r="AT893" s="26" t="s">
        <v>172</v>
      </c>
      <c r="AU893" s="26" t="s">
        <v>81</v>
      </c>
    </row>
    <row r="894" spans="2:63" s="11" customFormat="1" ht="29.85" customHeight="1">
      <c r="B894" s="189"/>
      <c r="C894" s="190"/>
      <c r="D894" s="203" t="s">
        <v>71</v>
      </c>
      <c r="E894" s="204" t="s">
        <v>914</v>
      </c>
      <c r="F894" s="204" t="s">
        <v>915</v>
      </c>
      <c r="G894" s="190"/>
      <c r="H894" s="190"/>
      <c r="I894" s="193"/>
      <c r="J894" s="205">
        <f>BK894</f>
        <v>0</v>
      </c>
      <c r="K894" s="190"/>
      <c r="L894" s="195"/>
      <c r="M894" s="196"/>
      <c r="N894" s="197"/>
      <c r="O894" s="197"/>
      <c r="P894" s="198">
        <f>SUM(P895:P918)</f>
        <v>0</v>
      </c>
      <c r="Q894" s="197"/>
      <c r="R894" s="198">
        <f>SUM(R895:R918)</f>
        <v>0</v>
      </c>
      <c r="S894" s="197"/>
      <c r="T894" s="199">
        <f>SUM(T895:T918)</f>
        <v>4.4061520000000005</v>
      </c>
      <c r="AR894" s="200" t="s">
        <v>81</v>
      </c>
      <c r="AT894" s="201" t="s">
        <v>71</v>
      </c>
      <c r="AU894" s="201" t="s">
        <v>79</v>
      </c>
      <c r="AY894" s="200" t="s">
        <v>162</v>
      </c>
      <c r="BK894" s="202">
        <f>SUM(BK895:BK918)</f>
        <v>0</v>
      </c>
    </row>
    <row r="895" spans="2:65" s="1" customFormat="1" ht="22.5" customHeight="1">
      <c r="B895" s="43"/>
      <c r="C895" s="206" t="s">
        <v>916</v>
      </c>
      <c r="D895" s="206" t="s">
        <v>165</v>
      </c>
      <c r="E895" s="207" t="s">
        <v>917</v>
      </c>
      <c r="F895" s="208" t="s">
        <v>918</v>
      </c>
      <c r="G895" s="209" t="s">
        <v>187</v>
      </c>
      <c r="H895" s="210">
        <v>125.944</v>
      </c>
      <c r="I895" s="211"/>
      <c r="J895" s="212">
        <f>ROUND(I895*H895,2)</f>
        <v>0</v>
      </c>
      <c r="K895" s="208" t="s">
        <v>169</v>
      </c>
      <c r="L895" s="63"/>
      <c r="M895" s="213" t="s">
        <v>21</v>
      </c>
      <c r="N895" s="214" t="s">
        <v>43</v>
      </c>
      <c r="O895" s="44"/>
      <c r="P895" s="215">
        <f>O895*H895</f>
        <v>0</v>
      </c>
      <c r="Q895" s="215">
        <v>0</v>
      </c>
      <c r="R895" s="215">
        <f>Q895*H895</f>
        <v>0</v>
      </c>
      <c r="S895" s="215">
        <v>0.033</v>
      </c>
      <c r="T895" s="216">
        <f>S895*H895</f>
        <v>4.1561520000000005</v>
      </c>
      <c r="AR895" s="26" t="s">
        <v>376</v>
      </c>
      <c r="AT895" s="26" t="s">
        <v>165</v>
      </c>
      <c r="AU895" s="26" t="s">
        <v>81</v>
      </c>
      <c r="AY895" s="26" t="s">
        <v>162</v>
      </c>
      <c r="BE895" s="217">
        <f>IF(N895="základní",J895,0)</f>
        <v>0</v>
      </c>
      <c r="BF895" s="217">
        <f>IF(N895="snížená",J895,0)</f>
        <v>0</v>
      </c>
      <c r="BG895" s="217">
        <f>IF(N895="zákl. přenesená",J895,0)</f>
        <v>0</v>
      </c>
      <c r="BH895" s="217">
        <f>IF(N895="sníž. přenesená",J895,0)</f>
        <v>0</v>
      </c>
      <c r="BI895" s="217">
        <f>IF(N895="nulová",J895,0)</f>
        <v>0</v>
      </c>
      <c r="BJ895" s="26" t="s">
        <v>79</v>
      </c>
      <c r="BK895" s="217">
        <f>ROUND(I895*H895,2)</f>
        <v>0</v>
      </c>
      <c r="BL895" s="26" t="s">
        <v>376</v>
      </c>
      <c r="BM895" s="26" t="s">
        <v>919</v>
      </c>
    </row>
    <row r="896" spans="2:51" s="12" customFormat="1" ht="13.5">
      <c r="B896" s="221"/>
      <c r="C896" s="222"/>
      <c r="D896" s="218" t="s">
        <v>174</v>
      </c>
      <c r="E896" s="223" t="s">
        <v>21</v>
      </c>
      <c r="F896" s="224" t="s">
        <v>920</v>
      </c>
      <c r="G896" s="222"/>
      <c r="H896" s="225" t="s">
        <v>21</v>
      </c>
      <c r="I896" s="226"/>
      <c r="J896" s="222"/>
      <c r="K896" s="222"/>
      <c r="L896" s="227"/>
      <c r="M896" s="228"/>
      <c r="N896" s="229"/>
      <c r="O896" s="229"/>
      <c r="P896" s="229"/>
      <c r="Q896" s="229"/>
      <c r="R896" s="229"/>
      <c r="S896" s="229"/>
      <c r="T896" s="230"/>
      <c r="AT896" s="231" t="s">
        <v>174</v>
      </c>
      <c r="AU896" s="231" t="s">
        <v>81</v>
      </c>
      <c r="AV896" s="12" t="s">
        <v>79</v>
      </c>
      <c r="AW896" s="12" t="s">
        <v>36</v>
      </c>
      <c r="AX896" s="12" t="s">
        <v>72</v>
      </c>
      <c r="AY896" s="231" t="s">
        <v>162</v>
      </c>
    </row>
    <row r="897" spans="2:51" s="12" customFormat="1" ht="13.5">
      <c r="B897" s="221"/>
      <c r="C897" s="222"/>
      <c r="D897" s="218" t="s">
        <v>174</v>
      </c>
      <c r="E897" s="223" t="s">
        <v>21</v>
      </c>
      <c r="F897" s="224" t="s">
        <v>267</v>
      </c>
      <c r="G897" s="222"/>
      <c r="H897" s="225" t="s">
        <v>21</v>
      </c>
      <c r="I897" s="226"/>
      <c r="J897" s="222"/>
      <c r="K897" s="222"/>
      <c r="L897" s="227"/>
      <c r="M897" s="228"/>
      <c r="N897" s="229"/>
      <c r="O897" s="229"/>
      <c r="P897" s="229"/>
      <c r="Q897" s="229"/>
      <c r="R897" s="229"/>
      <c r="S897" s="229"/>
      <c r="T897" s="230"/>
      <c r="AT897" s="231" t="s">
        <v>174</v>
      </c>
      <c r="AU897" s="231" t="s">
        <v>81</v>
      </c>
      <c r="AV897" s="12" t="s">
        <v>79</v>
      </c>
      <c r="AW897" s="12" t="s">
        <v>36</v>
      </c>
      <c r="AX897" s="12" t="s">
        <v>72</v>
      </c>
      <c r="AY897" s="231" t="s">
        <v>162</v>
      </c>
    </row>
    <row r="898" spans="2:51" s="13" customFormat="1" ht="13.5">
      <c r="B898" s="232"/>
      <c r="C898" s="233"/>
      <c r="D898" s="218" t="s">
        <v>174</v>
      </c>
      <c r="E898" s="234" t="s">
        <v>21</v>
      </c>
      <c r="F898" s="235" t="s">
        <v>921</v>
      </c>
      <c r="G898" s="233"/>
      <c r="H898" s="236">
        <v>20.67</v>
      </c>
      <c r="I898" s="237"/>
      <c r="J898" s="233"/>
      <c r="K898" s="233"/>
      <c r="L898" s="238"/>
      <c r="M898" s="239"/>
      <c r="N898" s="240"/>
      <c r="O898" s="240"/>
      <c r="P898" s="240"/>
      <c r="Q898" s="240"/>
      <c r="R898" s="240"/>
      <c r="S898" s="240"/>
      <c r="T898" s="241"/>
      <c r="AT898" s="242" t="s">
        <v>174</v>
      </c>
      <c r="AU898" s="242" t="s">
        <v>81</v>
      </c>
      <c r="AV898" s="13" t="s">
        <v>81</v>
      </c>
      <c r="AW898" s="13" t="s">
        <v>36</v>
      </c>
      <c r="AX898" s="13" t="s">
        <v>72</v>
      </c>
      <c r="AY898" s="242" t="s">
        <v>162</v>
      </c>
    </row>
    <row r="899" spans="2:51" s="13" customFormat="1" ht="13.5">
      <c r="B899" s="232"/>
      <c r="C899" s="233"/>
      <c r="D899" s="218" t="s">
        <v>174</v>
      </c>
      <c r="E899" s="234" t="s">
        <v>21</v>
      </c>
      <c r="F899" s="235" t="s">
        <v>922</v>
      </c>
      <c r="G899" s="233"/>
      <c r="H899" s="236">
        <v>25.857</v>
      </c>
      <c r="I899" s="237"/>
      <c r="J899" s="233"/>
      <c r="K899" s="233"/>
      <c r="L899" s="238"/>
      <c r="M899" s="239"/>
      <c r="N899" s="240"/>
      <c r="O899" s="240"/>
      <c r="P899" s="240"/>
      <c r="Q899" s="240"/>
      <c r="R899" s="240"/>
      <c r="S899" s="240"/>
      <c r="T899" s="241"/>
      <c r="AT899" s="242" t="s">
        <v>174</v>
      </c>
      <c r="AU899" s="242" t="s">
        <v>81</v>
      </c>
      <c r="AV899" s="13" t="s">
        <v>81</v>
      </c>
      <c r="AW899" s="13" t="s">
        <v>36</v>
      </c>
      <c r="AX899" s="13" t="s">
        <v>72</v>
      </c>
      <c r="AY899" s="242" t="s">
        <v>162</v>
      </c>
    </row>
    <row r="900" spans="2:51" s="13" customFormat="1" ht="13.5">
      <c r="B900" s="232"/>
      <c r="C900" s="233"/>
      <c r="D900" s="218" t="s">
        <v>174</v>
      </c>
      <c r="E900" s="234" t="s">
        <v>21</v>
      </c>
      <c r="F900" s="235" t="s">
        <v>923</v>
      </c>
      <c r="G900" s="233"/>
      <c r="H900" s="236">
        <v>6.396</v>
      </c>
      <c r="I900" s="237"/>
      <c r="J900" s="233"/>
      <c r="K900" s="233"/>
      <c r="L900" s="238"/>
      <c r="M900" s="239"/>
      <c r="N900" s="240"/>
      <c r="O900" s="240"/>
      <c r="P900" s="240"/>
      <c r="Q900" s="240"/>
      <c r="R900" s="240"/>
      <c r="S900" s="240"/>
      <c r="T900" s="241"/>
      <c r="AT900" s="242" t="s">
        <v>174</v>
      </c>
      <c r="AU900" s="242" t="s">
        <v>81</v>
      </c>
      <c r="AV900" s="13" t="s">
        <v>81</v>
      </c>
      <c r="AW900" s="13" t="s">
        <v>36</v>
      </c>
      <c r="AX900" s="13" t="s">
        <v>72</v>
      </c>
      <c r="AY900" s="242" t="s">
        <v>162</v>
      </c>
    </row>
    <row r="901" spans="2:51" s="13" customFormat="1" ht="13.5">
      <c r="B901" s="232"/>
      <c r="C901" s="233"/>
      <c r="D901" s="218" t="s">
        <v>174</v>
      </c>
      <c r="E901" s="234" t="s">
        <v>21</v>
      </c>
      <c r="F901" s="235" t="s">
        <v>924</v>
      </c>
      <c r="G901" s="233"/>
      <c r="H901" s="236">
        <v>12.545</v>
      </c>
      <c r="I901" s="237"/>
      <c r="J901" s="233"/>
      <c r="K901" s="233"/>
      <c r="L901" s="238"/>
      <c r="M901" s="239"/>
      <c r="N901" s="240"/>
      <c r="O901" s="240"/>
      <c r="P901" s="240"/>
      <c r="Q901" s="240"/>
      <c r="R901" s="240"/>
      <c r="S901" s="240"/>
      <c r="T901" s="241"/>
      <c r="AT901" s="242" t="s">
        <v>174</v>
      </c>
      <c r="AU901" s="242" t="s">
        <v>81</v>
      </c>
      <c r="AV901" s="13" t="s">
        <v>81</v>
      </c>
      <c r="AW901" s="13" t="s">
        <v>36</v>
      </c>
      <c r="AX901" s="13" t="s">
        <v>72</v>
      </c>
      <c r="AY901" s="242" t="s">
        <v>162</v>
      </c>
    </row>
    <row r="902" spans="2:51" s="12" customFormat="1" ht="13.5">
      <c r="B902" s="221"/>
      <c r="C902" s="222"/>
      <c r="D902" s="218" t="s">
        <v>174</v>
      </c>
      <c r="E902" s="223" t="s">
        <v>21</v>
      </c>
      <c r="F902" s="224" t="s">
        <v>177</v>
      </c>
      <c r="G902" s="222"/>
      <c r="H902" s="225" t="s">
        <v>21</v>
      </c>
      <c r="I902" s="226"/>
      <c r="J902" s="222"/>
      <c r="K902" s="222"/>
      <c r="L902" s="227"/>
      <c r="M902" s="228"/>
      <c r="N902" s="229"/>
      <c r="O902" s="229"/>
      <c r="P902" s="229"/>
      <c r="Q902" s="229"/>
      <c r="R902" s="229"/>
      <c r="S902" s="229"/>
      <c r="T902" s="230"/>
      <c r="AT902" s="231" t="s">
        <v>174</v>
      </c>
      <c r="AU902" s="231" t="s">
        <v>81</v>
      </c>
      <c r="AV902" s="12" t="s">
        <v>79</v>
      </c>
      <c r="AW902" s="12" t="s">
        <v>36</v>
      </c>
      <c r="AX902" s="12" t="s">
        <v>72</v>
      </c>
      <c r="AY902" s="231" t="s">
        <v>162</v>
      </c>
    </row>
    <row r="903" spans="2:51" s="13" customFormat="1" ht="13.5">
      <c r="B903" s="232"/>
      <c r="C903" s="233"/>
      <c r="D903" s="218" t="s">
        <v>174</v>
      </c>
      <c r="E903" s="234" t="s">
        <v>21</v>
      </c>
      <c r="F903" s="235" t="s">
        <v>925</v>
      </c>
      <c r="G903" s="233"/>
      <c r="H903" s="236">
        <v>8.97</v>
      </c>
      <c r="I903" s="237"/>
      <c r="J903" s="233"/>
      <c r="K903" s="233"/>
      <c r="L903" s="238"/>
      <c r="M903" s="239"/>
      <c r="N903" s="240"/>
      <c r="O903" s="240"/>
      <c r="P903" s="240"/>
      <c r="Q903" s="240"/>
      <c r="R903" s="240"/>
      <c r="S903" s="240"/>
      <c r="T903" s="241"/>
      <c r="AT903" s="242" t="s">
        <v>174</v>
      </c>
      <c r="AU903" s="242" t="s">
        <v>81</v>
      </c>
      <c r="AV903" s="13" t="s">
        <v>81</v>
      </c>
      <c r="AW903" s="13" t="s">
        <v>36</v>
      </c>
      <c r="AX903" s="13" t="s">
        <v>72</v>
      </c>
      <c r="AY903" s="242" t="s">
        <v>162</v>
      </c>
    </row>
    <row r="904" spans="2:51" s="12" customFormat="1" ht="13.5">
      <c r="B904" s="221"/>
      <c r="C904" s="222"/>
      <c r="D904" s="218" t="s">
        <v>174</v>
      </c>
      <c r="E904" s="223" t="s">
        <v>21</v>
      </c>
      <c r="F904" s="224" t="s">
        <v>178</v>
      </c>
      <c r="G904" s="222"/>
      <c r="H904" s="225" t="s">
        <v>21</v>
      </c>
      <c r="I904" s="226"/>
      <c r="J904" s="222"/>
      <c r="K904" s="222"/>
      <c r="L904" s="227"/>
      <c r="M904" s="228"/>
      <c r="N904" s="229"/>
      <c r="O904" s="229"/>
      <c r="P904" s="229"/>
      <c r="Q904" s="229"/>
      <c r="R904" s="229"/>
      <c r="S904" s="229"/>
      <c r="T904" s="230"/>
      <c r="AT904" s="231" t="s">
        <v>174</v>
      </c>
      <c r="AU904" s="231" t="s">
        <v>81</v>
      </c>
      <c r="AV904" s="12" t="s">
        <v>79</v>
      </c>
      <c r="AW904" s="12" t="s">
        <v>36</v>
      </c>
      <c r="AX904" s="12" t="s">
        <v>72</v>
      </c>
      <c r="AY904" s="231" t="s">
        <v>162</v>
      </c>
    </row>
    <row r="905" spans="2:51" s="13" customFormat="1" ht="13.5">
      <c r="B905" s="232"/>
      <c r="C905" s="233"/>
      <c r="D905" s="218" t="s">
        <v>174</v>
      </c>
      <c r="E905" s="234" t="s">
        <v>21</v>
      </c>
      <c r="F905" s="235" t="s">
        <v>925</v>
      </c>
      <c r="G905" s="233"/>
      <c r="H905" s="236">
        <v>8.97</v>
      </c>
      <c r="I905" s="237"/>
      <c r="J905" s="233"/>
      <c r="K905" s="233"/>
      <c r="L905" s="238"/>
      <c r="M905" s="239"/>
      <c r="N905" s="240"/>
      <c r="O905" s="240"/>
      <c r="P905" s="240"/>
      <c r="Q905" s="240"/>
      <c r="R905" s="240"/>
      <c r="S905" s="240"/>
      <c r="T905" s="241"/>
      <c r="AT905" s="242" t="s">
        <v>174</v>
      </c>
      <c r="AU905" s="242" t="s">
        <v>81</v>
      </c>
      <c r="AV905" s="13" t="s">
        <v>81</v>
      </c>
      <c r="AW905" s="13" t="s">
        <v>36</v>
      </c>
      <c r="AX905" s="13" t="s">
        <v>72</v>
      </c>
      <c r="AY905" s="242" t="s">
        <v>162</v>
      </c>
    </row>
    <row r="906" spans="2:51" s="12" customFormat="1" ht="13.5">
      <c r="B906" s="221"/>
      <c r="C906" s="222"/>
      <c r="D906" s="218" t="s">
        <v>174</v>
      </c>
      <c r="E906" s="223" t="s">
        <v>21</v>
      </c>
      <c r="F906" s="224" t="s">
        <v>926</v>
      </c>
      <c r="G906" s="222"/>
      <c r="H906" s="225" t="s">
        <v>21</v>
      </c>
      <c r="I906" s="226"/>
      <c r="J906" s="222"/>
      <c r="K906" s="222"/>
      <c r="L906" s="227"/>
      <c r="M906" s="228"/>
      <c r="N906" s="229"/>
      <c r="O906" s="229"/>
      <c r="P906" s="229"/>
      <c r="Q906" s="229"/>
      <c r="R906" s="229"/>
      <c r="S906" s="229"/>
      <c r="T906" s="230"/>
      <c r="AT906" s="231" t="s">
        <v>174</v>
      </c>
      <c r="AU906" s="231" t="s">
        <v>81</v>
      </c>
      <c r="AV906" s="12" t="s">
        <v>79</v>
      </c>
      <c r="AW906" s="12" t="s">
        <v>36</v>
      </c>
      <c r="AX906" s="12" t="s">
        <v>72</v>
      </c>
      <c r="AY906" s="231" t="s">
        <v>162</v>
      </c>
    </row>
    <row r="907" spans="2:51" s="13" customFormat="1" ht="13.5">
      <c r="B907" s="232"/>
      <c r="C907" s="233"/>
      <c r="D907" s="218" t="s">
        <v>174</v>
      </c>
      <c r="E907" s="234" t="s">
        <v>21</v>
      </c>
      <c r="F907" s="235" t="s">
        <v>927</v>
      </c>
      <c r="G907" s="233"/>
      <c r="H907" s="236">
        <v>8.58</v>
      </c>
      <c r="I907" s="237"/>
      <c r="J907" s="233"/>
      <c r="K907" s="233"/>
      <c r="L907" s="238"/>
      <c r="M907" s="239"/>
      <c r="N907" s="240"/>
      <c r="O907" s="240"/>
      <c r="P907" s="240"/>
      <c r="Q907" s="240"/>
      <c r="R907" s="240"/>
      <c r="S907" s="240"/>
      <c r="T907" s="241"/>
      <c r="AT907" s="242" t="s">
        <v>174</v>
      </c>
      <c r="AU907" s="242" t="s">
        <v>81</v>
      </c>
      <c r="AV907" s="13" t="s">
        <v>81</v>
      </c>
      <c r="AW907" s="13" t="s">
        <v>36</v>
      </c>
      <c r="AX907" s="13" t="s">
        <v>72</v>
      </c>
      <c r="AY907" s="242" t="s">
        <v>162</v>
      </c>
    </row>
    <row r="908" spans="2:51" s="12" customFormat="1" ht="13.5">
      <c r="B908" s="221"/>
      <c r="C908" s="222"/>
      <c r="D908" s="218" t="s">
        <v>174</v>
      </c>
      <c r="E908" s="223" t="s">
        <v>21</v>
      </c>
      <c r="F908" s="224" t="s">
        <v>928</v>
      </c>
      <c r="G908" s="222"/>
      <c r="H908" s="225" t="s">
        <v>21</v>
      </c>
      <c r="I908" s="226"/>
      <c r="J908" s="222"/>
      <c r="K908" s="222"/>
      <c r="L908" s="227"/>
      <c r="M908" s="228"/>
      <c r="N908" s="229"/>
      <c r="O908" s="229"/>
      <c r="P908" s="229"/>
      <c r="Q908" s="229"/>
      <c r="R908" s="229"/>
      <c r="S908" s="229"/>
      <c r="T908" s="230"/>
      <c r="AT908" s="231" t="s">
        <v>174</v>
      </c>
      <c r="AU908" s="231" t="s">
        <v>81</v>
      </c>
      <c r="AV908" s="12" t="s">
        <v>79</v>
      </c>
      <c r="AW908" s="12" t="s">
        <v>36</v>
      </c>
      <c r="AX908" s="12" t="s">
        <v>72</v>
      </c>
      <c r="AY908" s="231" t="s">
        <v>162</v>
      </c>
    </row>
    <row r="909" spans="2:51" s="13" customFormat="1" ht="13.5">
      <c r="B909" s="232"/>
      <c r="C909" s="233"/>
      <c r="D909" s="218" t="s">
        <v>174</v>
      </c>
      <c r="E909" s="234" t="s">
        <v>21</v>
      </c>
      <c r="F909" s="235" t="s">
        <v>927</v>
      </c>
      <c r="G909" s="233"/>
      <c r="H909" s="236">
        <v>8.58</v>
      </c>
      <c r="I909" s="237"/>
      <c r="J909" s="233"/>
      <c r="K909" s="233"/>
      <c r="L909" s="238"/>
      <c r="M909" s="239"/>
      <c r="N909" s="240"/>
      <c r="O909" s="240"/>
      <c r="P909" s="240"/>
      <c r="Q909" s="240"/>
      <c r="R909" s="240"/>
      <c r="S909" s="240"/>
      <c r="T909" s="241"/>
      <c r="AT909" s="242" t="s">
        <v>174</v>
      </c>
      <c r="AU909" s="242" t="s">
        <v>81</v>
      </c>
      <c r="AV909" s="13" t="s">
        <v>81</v>
      </c>
      <c r="AW909" s="13" t="s">
        <v>36</v>
      </c>
      <c r="AX909" s="13" t="s">
        <v>72</v>
      </c>
      <c r="AY909" s="242" t="s">
        <v>162</v>
      </c>
    </row>
    <row r="910" spans="2:51" s="12" customFormat="1" ht="13.5">
      <c r="B910" s="221"/>
      <c r="C910" s="222"/>
      <c r="D910" s="218" t="s">
        <v>174</v>
      </c>
      <c r="E910" s="223" t="s">
        <v>21</v>
      </c>
      <c r="F910" s="224" t="s">
        <v>360</v>
      </c>
      <c r="G910" s="222"/>
      <c r="H910" s="225" t="s">
        <v>21</v>
      </c>
      <c r="I910" s="226"/>
      <c r="J910" s="222"/>
      <c r="K910" s="222"/>
      <c r="L910" s="227"/>
      <c r="M910" s="228"/>
      <c r="N910" s="229"/>
      <c r="O910" s="229"/>
      <c r="P910" s="229"/>
      <c r="Q910" s="229"/>
      <c r="R910" s="229"/>
      <c r="S910" s="229"/>
      <c r="T910" s="230"/>
      <c r="AT910" s="231" t="s">
        <v>174</v>
      </c>
      <c r="AU910" s="231" t="s">
        <v>81</v>
      </c>
      <c r="AV910" s="12" t="s">
        <v>79</v>
      </c>
      <c r="AW910" s="12" t="s">
        <v>36</v>
      </c>
      <c r="AX910" s="12" t="s">
        <v>72</v>
      </c>
      <c r="AY910" s="231" t="s">
        <v>162</v>
      </c>
    </row>
    <row r="911" spans="2:51" s="13" customFormat="1" ht="13.5">
      <c r="B911" s="232"/>
      <c r="C911" s="233"/>
      <c r="D911" s="218" t="s">
        <v>174</v>
      </c>
      <c r="E911" s="234" t="s">
        <v>21</v>
      </c>
      <c r="F911" s="235" t="s">
        <v>927</v>
      </c>
      <c r="G911" s="233"/>
      <c r="H911" s="236">
        <v>8.58</v>
      </c>
      <c r="I911" s="237"/>
      <c r="J911" s="233"/>
      <c r="K911" s="233"/>
      <c r="L911" s="238"/>
      <c r="M911" s="239"/>
      <c r="N911" s="240"/>
      <c r="O911" s="240"/>
      <c r="P911" s="240"/>
      <c r="Q911" s="240"/>
      <c r="R911" s="240"/>
      <c r="S911" s="240"/>
      <c r="T911" s="241"/>
      <c r="AT911" s="242" t="s">
        <v>174</v>
      </c>
      <c r="AU911" s="242" t="s">
        <v>81</v>
      </c>
      <c r="AV911" s="13" t="s">
        <v>81</v>
      </c>
      <c r="AW911" s="13" t="s">
        <v>36</v>
      </c>
      <c r="AX911" s="13" t="s">
        <v>72</v>
      </c>
      <c r="AY911" s="242" t="s">
        <v>162</v>
      </c>
    </row>
    <row r="912" spans="2:51" s="12" customFormat="1" ht="13.5">
      <c r="B912" s="221"/>
      <c r="C912" s="222"/>
      <c r="D912" s="218" t="s">
        <v>174</v>
      </c>
      <c r="E912" s="223" t="s">
        <v>21</v>
      </c>
      <c r="F912" s="224" t="s">
        <v>286</v>
      </c>
      <c r="G912" s="222"/>
      <c r="H912" s="225" t="s">
        <v>21</v>
      </c>
      <c r="I912" s="226"/>
      <c r="J912" s="222"/>
      <c r="K912" s="222"/>
      <c r="L912" s="227"/>
      <c r="M912" s="228"/>
      <c r="N912" s="229"/>
      <c r="O912" s="229"/>
      <c r="P912" s="229"/>
      <c r="Q912" s="229"/>
      <c r="R912" s="229"/>
      <c r="S912" s="229"/>
      <c r="T912" s="230"/>
      <c r="AT912" s="231" t="s">
        <v>174</v>
      </c>
      <c r="AU912" s="231" t="s">
        <v>81</v>
      </c>
      <c r="AV912" s="12" t="s">
        <v>79</v>
      </c>
      <c r="AW912" s="12" t="s">
        <v>36</v>
      </c>
      <c r="AX912" s="12" t="s">
        <v>72</v>
      </c>
      <c r="AY912" s="231" t="s">
        <v>162</v>
      </c>
    </row>
    <row r="913" spans="2:51" s="13" customFormat="1" ht="13.5">
      <c r="B913" s="232"/>
      <c r="C913" s="233"/>
      <c r="D913" s="218" t="s">
        <v>174</v>
      </c>
      <c r="E913" s="234" t="s">
        <v>21</v>
      </c>
      <c r="F913" s="235" t="s">
        <v>929</v>
      </c>
      <c r="G913" s="233"/>
      <c r="H913" s="236">
        <v>16.796</v>
      </c>
      <c r="I913" s="237"/>
      <c r="J913" s="233"/>
      <c r="K913" s="233"/>
      <c r="L913" s="238"/>
      <c r="M913" s="239"/>
      <c r="N913" s="240"/>
      <c r="O913" s="240"/>
      <c r="P913" s="240"/>
      <c r="Q913" s="240"/>
      <c r="R913" s="240"/>
      <c r="S913" s="240"/>
      <c r="T913" s="241"/>
      <c r="AT913" s="242" t="s">
        <v>174</v>
      </c>
      <c r="AU913" s="242" t="s">
        <v>81</v>
      </c>
      <c r="AV913" s="13" t="s">
        <v>81</v>
      </c>
      <c r="AW913" s="13" t="s">
        <v>36</v>
      </c>
      <c r="AX913" s="13" t="s">
        <v>72</v>
      </c>
      <c r="AY913" s="242" t="s">
        <v>162</v>
      </c>
    </row>
    <row r="914" spans="2:51" s="14" customFormat="1" ht="13.5">
      <c r="B914" s="243"/>
      <c r="C914" s="244"/>
      <c r="D914" s="245" t="s">
        <v>174</v>
      </c>
      <c r="E914" s="246" t="s">
        <v>21</v>
      </c>
      <c r="F914" s="247" t="s">
        <v>184</v>
      </c>
      <c r="G914" s="244"/>
      <c r="H914" s="248">
        <v>125.944</v>
      </c>
      <c r="I914" s="249"/>
      <c r="J914" s="244"/>
      <c r="K914" s="244"/>
      <c r="L914" s="250"/>
      <c r="M914" s="251"/>
      <c r="N914" s="252"/>
      <c r="O914" s="252"/>
      <c r="P914" s="252"/>
      <c r="Q914" s="252"/>
      <c r="R914" s="252"/>
      <c r="S914" s="252"/>
      <c r="T914" s="253"/>
      <c r="AT914" s="254" t="s">
        <v>174</v>
      </c>
      <c r="AU914" s="254" t="s">
        <v>81</v>
      </c>
      <c r="AV914" s="14" t="s">
        <v>170</v>
      </c>
      <c r="AW914" s="14" t="s">
        <v>36</v>
      </c>
      <c r="AX914" s="14" t="s">
        <v>79</v>
      </c>
      <c r="AY914" s="254" t="s">
        <v>162</v>
      </c>
    </row>
    <row r="915" spans="2:65" s="1" customFormat="1" ht="31.5" customHeight="1">
      <c r="B915" s="43"/>
      <c r="C915" s="206" t="s">
        <v>930</v>
      </c>
      <c r="D915" s="206" t="s">
        <v>165</v>
      </c>
      <c r="E915" s="207" t="s">
        <v>931</v>
      </c>
      <c r="F915" s="208" t="s">
        <v>932</v>
      </c>
      <c r="G915" s="209" t="s">
        <v>933</v>
      </c>
      <c r="H915" s="210">
        <v>250</v>
      </c>
      <c r="I915" s="211"/>
      <c r="J915" s="212">
        <f>ROUND(I915*H915,2)</f>
        <v>0</v>
      </c>
      <c r="K915" s="208" t="s">
        <v>169</v>
      </c>
      <c r="L915" s="63"/>
      <c r="M915" s="213" t="s">
        <v>21</v>
      </c>
      <c r="N915" s="214" t="s">
        <v>43</v>
      </c>
      <c r="O915" s="44"/>
      <c r="P915" s="215">
        <f>O915*H915</f>
        <v>0</v>
      </c>
      <c r="Q915" s="215">
        <v>0</v>
      </c>
      <c r="R915" s="215">
        <f>Q915*H915</f>
        <v>0</v>
      </c>
      <c r="S915" s="215">
        <v>0.001</v>
      </c>
      <c r="T915" s="216">
        <f>S915*H915</f>
        <v>0.25</v>
      </c>
      <c r="AR915" s="26" t="s">
        <v>376</v>
      </c>
      <c r="AT915" s="26" t="s">
        <v>165</v>
      </c>
      <c r="AU915" s="26" t="s">
        <v>81</v>
      </c>
      <c r="AY915" s="26" t="s">
        <v>162</v>
      </c>
      <c r="BE915" s="217">
        <f>IF(N915="základní",J915,0)</f>
        <v>0</v>
      </c>
      <c r="BF915" s="217">
        <f>IF(N915="snížená",J915,0)</f>
        <v>0</v>
      </c>
      <c r="BG915" s="217">
        <f>IF(N915="zákl. přenesená",J915,0)</f>
        <v>0</v>
      </c>
      <c r="BH915" s="217">
        <f>IF(N915="sníž. přenesená",J915,0)</f>
        <v>0</v>
      </c>
      <c r="BI915" s="217">
        <f>IF(N915="nulová",J915,0)</f>
        <v>0</v>
      </c>
      <c r="BJ915" s="26" t="s">
        <v>79</v>
      </c>
      <c r="BK915" s="217">
        <f>ROUND(I915*H915,2)</f>
        <v>0</v>
      </c>
      <c r="BL915" s="26" t="s">
        <v>376</v>
      </c>
      <c r="BM915" s="26" t="s">
        <v>934</v>
      </c>
    </row>
    <row r="916" spans="2:47" s="1" customFormat="1" ht="54">
      <c r="B916" s="43"/>
      <c r="C916" s="65"/>
      <c r="D916" s="218" t="s">
        <v>172</v>
      </c>
      <c r="E916" s="65"/>
      <c r="F916" s="219" t="s">
        <v>935</v>
      </c>
      <c r="G916" s="65"/>
      <c r="H916" s="65"/>
      <c r="I916" s="174"/>
      <c r="J916" s="65"/>
      <c r="K916" s="65"/>
      <c r="L916" s="63"/>
      <c r="M916" s="220"/>
      <c r="N916" s="44"/>
      <c r="O916" s="44"/>
      <c r="P916" s="44"/>
      <c r="Q916" s="44"/>
      <c r="R916" s="44"/>
      <c r="S916" s="44"/>
      <c r="T916" s="80"/>
      <c r="AT916" s="26" t="s">
        <v>172</v>
      </c>
      <c r="AU916" s="26" t="s">
        <v>81</v>
      </c>
    </row>
    <row r="917" spans="2:51" s="12" customFormat="1" ht="13.5">
      <c r="B917" s="221"/>
      <c r="C917" s="222"/>
      <c r="D917" s="218" t="s">
        <v>174</v>
      </c>
      <c r="E917" s="223" t="s">
        <v>21</v>
      </c>
      <c r="F917" s="224" t="s">
        <v>936</v>
      </c>
      <c r="G917" s="222"/>
      <c r="H917" s="225" t="s">
        <v>21</v>
      </c>
      <c r="I917" s="226"/>
      <c r="J917" s="222"/>
      <c r="K917" s="222"/>
      <c r="L917" s="227"/>
      <c r="M917" s="228"/>
      <c r="N917" s="229"/>
      <c r="O917" s="229"/>
      <c r="P917" s="229"/>
      <c r="Q917" s="229"/>
      <c r="R917" s="229"/>
      <c r="S917" s="229"/>
      <c r="T917" s="230"/>
      <c r="AT917" s="231" t="s">
        <v>174</v>
      </c>
      <c r="AU917" s="231" t="s">
        <v>81</v>
      </c>
      <c r="AV917" s="12" t="s">
        <v>79</v>
      </c>
      <c r="AW917" s="12" t="s">
        <v>36</v>
      </c>
      <c r="AX917" s="12" t="s">
        <v>72</v>
      </c>
      <c r="AY917" s="231" t="s">
        <v>162</v>
      </c>
    </row>
    <row r="918" spans="2:51" s="13" customFormat="1" ht="13.5">
      <c r="B918" s="232"/>
      <c r="C918" s="233"/>
      <c r="D918" s="218" t="s">
        <v>174</v>
      </c>
      <c r="E918" s="234" t="s">
        <v>21</v>
      </c>
      <c r="F918" s="235" t="s">
        <v>937</v>
      </c>
      <c r="G918" s="233"/>
      <c r="H918" s="236">
        <v>250</v>
      </c>
      <c r="I918" s="237"/>
      <c r="J918" s="233"/>
      <c r="K918" s="233"/>
      <c r="L918" s="238"/>
      <c r="M918" s="239"/>
      <c r="N918" s="240"/>
      <c r="O918" s="240"/>
      <c r="P918" s="240"/>
      <c r="Q918" s="240"/>
      <c r="R918" s="240"/>
      <c r="S918" s="240"/>
      <c r="T918" s="241"/>
      <c r="AT918" s="242" t="s">
        <v>174</v>
      </c>
      <c r="AU918" s="242" t="s">
        <v>81</v>
      </c>
      <c r="AV918" s="13" t="s">
        <v>81</v>
      </c>
      <c r="AW918" s="13" t="s">
        <v>36</v>
      </c>
      <c r="AX918" s="13" t="s">
        <v>79</v>
      </c>
      <c r="AY918" s="242" t="s">
        <v>162</v>
      </c>
    </row>
    <row r="919" spans="2:63" s="11" customFormat="1" ht="29.85" customHeight="1">
      <c r="B919" s="189"/>
      <c r="C919" s="190"/>
      <c r="D919" s="203" t="s">
        <v>71</v>
      </c>
      <c r="E919" s="204" t="s">
        <v>938</v>
      </c>
      <c r="F919" s="204" t="s">
        <v>939</v>
      </c>
      <c r="G919" s="190"/>
      <c r="H919" s="190"/>
      <c r="I919" s="193"/>
      <c r="J919" s="205">
        <f>BK919</f>
        <v>0</v>
      </c>
      <c r="K919" s="190"/>
      <c r="L919" s="195"/>
      <c r="M919" s="196"/>
      <c r="N919" s="197"/>
      <c r="O919" s="197"/>
      <c r="P919" s="198">
        <f>SUM(P920:P980)</f>
        <v>0</v>
      </c>
      <c r="Q919" s="197"/>
      <c r="R919" s="198">
        <f>SUM(R920:R980)</f>
        <v>3.6733292300000002</v>
      </c>
      <c r="S919" s="197"/>
      <c r="T919" s="199">
        <f>SUM(T920:T980)</f>
        <v>0</v>
      </c>
      <c r="AR919" s="200" t="s">
        <v>81</v>
      </c>
      <c r="AT919" s="201" t="s">
        <v>71</v>
      </c>
      <c r="AU919" s="201" t="s">
        <v>79</v>
      </c>
      <c r="AY919" s="200" t="s">
        <v>162</v>
      </c>
      <c r="BK919" s="202">
        <f>SUM(BK920:BK980)</f>
        <v>0</v>
      </c>
    </row>
    <row r="920" spans="2:65" s="1" customFormat="1" ht="22.5" customHeight="1">
      <c r="B920" s="43"/>
      <c r="C920" s="206" t="s">
        <v>940</v>
      </c>
      <c r="D920" s="206" t="s">
        <v>165</v>
      </c>
      <c r="E920" s="207" t="s">
        <v>941</v>
      </c>
      <c r="F920" s="208" t="s">
        <v>942</v>
      </c>
      <c r="G920" s="209" t="s">
        <v>187</v>
      </c>
      <c r="H920" s="210">
        <v>115.54</v>
      </c>
      <c r="I920" s="211"/>
      <c r="J920" s="212">
        <f>ROUND(I920*H920,2)</f>
        <v>0</v>
      </c>
      <c r="K920" s="208" t="s">
        <v>169</v>
      </c>
      <c r="L920" s="63"/>
      <c r="M920" s="213" t="s">
        <v>21</v>
      </c>
      <c r="N920" s="214" t="s">
        <v>43</v>
      </c>
      <c r="O920" s="44"/>
      <c r="P920" s="215">
        <f>O920*H920</f>
        <v>0</v>
      </c>
      <c r="Q920" s="215">
        <v>0.0035</v>
      </c>
      <c r="R920" s="215">
        <f>Q920*H920</f>
        <v>0.40439</v>
      </c>
      <c r="S920" s="215">
        <v>0</v>
      </c>
      <c r="T920" s="216">
        <f>S920*H920</f>
        <v>0</v>
      </c>
      <c r="AR920" s="26" t="s">
        <v>376</v>
      </c>
      <c r="AT920" s="26" t="s">
        <v>165</v>
      </c>
      <c r="AU920" s="26" t="s">
        <v>81</v>
      </c>
      <c r="AY920" s="26" t="s">
        <v>162</v>
      </c>
      <c r="BE920" s="217">
        <f>IF(N920="základní",J920,0)</f>
        <v>0</v>
      </c>
      <c r="BF920" s="217">
        <f>IF(N920="snížená",J920,0)</f>
        <v>0</v>
      </c>
      <c r="BG920" s="217">
        <f>IF(N920="zákl. přenesená",J920,0)</f>
        <v>0</v>
      </c>
      <c r="BH920" s="217">
        <f>IF(N920="sníž. přenesená",J920,0)</f>
        <v>0</v>
      </c>
      <c r="BI920" s="217">
        <f>IF(N920="nulová",J920,0)</f>
        <v>0</v>
      </c>
      <c r="BJ920" s="26" t="s">
        <v>79</v>
      </c>
      <c r="BK920" s="217">
        <f>ROUND(I920*H920,2)</f>
        <v>0</v>
      </c>
      <c r="BL920" s="26" t="s">
        <v>376</v>
      </c>
      <c r="BM920" s="26" t="s">
        <v>943</v>
      </c>
    </row>
    <row r="921" spans="2:51" s="12" customFormat="1" ht="13.5">
      <c r="B921" s="221"/>
      <c r="C921" s="222"/>
      <c r="D921" s="218" t="s">
        <v>174</v>
      </c>
      <c r="E921" s="223" t="s">
        <v>21</v>
      </c>
      <c r="F921" s="224" t="s">
        <v>332</v>
      </c>
      <c r="G921" s="222"/>
      <c r="H921" s="225" t="s">
        <v>21</v>
      </c>
      <c r="I921" s="226"/>
      <c r="J921" s="222"/>
      <c r="K921" s="222"/>
      <c r="L921" s="227"/>
      <c r="M921" s="228"/>
      <c r="N921" s="229"/>
      <c r="O921" s="229"/>
      <c r="P921" s="229"/>
      <c r="Q921" s="229"/>
      <c r="R921" s="229"/>
      <c r="S921" s="229"/>
      <c r="T921" s="230"/>
      <c r="AT921" s="231" t="s">
        <v>174</v>
      </c>
      <c r="AU921" s="231" t="s">
        <v>81</v>
      </c>
      <c r="AV921" s="12" t="s">
        <v>79</v>
      </c>
      <c r="AW921" s="12" t="s">
        <v>36</v>
      </c>
      <c r="AX921" s="12" t="s">
        <v>72</v>
      </c>
      <c r="AY921" s="231" t="s">
        <v>162</v>
      </c>
    </row>
    <row r="922" spans="2:51" s="13" customFormat="1" ht="13.5">
      <c r="B922" s="232"/>
      <c r="C922" s="233"/>
      <c r="D922" s="218" t="s">
        <v>174</v>
      </c>
      <c r="E922" s="234" t="s">
        <v>21</v>
      </c>
      <c r="F922" s="235" t="s">
        <v>733</v>
      </c>
      <c r="G922" s="233"/>
      <c r="H922" s="236">
        <v>20.04</v>
      </c>
      <c r="I922" s="237"/>
      <c r="J922" s="233"/>
      <c r="K922" s="233"/>
      <c r="L922" s="238"/>
      <c r="M922" s="239"/>
      <c r="N922" s="240"/>
      <c r="O922" s="240"/>
      <c r="P922" s="240"/>
      <c r="Q922" s="240"/>
      <c r="R922" s="240"/>
      <c r="S922" s="240"/>
      <c r="T922" s="241"/>
      <c r="AT922" s="242" t="s">
        <v>174</v>
      </c>
      <c r="AU922" s="242" t="s">
        <v>81</v>
      </c>
      <c r="AV922" s="13" t="s">
        <v>81</v>
      </c>
      <c r="AW922" s="13" t="s">
        <v>36</v>
      </c>
      <c r="AX922" s="13" t="s">
        <v>72</v>
      </c>
      <c r="AY922" s="242" t="s">
        <v>162</v>
      </c>
    </row>
    <row r="923" spans="2:51" s="12" customFormat="1" ht="13.5">
      <c r="B923" s="221"/>
      <c r="C923" s="222"/>
      <c r="D923" s="218" t="s">
        <v>174</v>
      </c>
      <c r="E923" s="223" t="s">
        <v>21</v>
      </c>
      <c r="F923" s="224" t="s">
        <v>330</v>
      </c>
      <c r="G923" s="222"/>
      <c r="H923" s="225" t="s">
        <v>21</v>
      </c>
      <c r="I923" s="226"/>
      <c r="J923" s="222"/>
      <c r="K923" s="222"/>
      <c r="L923" s="227"/>
      <c r="M923" s="228"/>
      <c r="N923" s="229"/>
      <c r="O923" s="229"/>
      <c r="P923" s="229"/>
      <c r="Q923" s="229"/>
      <c r="R923" s="229"/>
      <c r="S923" s="229"/>
      <c r="T923" s="230"/>
      <c r="AT923" s="231" t="s">
        <v>174</v>
      </c>
      <c r="AU923" s="231" t="s">
        <v>81</v>
      </c>
      <c r="AV923" s="12" t="s">
        <v>79</v>
      </c>
      <c r="AW923" s="12" t="s">
        <v>36</v>
      </c>
      <c r="AX923" s="12" t="s">
        <v>72</v>
      </c>
      <c r="AY923" s="231" t="s">
        <v>162</v>
      </c>
    </row>
    <row r="924" spans="2:51" s="13" customFormat="1" ht="13.5">
      <c r="B924" s="232"/>
      <c r="C924" s="233"/>
      <c r="D924" s="218" t="s">
        <v>174</v>
      </c>
      <c r="E924" s="234" t="s">
        <v>21</v>
      </c>
      <c r="F924" s="235" t="s">
        <v>944</v>
      </c>
      <c r="G924" s="233"/>
      <c r="H924" s="236">
        <v>12.33</v>
      </c>
      <c r="I924" s="237"/>
      <c r="J924" s="233"/>
      <c r="K924" s="233"/>
      <c r="L924" s="238"/>
      <c r="M924" s="239"/>
      <c r="N924" s="240"/>
      <c r="O924" s="240"/>
      <c r="P924" s="240"/>
      <c r="Q924" s="240"/>
      <c r="R924" s="240"/>
      <c r="S924" s="240"/>
      <c r="T924" s="241"/>
      <c r="AT924" s="242" t="s">
        <v>174</v>
      </c>
      <c r="AU924" s="242" t="s">
        <v>81</v>
      </c>
      <c r="AV924" s="13" t="s">
        <v>81</v>
      </c>
      <c r="AW924" s="13" t="s">
        <v>36</v>
      </c>
      <c r="AX924" s="13" t="s">
        <v>72</v>
      </c>
      <c r="AY924" s="242" t="s">
        <v>162</v>
      </c>
    </row>
    <row r="925" spans="2:51" s="12" customFormat="1" ht="13.5">
      <c r="B925" s="221"/>
      <c r="C925" s="222"/>
      <c r="D925" s="218" t="s">
        <v>174</v>
      </c>
      <c r="E925" s="223" t="s">
        <v>21</v>
      </c>
      <c r="F925" s="224" t="s">
        <v>196</v>
      </c>
      <c r="G925" s="222"/>
      <c r="H925" s="225" t="s">
        <v>21</v>
      </c>
      <c r="I925" s="226"/>
      <c r="J925" s="222"/>
      <c r="K925" s="222"/>
      <c r="L925" s="227"/>
      <c r="M925" s="228"/>
      <c r="N925" s="229"/>
      <c r="O925" s="229"/>
      <c r="P925" s="229"/>
      <c r="Q925" s="229"/>
      <c r="R925" s="229"/>
      <c r="S925" s="229"/>
      <c r="T925" s="230"/>
      <c r="AT925" s="231" t="s">
        <v>174</v>
      </c>
      <c r="AU925" s="231" t="s">
        <v>81</v>
      </c>
      <c r="AV925" s="12" t="s">
        <v>79</v>
      </c>
      <c r="AW925" s="12" t="s">
        <v>36</v>
      </c>
      <c r="AX925" s="12" t="s">
        <v>72</v>
      </c>
      <c r="AY925" s="231" t="s">
        <v>162</v>
      </c>
    </row>
    <row r="926" spans="2:51" s="13" customFormat="1" ht="13.5">
      <c r="B926" s="232"/>
      <c r="C926" s="233"/>
      <c r="D926" s="218" t="s">
        <v>174</v>
      </c>
      <c r="E926" s="234" t="s">
        <v>21</v>
      </c>
      <c r="F926" s="235" t="s">
        <v>945</v>
      </c>
      <c r="G926" s="233"/>
      <c r="H926" s="236">
        <v>35.45</v>
      </c>
      <c r="I926" s="237"/>
      <c r="J926" s="233"/>
      <c r="K926" s="233"/>
      <c r="L926" s="238"/>
      <c r="M926" s="239"/>
      <c r="N926" s="240"/>
      <c r="O926" s="240"/>
      <c r="P926" s="240"/>
      <c r="Q926" s="240"/>
      <c r="R926" s="240"/>
      <c r="S926" s="240"/>
      <c r="T926" s="241"/>
      <c r="AT926" s="242" t="s">
        <v>174</v>
      </c>
      <c r="AU926" s="242" t="s">
        <v>81</v>
      </c>
      <c r="AV926" s="13" t="s">
        <v>81</v>
      </c>
      <c r="AW926" s="13" t="s">
        <v>36</v>
      </c>
      <c r="AX926" s="13" t="s">
        <v>72</v>
      </c>
      <c r="AY926" s="242" t="s">
        <v>162</v>
      </c>
    </row>
    <row r="927" spans="2:51" s="12" customFormat="1" ht="13.5">
      <c r="B927" s="221"/>
      <c r="C927" s="222"/>
      <c r="D927" s="218" t="s">
        <v>174</v>
      </c>
      <c r="E927" s="223" t="s">
        <v>21</v>
      </c>
      <c r="F927" s="224" t="s">
        <v>699</v>
      </c>
      <c r="G927" s="222"/>
      <c r="H927" s="225" t="s">
        <v>21</v>
      </c>
      <c r="I927" s="226"/>
      <c r="J927" s="222"/>
      <c r="K927" s="222"/>
      <c r="L927" s="227"/>
      <c r="M927" s="228"/>
      <c r="N927" s="229"/>
      <c r="O927" s="229"/>
      <c r="P927" s="229"/>
      <c r="Q927" s="229"/>
      <c r="R927" s="229"/>
      <c r="S927" s="229"/>
      <c r="T927" s="230"/>
      <c r="AT927" s="231" t="s">
        <v>174</v>
      </c>
      <c r="AU927" s="231" t="s">
        <v>81</v>
      </c>
      <c r="AV927" s="12" t="s">
        <v>79</v>
      </c>
      <c r="AW927" s="12" t="s">
        <v>36</v>
      </c>
      <c r="AX927" s="12" t="s">
        <v>72</v>
      </c>
      <c r="AY927" s="231" t="s">
        <v>162</v>
      </c>
    </row>
    <row r="928" spans="2:51" s="13" customFormat="1" ht="13.5">
      <c r="B928" s="232"/>
      <c r="C928" s="233"/>
      <c r="D928" s="218" t="s">
        <v>174</v>
      </c>
      <c r="E928" s="234" t="s">
        <v>21</v>
      </c>
      <c r="F928" s="235" t="s">
        <v>759</v>
      </c>
      <c r="G928" s="233"/>
      <c r="H928" s="236">
        <v>3.96</v>
      </c>
      <c r="I928" s="237"/>
      <c r="J928" s="233"/>
      <c r="K928" s="233"/>
      <c r="L928" s="238"/>
      <c r="M928" s="239"/>
      <c r="N928" s="240"/>
      <c r="O928" s="240"/>
      <c r="P928" s="240"/>
      <c r="Q928" s="240"/>
      <c r="R928" s="240"/>
      <c r="S928" s="240"/>
      <c r="T928" s="241"/>
      <c r="AT928" s="242" t="s">
        <v>174</v>
      </c>
      <c r="AU928" s="242" t="s">
        <v>81</v>
      </c>
      <c r="AV928" s="13" t="s">
        <v>81</v>
      </c>
      <c r="AW928" s="13" t="s">
        <v>36</v>
      </c>
      <c r="AX928" s="13" t="s">
        <v>72</v>
      </c>
      <c r="AY928" s="242" t="s">
        <v>162</v>
      </c>
    </row>
    <row r="929" spans="2:51" s="12" customFormat="1" ht="13.5">
      <c r="B929" s="221"/>
      <c r="C929" s="222"/>
      <c r="D929" s="218" t="s">
        <v>174</v>
      </c>
      <c r="E929" s="223" t="s">
        <v>21</v>
      </c>
      <c r="F929" s="224" t="s">
        <v>201</v>
      </c>
      <c r="G929" s="222"/>
      <c r="H929" s="225" t="s">
        <v>21</v>
      </c>
      <c r="I929" s="226"/>
      <c r="J929" s="222"/>
      <c r="K929" s="222"/>
      <c r="L929" s="227"/>
      <c r="M929" s="228"/>
      <c r="N929" s="229"/>
      <c r="O929" s="229"/>
      <c r="P929" s="229"/>
      <c r="Q929" s="229"/>
      <c r="R929" s="229"/>
      <c r="S929" s="229"/>
      <c r="T929" s="230"/>
      <c r="AT929" s="231" t="s">
        <v>174</v>
      </c>
      <c r="AU929" s="231" t="s">
        <v>81</v>
      </c>
      <c r="AV929" s="12" t="s">
        <v>79</v>
      </c>
      <c r="AW929" s="12" t="s">
        <v>36</v>
      </c>
      <c r="AX929" s="12" t="s">
        <v>72</v>
      </c>
      <c r="AY929" s="231" t="s">
        <v>162</v>
      </c>
    </row>
    <row r="930" spans="2:51" s="13" customFormat="1" ht="13.5">
      <c r="B930" s="232"/>
      <c r="C930" s="233"/>
      <c r="D930" s="218" t="s">
        <v>174</v>
      </c>
      <c r="E930" s="234" t="s">
        <v>21</v>
      </c>
      <c r="F930" s="235" t="s">
        <v>585</v>
      </c>
      <c r="G930" s="233"/>
      <c r="H930" s="236">
        <v>18.75</v>
      </c>
      <c r="I930" s="237"/>
      <c r="J930" s="233"/>
      <c r="K930" s="233"/>
      <c r="L930" s="238"/>
      <c r="M930" s="239"/>
      <c r="N930" s="240"/>
      <c r="O930" s="240"/>
      <c r="P930" s="240"/>
      <c r="Q930" s="240"/>
      <c r="R930" s="240"/>
      <c r="S930" s="240"/>
      <c r="T930" s="241"/>
      <c r="AT930" s="242" t="s">
        <v>174</v>
      </c>
      <c r="AU930" s="242" t="s">
        <v>81</v>
      </c>
      <c r="AV930" s="13" t="s">
        <v>81</v>
      </c>
      <c r="AW930" s="13" t="s">
        <v>36</v>
      </c>
      <c r="AX930" s="13" t="s">
        <v>72</v>
      </c>
      <c r="AY930" s="242" t="s">
        <v>162</v>
      </c>
    </row>
    <row r="931" spans="2:51" s="12" customFormat="1" ht="13.5">
      <c r="B931" s="221"/>
      <c r="C931" s="222"/>
      <c r="D931" s="218" t="s">
        <v>174</v>
      </c>
      <c r="E931" s="223" t="s">
        <v>21</v>
      </c>
      <c r="F931" s="224" t="s">
        <v>190</v>
      </c>
      <c r="G931" s="222"/>
      <c r="H931" s="225" t="s">
        <v>21</v>
      </c>
      <c r="I931" s="226"/>
      <c r="J931" s="222"/>
      <c r="K931" s="222"/>
      <c r="L931" s="227"/>
      <c r="M931" s="228"/>
      <c r="N931" s="229"/>
      <c r="O931" s="229"/>
      <c r="P931" s="229"/>
      <c r="Q931" s="229"/>
      <c r="R931" s="229"/>
      <c r="S931" s="229"/>
      <c r="T931" s="230"/>
      <c r="AT931" s="231" t="s">
        <v>174</v>
      </c>
      <c r="AU931" s="231" t="s">
        <v>81</v>
      </c>
      <c r="AV931" s="12" t="s">
        <v>79</v>
      </c>
      <c r="AW931" s="12" t="s">
        <v>36</v>
      </c>
      <c r="AX931" s="12" t="s">
        <v>72</v>
      </c>
      <c r="AY931" s="231" t="s">
        <v>162</v>
      </c>
    </row>
    <row r="932" spans="2:51" s="13" customFormat="1" ht="13.5">
      <c r="B932" s="232"/>
      <c r="C932" s="233"/>
      <c r="D932" s="218" t="s">
        <v>174</v>
      </c>
      <c r="E932" s="234" t="s">
        <v>21</v>
      </c>
      <c r="F932" s="235" t="s">
        <v>692</v>
      </c>
      <c r="G932" s="233"/>
      <c r="H932" s="236">
        <v>18.88</v>
      </c>
      <c r="I932" s="237"/>
      <c r="J932" s="233"/>
      <c r="K932" s="233"/>
      <c r="L932" s="238"/>
      <c r="M932" s="239"/>
      <c r="N932" s="240"/>
      <c r="O932" s="240"/>
      <c r="P932" s="240"/>
      <c r="Q932" s="240"/>
      <c r="R932" s="240"/>
      <c r="S932" s="240"/>
      <c r="T932" s="241"/>
      <c r="AT932" s="242" t="s">
        <v>174</v>
      </c>
      <c r="AU932" s="242" t="s">
        <v>81</v>
      </c>
      <c r="AV932" s="13" t="s">
        <v>81</v>
      </c>
      <c r="AW932" s="13" t="s">
        <v>36</v>
      </c>
      <c r="AX932" s="13" t="s">
        <v>72</v>
      </c>
      <c r="AY932" s="242" t="s">
        <v>162</v>
      </c>
    </row>
    <row r="933" spans="2:51" s="12" customFormat="1" ht="13.5">
      <c r="B933" s="221"/>
      <c r="C933" s="222"/>
      <c r="D933" s="218" t="s">
        <v>174</v>
      </c>
      <c r="E933" s="223" t="s">
        <v>21</v>
      </c>
      <c r="F933" s="224" t="s">
        <v>189</v>
      </c>
      <c r="G933" s="222"/>
      <c r="H933" s="225" t="s">
        <v>21</v>
      </c>
      <c r="I933" s="226"/>
      <c r="J933" s="222"/>
      <c r="K933" s="222"/>
      <c r="L933" s="227"/>
      <c r="M933" s="228"/>
      <c r="N933" s="229"/>
      <c r="O933" s="229"/>
      <c r="P933" s="229"/>
      <c r="Q933" s="229"/>
      <c r="R933" s="229"/>
      <c r="S933" s="229"/>
      <c r="T933" s="230"/>
      <c r="AT933" s="231" t="s">
        <v>174</v>
      </c>
      <c r="AU933" s="231" t="s">
        <v>81</v>
      </c>
      <c r="AV933" s="12" t="s">
        <v>79</v>
      </c>
      <c r="AW933" s="12" t="s">
        <v>36</v>
      </c>
      <c r="AX933" s="12" t="s">
        <v>72</v>
      </c>
      <c r="AY933" s="231" t="s">
        <v>162</v>
      </c>
    </row>
    <row r="934" spans="2:51" s="13" customFormat="1" ht="13.5">
      <c r="B934" s="232"/>
      <c r="C934" s="233"/>
      <c r="D934" s="218" t="s">
        <v>174</v>
      </c>
      <c r="E934" s="234" t="s">
        <v>21</v>
      </c>
      <c r="F934" s="235" t="s">
        <v>946</v>
      </c>
      <c r="G934" s="233"/>
      <c r="H934" s="236">
        <v>1.05</v>
      </c>
      <c r="I934" s="237"/>
      <c r="J934" s="233"/>
      <c r="K934" s="233"/>
      <c r="L934" s="238"/>
      <c r="M934" s="239"/>
      <c r="N934" s="240"/>
      <c r="O934" s="240"/>
      <c r="P934" s="240"/>
      <c r="Q934" s="240"/>
      <c r="R934" s="240"/>
      <c r="S934" s="240"/>
      <c r="T934" s="241"/>
      <c r="AT934" s="242" t="s">
        <v>174</v>
      </c>
      <c r="AU934" s="242" t="s">
        <v>81</v>
      </c>
      <c r="AV934" s="13" t="s">
        <v>81</v>
      </c>
      <c r="AW934" s="13" t="s">
        <v>36</v>
      </c>
      <c r="AX934" s="13" t="s">
        <v>72</v>
      </c>
      <c r="AY934" s="242" t="s">
        <v>162</v>
      </c>
    </row>
    <row r="935" spans="2:51" s="12" customFormat="1" ht="13.5">
      <c r="B935" s="221"/>
      <c r="C935" s="222"/>
      <c r="D935" s="218" t="s">
        <v>174</v>
      </c>
      <c r="E935" s="223" t="s">
        <v>21</v>
      </c>
      <c r="F935" s="224" t="s">
        <v>947</v>
      </c>
      <c r="G935" s="222"/>
      <c r="H935" s="225" t="s">
        <v>21</v>
      </c>
      <c r="I935" s="226"/>
      <c r="J935" s="222"/>
      <c r="K935" s="222"/>
      <c r="L935" s="227"/>
      <c r="M935" s="228"/>
      <c r="N935" s="229"/>
      <c r="O935" s="229"/>
      <c r="P935" s="229"/>
      <c r="Q935" s="229"/>
      <c r="R935" s="229"/>
      <c r="S935" s="229"/>
      <c r="T935" s="230"/>
      <c r="AT935" s="231" t="s">
        <v>174</v>
      </c>
      <c r="AU935" s="231" t="s">
        <v>81</v>
      </c>
      <c r="AV935" s="12" t="s">
        <v>79</v>
      </c>
      <c r="AW935" s="12" t="s">
        <v>36</v>
      </c>
      <c r="AX935" s="12" t="s">
        <v>72</v>
      </c>
      <c r="AY935" s="231" t="s">
        <v>162</v>
      </c>
    </row>
    <row r="936" spans="2:51" s="13" customFormat="1" ht="13.5">
      <c r="B936" s="232"/>
      <c r="C936" s="233"/>
      <c r="D936" s="218" t="s">
        <v>174</v>
      </c>
      <c r="E936" s="234" t="s">
        <v>21</v>
      </c>
      <c r="F936" s="235" t="s">
        <v>948</v>
      </c>
      <c r="G936" s="233"/>
      <c r="H936" s="236">
        <v>1.37</v>
      </c>
      <c r="I936" s="237"/>
      <c r="J936" s="233"/>
      <c r="K936" s="233"/>
      <c r="L936" s="238"/>
      <c r="M936" s="239"/>
      <c r="N936" s="240"/>
      <c r="O936" s="240"/>
      <c r="P936" s="240"/>
      <c r="Q936" s="240"/>
      <c r="R936" s="240"/>
      <c r="S936" s="240"/>
      <c r="T936" s="241"/>
      <c r="AT936" s="242" t="s">
        <v>174</v>
      </c>
      <c r="AU936" s="242" t="s">
        <v>81</v>
      </c>
      <c r="AV936" s="13" t="s">
        <v>81</v>
      </c>
      <c r="AW936" s="13" t="s">
        <v>36</v>
      </c>
      <c r="AX936" s="13" t="s">
        <v>72</v>
      </c>
      <c r="AY936" s="242" t="s">
        <v>162</v>
      </c>
    </row>
    <row r="937" spans="2:51" s="12" customFormat="1" ht="13.5">
      <c r="B937" s="221"/>
      <c r="C937" s="222"/>
      <c r="D937" s="218" t="s">
        <v>174</v>
      </c>
      <c r="E937" s="223" t="s">
        <v>21</v>
      </c>
      <c r="F937" s="224" t="s">
        <v>949</v>
      </c>
      <c r="G937" s="222"/>
      <c r="H937" s="225" t="s">
        <v>21</v>
      </c>
      <c r="I937" s="226"/>
      <c r="J937" s="222"/>
      <c r="K937" s="222"/>
      <c r="L937" s="227"/>
      <c r="M937" s="228"/>
      <c r="N937" s="229"/>
      <c r="O937" s="229"/>
      <c r="P937" s="229"/>
      <c r="Q937" s="229"/>
      <c r="R937" s="229"/>
      <c r="S937" s="229"/>
      <c r="T937" s="230"/>
      <c r="AT937" s="231" t="s">
        <v>174</v>
      </c>
      <c r="AU937" s="231" t="s">
        <v>81</v>
      </c>
      <c r="AV937" s="12" t="s">
        <v>79</v>
      </c>
      <c r="AW937" s="12" t="s">
        <v>36</v>
      </c>
      <c r="AX937" s="12" t="s">
        <v>72</v>
      </c>
      <c r="AY937" s="231" t="s">
        <v>162</v>
      </c>
    </row>
    <row r="938" spans="2:51" s="13" customFormat="1" ht="13.5">
      <c r="B938" s="232"/>
      <c r="C938" s="233"/>
      <c r="D938" s="218" t="s">
        <v>174</v>
      </c>
      <c r="E938" s="234" t="s">
        <v>21</v>
      </c>
      <c r="F938" s="235" t="s">
        <v>950</v>
      </c>
      <c r="G938" s="233"/>
      <c r="H938" s="236">
        <v>3.71</v>
      </c>
      <c r="I938" s="237"/>
      <c r="J938" s="233"/>
      <c r="K938" s="233"/>
      <c r="L938" s="238"/>
      <c r="M938" s="239"/>
      <c r="N938" s="240"/>
      <c r="O938" s="240"/>
      <c r="P938" s="240"/>
      <c r="Q938" s="240"/>
      <c r="R938" s="240"/>
      <c r="S938" s="240"/>
      <c r="T938" s="241"/>
      <c r="AT938" s="242" t="s">
        <v>174</v>
      </c>
      <c r="AU938" s="242" t="s">
        <v>81</v>
      </c>
      <c r="AV938" s="13" t="s">
        <v>81</v>
      </c>
      <c r="AW938" s="13" t="s">
        <v>36</v>
      </c>
      <c r="AX938" s="13" t="s">
        <v>72</v>
      </c>
      <c r="AY938" s="242" t="s">
        <v>162</v>
      </c>
    </row>
    <row r="939" spans="2:51" s="14" customFormat="1" ht="13.5">
      <c r="B939" s="243"/>
      <c r="C939" s="244"/>
      <c r="D939" s="245" t="s">
        <v>174</v>
      </c>
      <c r="E939" s="246" t="s">
        <v>21</v>
      </c>
      <c r="F939" s="247" t="s">
        <v>184</v>
      </c>
      <c r="G939" s="244"/>
      <c r="H939" s="248">
        <v>115.54</v>
      </c>
      <c r="I939" s="249"/>
      <c r="J939" s="244"/>
      <c r="K939" s="244"/>
      <c r="L939" s="250"/>
      <c r="M939" s="251"/>
      <c r="N939" s="252"/>
      <c r="O939" s="252"/>
      <c r="P939" s="252"/>
      <c r="Q939" s="252"/>
      <c r="R939" s="252"/>
      <c r="S939" s="252"/>
      <c r="T939" s="253"/>
      <c r="AT939" s="254" t="s">
        <v>174</v>
      </c>
      <c r="AU939" s="254" t="s">
        <v>81</v>
      </c>
      <c r="AV939" s="14" t="s">
        <v>170</v>
      </c>
      <c r="AW939" s="14" t="s">
        <v>36</v>
      </c>
      <c r="AX939" s="14" t="s">
        <v>79</v>
      </c>
      <c r="AY939" s="254" t="s">
        <v>162</v>
      </c>
    </row>
    <row r="940" spans="2:65" s="1" customFormat="1" ht="22.5" customHeight="1">
      <c r="B940" s="43"/>
      <c r="C940" s="258" t="s">
        <v>951</v>
      </c>
      <c r="D940" s="258" t="s">
        <v>237</v>
      </c>
      <c r="E940" s="259" t="s">
        <v>952</v>
      </c>
      <c r="F940" s="260" t="s">
        <v>953</v>
      </c>
      <c r="G940" s="261" t="s">
        <v>187</v>
      </c>
      <c r="H940" s="262">
        <v>132.871</v>
      </c>
      <c r="I940" s="263"/>
      <c r="J940" s="264">
        <f>ROUND(I940*H940,2)</f>
        <v>0</v>
      </c>
      <c r="K940" s="260" t="s">
        <v>21</v>
      </c>
      <c r="L940" s="265"/>
      <c r="M940" s="266" t="s">
        <v>21</v>
      </c>
      <c r="N940" s="267" t="s">
        <v>43</v>
      </c>
      <c r="O940" s="44"/>
      <c r="P940" s="215">
        <f>O940*H940</f>
        <v>0</v>
      </c>
      <c r="Q940" s="215">
        <v>0.0118</v>
      </c>
      <c r="R940" s="215">
        <f>Q940*H940</f>
        <v>1.5678778</v>
      </c>
      <c r="S940" s="215">
        <v>0</v>
      </c>
      <c r="T940" s="216">
        <f>S940*H940</f>
        <v>0</v>
      </c>
      <c r="AR940" s="26" t="s">
        <v>464</v>
      </c>
      <c r="AT940" s="26" t="s">
        <v>237</v>
      </c>
      <c r="AU940" s="26" t="s">
        <v>81</v>
      </c>
      <c r="AY940" s="26" t="s">
        <v>162</v>
      </c>
      <c r="BE940" s="217">
        <f>IF(N940="základní",J940,0)</f>
        <v>0</v>
      </c>
      <c r="BF940" s="217">
        <f>IF(N940="snížená",J940,0)</f>
        <v>0</v>
      </c>
      <c r="BG940" s="217">
        <f>IF(N940="zákl. přenesená",J940,0)</f>
        <v>0</v>
      </c>
      <c r="BH940" s="217">
        <f>IF(N940="sníž. přenesená",J940,0)</f>
        <v>0</v>
      </c>
      <c r="BI940" s="217">
        <f>IF(N940="nulová",J940,0)</f>
        <v>0</v>
      </c>
      <c r="BJ940" s="26" t="s">
        <v>79</v>
      </c>
      <c r="BK940" s="217">
        <f>ROUND(I940*H940,2)</f>
        <v>0</v>
      </c>
      <c r="BL940" s="26" t="s">
        <v>376</v>
      </c>
      <c r="BM940" s="26" t="s">
        <v>954</v>
      </c>
    </row>
    <row r="941" spans="2:47" s="1" customFormat="1" ht="27">
      <c r="B941" s="43"/>
      <c r="C941" s="65"/>
      <c r="D941" s="218" t="s">
        <v>241</v>
      </c>
      <c r="E941" s="65"/>
      <c r="F941" s="219" t="s">
        <v>955</v>
      </c>
      <c r="G941" s="65"/>
      <c r="H941" s="65"/>
      <c r="I941" s="174"/>
      <c r="J941" s="65"/>
      <c r="K941" s="65"/>
      <c r="L941" s="63"/>
      <c r="M941" s="220"/>
      <c r="N941" s="44"/>
      <c r="O941" s="44"/>
      <c r="P941" s="44"/>
      <c r="Q941" s="44"/>
      <c r="R941" s="44"/>
      <c r="S941" s="44"/>
      <c r="T941" s="80"/>
      <c r="AT941" s="26" t="s">
        <v>241</v>
      </c>
      <c r="AU941" s="26" t="s">
        <v>81</v>
      </c>
    </row>
    <row r="942" spans="2:51" s="13" customFormat="1" ht="13.5">
      <c r="B942" s="232"/>
      <c r="C942" s="233"/>
      <c r="D942" s="245" t="s">
        <v>174</v>
      </c>
      <c r="E942" s="233"/>
      <c r="F942" s="256" t="s">
        <v>956</v>
      </c>
      <c r="G942" s="233"/>
      <c r="H942" s="257">
        <v>132.871</v>
      </c>
      <c r="I942" s="237"/>
      <c r="J942" s="233"/>
      <c r="K942" s="233"/>
      <c r="L942" s="238"/>
      <c r="M942" s="239"/>
      <c r="N942" s="240"/>
      <c r="O942" s="240"/>
      <c r="P942" s="240"/>
      <c r="Q942" s="240"/>
      <c r="R942" s="240"/>
      <c r="S942" s="240"/>
      <c r="T942" s="241"/>
      <c r="AT942" s="242" t="s">
        <v>174</v>
      </c>
      <c r="AU942" s="242" t="s">
        <v>81</v>
      </c>
      <c r="AV942" s="13" t="s">
        <v>81</v>
      </c>
      <c r="AW942" s="13" t="s">
        <v>6</v>
      </c>
      <c r="AX942" s="13" t="s">
        <v>79</v>
      </c>
      <c r="AY942" s="242" t="s">
        <v>162</v>
      </c>
    </row>
    <row r="943" spans="2:65" s="1" customFormat="1" ht="22.5" customHeight="1">
      <c r="B943" s="43"/>
      <c r="C943" s="206" t="s">
        <v>957</v>
      </c>
      <c r="D943" s="206" t="s">
        <v>165</v>
      </c>
      <c r="E943" s="207" t="s">
        <v>958</v>
      </c>
      <c r="F943" s="208" t="s">
        <v>959</v>
      </c>
      <c r="G943" s="209" t="s">
        <v>187</v>
      </c>
      <c r="H943" s="210">
        <v>115.54</v>
      </c>
      <c r="I943" s="211"/>
      <c r="J943" s="212">
        <f>ROUND(I943*H943,2)</f>
        <v>0</v>
      </c>
      <c r="K943" s="208" t="s">
        <v>169</v>
      </c>
      <c r="L943" s="63"/>
      <c r="M943" s="213" t="s">
        <v>21</v>
      </c>
      <c r="N943" s="214" t="s">
        <v>43</v>
      </c>
      <c r="O943" s="44"/>
      <c r="P943" s="215">
        <f>O943*H943</f>
        <v>0</v>
      </c>
      <c r="Q943" s="215">
        <v>0.0003</v>
      </c>
      <c r="R943" s="215">
        <f>Q943*H943</f>
        <v>0.034662</v>
      </c>
      <c r="S943" s="215">
        <v>0</v>
      </c>
      <c r="T943" s="216">
        <f>S943*H943</f>
        <v>0</v>
      </c>
      <c r="AR943" s="26" t="s">
        <v>376</v>
      </c>
      <c r="AT943" s="26" t="s">
        <v>165</v>
      </c>
      <c r="AU943" s="26" t="s">
        <v>81</v>
      </c>
      <c r="AY943" s="26" t="s">
        <v>162</v>
      </c>
      <c r="BE943" s="217">
        <f>IF(N943="základní",J943,0)</f>
        <v>0</v>
      </c>
      <c r="BF943" s="217">
        <f>IF(N943="snížená",J943,0)</f>
        <v>0</v>
      </c>
      <c r="BG943" s="217">
        <f>IF(N943="zákl. přenesená",J943,0)</f>
        <v>0</v>
      </c>
      <c r="BH943" s="217">
        <f>IF(N943="sníž. přenesená",J943,0)</f>
        <v>0</v>
      </c>
      <c r="BI943" s="217">
        <f>IF(N943="nulová",J943,0)</f>
        <v>0</v>
      </c>
      <c r="BJ943" s="26" t="s">
        <v>79</v>
      </c>
      <c r="BK943" s="217">
        <f>ROUND(I943*H943,2)</f>
        <v>0</v>
      </c>
      <c r="BL943" s="26" t="s">
        <v>376</v>
      </c>
      <c r="BM943" s="26" t="s">
        <v>960</v>
      </c>
    </row>
    <row r="944" spans="2:47" s="1" customFormat="1" ht="40.5">
      <c r="B944" s="43"/>
      <c r="C944" s="65"/>
      <c r="D944" s="245" t="s">
        <v>172</v>
      </c>
      <c r="E944" s="65"/>
      <c r="F944" s="279" t="s">
        <v>961</v>
      </c>
      <c r="G944" s="65"/>
      <c r="H944" s="65"/>
      <c r="I944" s="174"/>
      <c r="J944" s="65"/>
      <c r="K944" s="65"/>
      <c r="L944" s="63"/>
      <c r="M944" s="220"/>
      <c r="N944" s="44"/>
      <c r="O944" s="44"/>
      <c r="P944" s="44"/>
      <c r="Q944" s="44"/>
      <c r="R944" s="44"/>
      <c r="S944" s="44"/>
      <c r="T944" s="80"/>
      <c r="AT944" s="26" t="s">
        <v>172</v>
      </c>
      <c r="AU944" s="26" t="s">
        <v>81</v>
      </c>
    </row>
    <row r="945" spans="2:65" s="1" customFormat="1" ht="22.5" customHeight="1">
      <c r="B945" s="43"/>
      <c r="C945" s="206" t="s">
        <v>962</v>
      </c>
      <c r="D945" s="206" t="s">
        <v>165</v>
      </c>
      <c r="E945" s="207" t="s">
        <v>963</v>
      </c>
      <c r="F945" s="208" t="s">
        <v>964</v>
      </c>
      <c r="G945" s="209" t="s">
        <v>206</v>
      </c>
      <c r="H945" s="210">
        <v>40</v>
      </c>
      <c r="I945" s="211"/>
      <c r="J945" s="212">
        <f>ROUND(I945*H945,2)</f>
        <v>0</v>
      </c>
      <c r="K945" s="208" t="s">
        <v>169</v>
      </c>
      <c r="L945" s="63"/>
      <c r="M945" s="213" t="s">
        <v>21</v>
      </c>
      <c r="N945" s="214" t="s">
        <v>43</v>
      </c>
      <c r="O945" s="44"/>
      <c r="P945" s="215">
        <f>O945*H945</f>
        <v>0</v>
      </c>
      <c r="Q945" s="215">
        <v>3E-05</v>
      </c>
      <c r="R945" s="215">
        <f>Q945*H945</f>
        <v>0.0012000000000000001</v>
      </c>
      <c r="S945" s="215">
        <v>0</v>
      </c>
      <c r="T945" s="216">
        <f>S945*H945</f>
        <v>0</v>
      </c>
      <c r="AR945" s="26" t="s">
        <v>376</v>
      </c>
      <c r="AT945" s="26" t="s">
        <v>165</v>
      </c>
      <c r="AU945" s="26" t="s">
        <v>81</v>
      </c>
      <c r="AY945" s="26" t="s">
        <v>162</v>
      </c>
      <c r="BE945" s="217">
        <f>IF(N945="základní",J945,0)</f>
        <v>0</v>
      </c>
      <c r="BF945" s="217">
        <f>IF(N945="snížená",J945,0)</f>
        <v>0</v>
      </c>
      <c r="BG945" s="217">
        <f>IF(N945="zákl. přenesená",J945,0)</f>
        <v>0</v>
      </c>
      <c r="BH945" s="217">
        <f>IF(N945="sníž. přenesená",J945,0)</f>
        <v>0</v>
      </c>
      <c r="BI945" s="217">
        <f>IF(N945="nulová",J945,0)</f>
        <v>0</v>
      </c>
      <c r="BJ945" s="26" t="s">
        <v>79</v>
      </c>
      <c r="BK945" s="217">
        <f>ROUND(I945*H945,2)</f>
        <v>0</v>
      </c>
      <c r="BL945" s="26" t="s">
        <v>376</v>
      </c>
      <c r="BM945" s="26" t="s">
        <v>965</v>
      </c>
    </row>
    <row r="946" spans="2:47" s="1" customFormat="1" ht="40.5">
      <c r="B946" s="43"/>
      <c r="C946" s="65"/>
      <c r="D946" s="245" t="s">
        <v>172</v>
      </c>
      <c r="E946" s="65"/>
      <c r="F946" s="279" t="s">
        <v>961</v>
      </c>
      <c r="G946" s="65"/>
      <c r="H946" s="65"/>
      <c r="I946" s="174"/>
      <c r="J946" s="65"/>
      <c r="K946" s="65"/>
      <c r="L946" s="63"/>
      <c r="M946" s="220"/>
      <c r="N946" s="44"/>
      <c r="O946" s="44"/>
      <c r="P946" s="44"/>
      <c r="Q946" s="44"/>
      <c r="R946" s="44"/>
      <c r="S946" s="44"/>
      <c r="T946" s="80"/>
      <c r="AT946" s="26" t="s">
        <v>172</v>
      </c>
      <c r="AU946" s="26" t="s">
        <v>81</v>
      </c>
    </row>
    <row r="947" spans="2:65" s="1" customFormat="1" ht="22.5" customHeight="1">
      <c r="B947" s="43"/>
      <c r="C947" s="206" t="s">
        <v>966</v>
      </c>
      <c r="D947" s="206" t="s">
        <v>165</v>
      </c>
      <c r="E947" s="207" t="s">
        <v>967</v>
      </c>
      <c r="F947" s="208" t="s">
        <v>968</v>
      </c>
      <c r="G947" s="209" t="s">
        <v>416</v>
      </c>
      <c r="H947" s="210">
        <v>500</v>
      </c>
      <c r="I947" s="211"/>
      <c r="J947" s="212">
        <f>ROUND(I947*H947,2)</f>
        <v>0</v>
      </c>
      <c r="K947" s="208" t="s">
        <v>169</v>
      </c>
      <c r="L947" s="63"/>
      <c r="M947" s="213" t="s">
        <v>21</v>
      </c>
      <c r="N947" s="214" t="s">
        <v>43</v>
      </c>
      <c r="O947" s="44"/>
      <c r="P947" s="215">
        <f>O947*H947</f>
        <v>0</v>
      </c>
      <c r="Q947" s="215">
        <v>0</v>
      </c>
      <c r="R947" s="215">
        <f>Q947*H947</f>
        <v>0</v>
      </c>
      <c r="S947" s="215">
        <v>0</v>
      </c>
      <c r="T947" s="216">
        <f>S947*H947</f>
        <v>0</v>
      </c>
      <c r="AR947" s="26" t="s">
        <v>376</v>
      </c>
      <c r="AT947" s="26" t="s">
        <v>165</v>
      </c>
      <c r="AU947" s="26" t="s">
        <v>81</v>
      </c>
      <c r="AY947" s="26" t="s">
        <v>162</v>
      </c>
      <c r="BE947" s="217">
        <f>IF(N947="základní",J947,0)</f>
        <v>0</v>
      </c>
      <c r="BF947" s="217">
        <f>IF(N947="snížená",J947,0)</f>
        <v>0</v>
      </c>
      <c r="BG947" s="217">
        <f>IF(N947="zákl. přenesená",J947,0)</f>
        <v>0</v>
      </c>
      <c r="BH947" s="217">
        <f>IF(N947="sníž. přenesená",J947,0)</f>
        <v>0</v>
      </c>
      <c r="BI947" s="217">
        <f>IF(N947="nulová",J947,0)</f>
        <v>0</v>
      </c>
      <c r="BJ947" s="26" t="s">
        <v>79</v>
      </c>
      <c r="BK947" s="217">
        <f>ROUND(I947*H947,2)</f>
        <v>0</v>
      </c>
      <c r="BL947" s="26" t="s">
        <v>376</v>
      </c>
      <c r="BM947" s="26" t="s">
        <v>969</v>
      </c>
    </row>
    <row r="948" spans="2:47" s="1" customFormat="1" ht="40.5">
      <c r="B948" s="43"/>
      <c r="C948" s="65"/>
      <c r="D948" s="245" t="s">
        <v>172</v>
      </c>
      <c r="E948" s="65"/>
      <c r="F948" s="279" t="s">
        <v>961</v>
      </c>
      <c r="G948" s="65"/>
      <c r="H948" s="65"/>
      <c r="I948" s="174"/>
      <c r="J948" s="65"/>
      <c r="K948" s="65"/>
      <c r="L948" s="63"/>
      <c r="M948" s="220"/>
      <c r="N948" s="44"/>
      <c r="O948" s="44"/>
      <c r="P948" s="44"/>
      <c r="Q948" s="44"/>
      <c r="R948" s="44"/>
      <c r="S948" s="44"/>
      <c r="T948" s="80"/>
      <c r="AT948" s="26" t="s">
        <v>172</v>
      </c>
      <c r="AU948" s="26" t="s">
        <v>81</v>
      </c>
    </row>
    <row r="949" spans="2:65" s="1" customFormat="1" ht="31.5" customHeight="1">
      <c r="B949" s="43"/>
      <c r="C949" s="206" t="s">
        <v>970</v>
      </c>
      <c r="D949" s="206" t="s">
        <v>165</v>
      </c>
      <c r="E949" s="207" t="s">
        <v>971</v>
      </c>
      <c r="F949" s="208" t="s">
        <v>972</v>
      </c>
      <c r="G949" s="209" t="s">
        <v>187</v>
      </c>
      <c r="H949" s="210">
        <v>155.191</v>
      </c>
      <c r="I949" s="211"/>
      <c r="J949" s="212">
        <f>ROUND(I949*H949,2)</f>
        <v>0</v>
      </c>
      <c r="K949" s="208" t="s">
        <v>21</v>
      </c>
      <c r="L949" s="63"/>
      <c r="M949" s="213" t="s">
        <v>21</v>
      </c>
      <c r="N949" s="214" t="s">
        <v>43</v>
      </c>
      <c r="O949" s="44"/>
      <c r="P949" s="215">
        <f>O949*H949</f>
        <v>0</v>
      </c>
      <c r="Q949" s="215">
        <v>0.00715</v>
      </c>
      <c r="R949" s="215">
        <f>Q949*H949</f>
        <v>1.10961565</v>
      </c>
      <c r="S949" s="215">
        <v>0</v>
      </c>
      <c r="T949" s="216">
        <f>S949*H949</f>
        <v>0</v>
      </c>
      <c r="AR949" s="26" t="s">
        <v>376</v>
      </c>
      <c r="AT949" s="26" t="s">
        <v>165</v>
      </c>
      <c r="AU949" s="26" t="s">
        <v>81</v>
      </c>
      <c r="AY949" s="26" t="s">
        <v>162</v>
      </c>
      <c r="BE949" s="217">
        <f>IF(N949="základní",J949,0)</f>
        <v>0</v>
      </c>
      <c r="BF949" s="217">
        <f>IF(N949="snížená",J949,0)</f>
        <v>0</v>
      </c>
      <c r="BG949" s="217">
        <f>IF(N949="zákl. přenesená",J949,0)</f>
        <v>0</v>
      </c>
      <c r="BH949" s="217">
        <f>IF(N949="sníž. přenesená",J949,0)</f>
        <v>0</v>
      </c>
      <c r="BI949" s="217">
        <f>IF(N949="nulová",J949,0)</f>
        <v>0</v>
      </c>
      <c r="BJ949" s="26" t="s">
        <v>79</v>
      </c>
      <c r="BK949" s="217">
        <f>ROUND(I949*H949,2)</f>
        <v>0</v>
      </c>
      <c r="BL949" s="26" t="s">
        <v>376</v>
      </c>
      <c r="BM949" s="26" t="s">
        <v>973</v>
      </c>
    </row>
    <row r="950" spans="2:47" s="1" customFormat="1" ht="27">
      <c r="B950" s="43"/>
      <c r="C950" s="65"/>
      <c r="D950" s="218" t="s">
        <v>172</v>
      </c>
      <c r="E950" s="65"/>
      <c r="F950" s="219" t="s">
        <v>974</v>
      </c>
      <c r="G950" s="65"/>
      <c r="H950" s="65"/>
      <c r="I950" s="174"/>
      <c r="J950" s="65"/>
      <c r="K950" s="65"/>
      <c r="L950" s="63"/>
      <c r="M950" s="220"/>
      <c r="N950" s="44"/>
      <c r="O950" s="44"/>
      <c r="P950" s="44"/>
      <c r="Q950" s="44"/>
      <c r="R950" s="44"/>
      <c r="S950" s="44"/>
      <c r="T950" s="80"/>
      <c r="AT950" s="26" t="s">
        <v>172</v>
      </c>
      <c r="AU950" s="26" t="s">
        <v>81</v>
      </c>
    </row>
    <row r="951" spans="2:51" s="12" customFormat="1" ht="13.5">
      <c r="B951" s="221"/>
      <c r="C951" s="222"/>
      <c r="D951" s="218" t="s">
        <v>174</v>
      </c>
      <c r="E951" s="223" t="s">
        <v>21</v>
      </c>
      <c r="F951" s="224" t="s">
        <v>975</v>
      </c>
      <c r="G951" s="222"/>
      <c r="H951" s="225" t="s">
        <v>21</v>
      </c>
      <c r="I951" s="226"/>
      <c r="J951" s="222"/>
      <c r="K951" s="222"/>
      <c r="L951" s="227"/>
      <c r="M951" s="228"/>
      <c r="N951" s="229"/>
      <c r="O951" s="229"/>
      <c r="P951" s="229"/>
      <c r="Q951" s="229"/>
      <c r="R951" s="229"/>
      <c r="S951" s="229"/>
      <c r="T951" s="230"/>
      <c r="AT951" s="231" t="s">
        <v>174</v>
      </c>
      <c r="AU951" s="231" t="s">
        <v>81</v>
      </c>
      <c r="AV951" s="12" t="s">
        <v>79</v>
      </c>
      <c r="AW951" s="12" t="s">
        <v>36</v>
      </c>
      <c r="AX951" s="12" t="s">
        <v>72</v>
      </c>
      <c r="AY951" s="231" t="s">
        <v>162</v>
      </c>
    </row>
    <row r="952" spans="2:51" s="13" customFormat="1" ht="13.5">
      <c r="B952" s="232"/>
      <c r="C952" s="233"/>
      <c r="D952" s="218" t="s">
        <v>174</v>
      </c>
      <c r="E952" s="234" t="s">
        <v>21</v>
      </c>
      <c r="F952" s="235" t="s">
        <v>976</v>
      </c>
      <c r="G952" s="233"/>
      <c r="H952" s="236">
        <v>115.54</v>
      </c>
      <c r="I952" s="237"/>
      <c r="J952" s="233"/>
      <c r="K952" s="233"/>
      <c r="L952" s="238"/>
      <c r="M952" s="239"/>
      <c r="N952" s="240"/>
      <c r="O952" s="240"/>
      <c r="P952" s="240"/>
      <c r="Q952" s="240"/>
      <c r="R952" s="240"/>
      <c r="S952" s="240"/>
      <c r="T952" s="241"/>
      <c r="AT952" s="242" t="s">
        <v>174</v>
      </c>
      <c r="AU952" s="242" t="s">
        <v>81</v>
      </c>
      <c r="AV952" s="13" t="s">
        <v>81</v>
      </c>
      <c r="AW952" s="13" t="s">
        <v>36</v>
      </c>
      <c r="AX952" s="13" t="s">
        <v>72</v>
      </c>
      <c r="AY952" s="242" t="s">
        <v>162</v>
      </c>
    </row>
    <row r="953" spans="2:51" s="12" customFormat="1" ht="13.5">
      <c r="B953" s="221"/>
      <c r="C953" s="222"/>
      <c r="D953" s="218" t="s">
        <v>174</v>
      </c>
      <c r="E953" s="223" t="s">
        <v>21</v>
      </c>
      <c r="F953" s="224" t="s">
        <v>977</v>
      </c>
      <c r="G953" s="222"/>
      <c r="H953" s="225" t="s">
        <v>21</v>
      </c>
      <c r="I953" s="226"/>
      <c r="J953" s="222"/>
      <c r="K953" s="222"/>
      <c r="L953" s="227"/>
      <c r="M953" s="228"/>
      <c r="N953" s="229"/>
      <c r="O953" s="229"/>
      <c r="P953" s="229"/>
      <c r="Q953" s="229"/>
      <c r="R953" s="229"/>
      <c r="S953" s="229"/>
      <c r="T953" s="230"/>
      <c r="AT953" s="231" t="s">
        <v>174</v>
      </c>
      <c r="AU953" s="231" t="s">
        <v>81</v>
      </c>
      <c r="AV953" s="12" t="s">
        <v>79</v>
      </c>
      <c r="AW953" s="12" t="s">
        <v>36</v>
      </c>
      <c r="AX953" s="12" t="s">
        <v>72</v>
      </c>
      <c r="AY953" s="231" t="s">
        <v>162</v>
      </c>
    </row>
    <row r="954" spans="2:51" s="12" customFormat="1" ht="13.5">
      <c r="B954" s="221"/>
      <c r="C954" s="222"/>
      <c r="D954" s="218" t="s">
        <v>174</v>
      </c>
      <c r="E954" s="223" t="s">
        <v>21</v>
      </c>
      <c r="F954" s="224" t="s">
        <v>332</v>
      </c>
      <c r="G954" s="222"/>
      <c r="H954" s="225" t="s">
        <v>21</v>
      </c>
      <c r="I954" s="226"/>
      <c r="J954" s="222"/>
      <c r="K954" s="222"/>
      <c r="L954" s="227"/>
      <c r="M954" s="228"/>
      <c r="N954" s="229"/>
      <c r="O954" s="229"/>
      <c r="P954" s="229"/>
      <c r="Q954" s="229"/>
      <c r="R954" s="229"/>
      <c r="S954" s="229"/>
      <c r="T954" s="230"/>
      <c r="AT954" s="231" t="s">
        <v>174</v>
      </c>
      <c r="AU954" s="231" t="s">
        <v>81</v>
      </c>
      <c r="AV954" s="12" t="s">
        <v>79</v>
      </c>
      <c r="AW954" s="12" t="s">
        <v>36</v>
      </c>
      <c r="AX954" s="12" t="s">
        <v>72</v>
      </c>
      <c r="AY954" s="231" t="s">
        <v>162</v>
      </c>
    </row>
    <row r="955" spans="2:51" s="13" customFormat="1" ht="13.5">
      <c r="B955" s="232"/>
      <c r="C955" s="233"/>
      <c r="D955" s="218" t="s">
        <v>174</v>
      </c>
      <c r="E955" s="234" t="s">
        <v>21</v>
      </c>
      <c r="F955" s="235" t="s">
        <v>978</v>
      </c>
      <c r="G955" s="233"/>
      <c r="H955" s="236">
        <v>5.355</v>
      </c>
      <c r="I955" s="237"/>
      <c r="J955" s="233"/>
      <c r="K955" s="233"/>
      <c r="L955" s="238"/>
      <c r="M955" s="239"/>
      <c r="N955" s="240"/>
      <c r="O955" s="240"/>
      <c r="P955" s="240"/>
      <c r="Q955" s="240"/>
      <c r="R955" s="240"/>
      <c r="S955" s="240"/>
      <c r="T955" s="241"/>
      <c r="AT955" s="242" t="s">
        <v>174</v>
      </c>
      <c r="AU955" s="242" t="s">
        <v>81</v>
      </c>
      <c r="AV955" s="13" t="s">
        <v>81</v>
      </c>
      <c r="AW955" s="13" t="s">
        <v>36</v>
      </c>
      <c r="AX955" s="13" t="s">
        <v>72</v>
      </c>
      <c r="AY955" s="242" t="s">
        <v>162</v>
      </c>
    </row>
    <row r="956" spans="2:51" s="12" customFormat="1" ht="13.5">
      <c r="B956" s="221"/>
      <c r="C956" s="222"/>
      <c r="D956" s="218" t="s">
        <v>174</v>
      </c>
      <c r="E956" s="223" t="s">
        <v>21</v>
      </c>
      <c r="F956" s="224" t="s">
        <v>330</v>
      </c>
      <c r="G956" s="222"/>
      <c r="H956" s="225" t="s">
        <v>21</v>
      </c>
      <c r="I956" s="226"/>
      <c r="J956" s="222"/>
      <c r="K956" s="222"/>
      <c r="L956" s="227"/>
      <c r="M956" s="228"/>
      <c r="N956" s="229"/>
      <c r="O956" s="229"/>
      <c r="P956" s="229"/>
      <c r="Q956" s="229"/>
      <c r="R956" s="229"/>
      <c r="S956" s="229"/>
      <c r="T956" s="230"/>
      <c r="AT956" s="231" t="s">
        <v>174</v>
      </c>
      <c r="AU956" s="231" t="s">
        <v>81</v>
      </c>
      <c r="AV956" s="12" t="s">
        <v>79</v>
      </c>
      <c r="AW956" s="12" t="s">
        <v>36</v>
      </c>
      <c r="AX956" s="12" t="s">
        <v>72</v>
      </c>
      <c r="AY956" s="231" t="s">
        <v>162</v>
      </c>
    </row>
    <row r="957" spans="2:51" s="13" customFormat="1" ht="13.5">
      <c r="B957" s="232"/>
      <c r="C957" s="233"/>
      <c r="D957" s="218" t="s">
        <v>174</v>
      </c>
      <c r="E957" s="234" t="s">
        <v>21</v>
      </c>
      <c r="F957" s="235" t="s">
        <v>979</v>
      </c>
      <c r="G957" s="233"/>
      <c r="H957" s="236">
        <v>4.05</v>
      </c>
      <c r="I957" s="237"/>
      <c r="J957" s="233"/>
      <c r="K957" s="233"/>
      <c r="L957" s="238"/>
      <c r="M957" s="239"/>
      <c r="N957" s="240"/>
      <c r="O957" s="240"/>
      <c r="P957" s="240"/>
      <c r="Q957" s="240"/>
      <c r="R957" s="240"/>
      <c r="S957" s="240"/>
      <c r="T957" s="241"/>
      <c r="AT957" s="242" t="s">
        <v>174</v>
      </c>
      <c r="AU957" s="242" t="s">
        <v>81</v>
      </c>
      <c r="AV957" s="13" t="s">
        <v>81</v>
      </c>
      <c r="AW957" s="13" t="s">
        <v>36</v>
      </c>
      <c r="AX957" s="13" t="s">
        <v>72</v>
      </c>
      <c r="AY957" s="242" t="s">
        <v>162</v>
      </c>
    </row>
    <row r="958" spans="2:51" s="12" customFormat="1" ht="13.5">
      <c r="B958" s="221"/>
      <c r="C958" s="222"/>
      <c r="D958" s="218" t="s">
        <v>174</v>
      </c>
      <c r="E958" s="223" t="s">
        <v>21</v>
      </c>
      <c r="F958" s="224" t="s">
        <v>196</v>
      </c>
      <c r="G958" s="222"/>
      <c r="H958" s="225" t="s">
        <v>21</v>
      </c>
      <c r="I958" s="226"/>
      <c r="J958" s="222"/>
      <c r="K958" s="222"/>
      <c r="L958" s="227"/>
      <c r="M958" s="228"/>
      <c r="N958" s="229"/>
      <c r="O958" s="229"/>
      <c r="P958" s="229"/>
      <c r="Q958" s="229"/>
      <c r="R958" s="229"/>
      <c r="S958" s="229"/>
      <c r="T958" s="230"/>
      <c r="AT958" s="231" t="s">
        <v>174</v>
      </c>
      <c r="AU958" s="231" t="s">
        <v>81</v>
      </c>
      <c r="AV958" s="12" t="s">
        <v>79</v>
      </c>
      <c r="AW958" s="12" t="s">
        <v>36</v>
      </c>
      <c r="AX958" s="12" t="s">
        <v>72</v>
      </c>
      <c r="AY958" s="231" t="s">
        <v>162</v>
      </c>
    </row>
    <row r="959" spans="2:51" s="13" customFormat="1" ht="13.5">
      <c r="B959" s="232"/>
      <c r="C959" s="233"/>
      <c r="D959" s="218" t="s">
        <v>174</v>
      </c>
      <c r="E959" s="234" t="s">
        <v>21</v>
      </c>
      <c r="F959" s="235" t="s">
        <v>980</v>
      </c>
      <c r="G959" s="233"/>
      <c r="H959" s="236">
        <v>7.395</v>
      </c>
      <c r="I959" s="237"/>
      <c r="J959" s="233"/>
      <c r="K959" s="233"/>
      <c r="L959" s="238"/>
      <c r="M959" s="239"/>
      <c r="N959" s="240"/>
      <c r="O959" s="240"/>
      <c r="P959" s="240"/>
      <c r="Q959" s="240"/>
      <c r="R959" s="240"/>
      <c r="S959" s="240"/>
      <c r="T959" s="241"/>
      <c r="AT959" s="242" t="s">
        <v>174</v>
      </c>
      <c r="AU959" s="242" t="s">
        <v>81</v>
      </c>
      <c r="AV959" s="13" t="s">
        <v>81</v>
      </c>
      <c r="AW959" s="13" t="s">
        <v>36</v>
      </c>
      <c r="AX959" s="13" t="s">
        <v>72</v>
      </c>
      <c r="AY959" s="242" t="s">
        <v>162</v>
      </c>
    </row>
    <row r="960" spans="2:51" s="12" customFormat="1" ht="13.5">
      <c r="B960" s="221"/>
      <c r="C960" s="222"/>
      <c r="D960" s="218" t="s">
        <v>174</v>
      </c>
      <c r="E960" s="223" t="s">
        <v>21</v>
      </c>
      <c r="F960" s="224" t="s">
        <v>699</v>
      </c>
      <c r="G960" s="222"/>
      <c r="H960" s="225" t="s">
        <v>21</v>
      </c>
      <c r="I960" s="226"/>
      <c r="J960" s="222"/>
      <c r="K960" s="222"/>
      <c r="L960" s="227"/>
      <c r="M960" s="228"/>
      <c r="N960" s="229"/>
      <c r="O960" s="229"/>
      <c r="P960" s="229"/>
      <c r="Q960" s="229"/>
      <c r="R960" s="229"/>
      <c r="S960" s="229"/>
      <c r="T960" s="230"/>
      <c r="AT960" s="231" t="s">
        <v>174</v>
      </c>
      <c r="AU960" s="231" t="s">
        <v>81</v>
      </c>
      <c r="AV960" s="12" t="s">
        <v>79</v>
      </c>
      <c r="AW960" s="12" t="s">
        <v>36</v>
      </c>
      <c r="AX960" s="12" t="s">
        <v>72</v>
      </c>
      <c r="AY960" s="231" t="s">
        <v>162</v>
      </c>
    </row>
    <row r="961" spans="2:51" s="13" customFormat="1" ht="13.5">
      <c r="B961" s="232"/>
      <c r="C961" s="233"/>
      <c r="D961" s="218" t="s">
        <v>174</v>
      </c>
      <c r="E961" s="234" t="s">
        <v>21</v>
      </c>
      <c r="F961" s="235" t="s">
        <v>981</v>
      </c>
      <c r="G961" s="233"/>
      <c r="H961" s="236">
        <v>2.7</v>
      </c>
      <c r="I961" s="237"/>
      <c r="J961" s="233"/>
      <c r="K961" s="233"/>
      <c r="L961" s="238"/>
      <c r="M961" s="239"/>
      <c r="N961" s="240"/>
      <c r="O961" s="240"/>
      <c r="P961" s="240"/>
      <c r="Q961" s="240"/>
      <c r="R961" s="240"/>
      <c r="S961" s="240"/>
      <c r="T961" s="241"/>
      <c r="AT961" s="242" t="s">
        <v>174</v>
      </c>
      <c r="AU961" s="242" t="s">
        <v>81</v>
      </c>
      <c r="AV961" s="13" t="s">
        <v>81</v>
      </c>
      <c r="AW961" s="13" t="s">
        <v>36</v>
      </c>
      <c r="AX961" s="13" t="s">
        <v>72</v>
      </c>
      <c r="AY961" s="242" t="s">
        <v>162</v>
      </c>
    </row>
    <row r="962" spans="2:51" s="12" customFormat="1" ht="13.5">
      <c r="B962" s="221"/>
      <c r="C962" s="222"/>
      <c r="D962" s="218" t="s">
        <v>174</v>
      </c>
      <c r="E962" s="223" t="s">
        <v>21</v>
      </c>
      <c r="F962" s="224" t="s">
        <v>201</v>
      </c>
      <c r="G962" s="222"/>
      <c r="H962" s="225" t="s">
        <v>21</v>
      </c>
      <c r="I962" s="226"/>
      <c r="J962" s="222"/>
      <c r="K962" s="222"/>
      <c r="L962" s="227"/>
      <c r="M962" s="228"/>
      <c r="N962" s="229"/>
      <c r="O962" s="229"/>
      <c r="P962" s="229"/>
      <c r="Q962" s="229"/>
      <c r="R962" s="229"/>
      <c r="S962" s="229"/>
      <c r="T962" s="230"/>
      <c r="AT962" s="231" t="s">
        <v>174</v>
      </c>
      <c r="AU962" s="231" t="s">
        <v>81</v>
      </c>
      <c r="AV962" s="12" t="s">
        <v>79</v>
      </c>
      <c r="AW962" s="12" t="s">
        <v>36</v>
      </c>
      <c r="AX962" s="12" t="s">
        <v>72</v>
      </c>
      <c r="AY962" s="231" t="s">
        <v>162</v>
      </c>
    </row>
    <row r="963" spans="2:51" s="13" customFormat="1" ht="13.5">
      <c r="B963" s="232"/>
      <c r="C963" s="233"/>
      <c r="D963" s="218" t="s">
        <v>174</v>
      </c>
      <c r="E963" s="234" t="s">
        <v>21</v>
      </c>
      <c r="F963" s="235" t="s">
        <v>982</v>
      </c>
      <c r="G963" s="233"/>
      <c r="H963" s="236">
        <v>5.205</v>
      </c>
      <c r="I963" s="237"/>
      <c r="J963" s="233"/>
      <c r="K963" s="233"/>
      <c r="L963" s="238"/>
      <c r="M963" s="239"/>
      <c r="N963" s="240"/>
      <c r="O963" s="240"/>
      <c r="P963" s="240"/>
      <c r="Q963" s="240"/>
      <c r="R963" s="240"/>
      <c r="S963" s="240"/>
      <c r="T963" s="241"/>
      <c r="AT963" s="242" t="s">
        <v>174</v>
      </c>
      <c r="AU963" s="242" t="s">
        <v>81</v>
      </c>
      <c r="AV963" s="13" t="s">
        <v>81</v>
      </c>
      <c r="AW963" s="13" t="s">
        <v>36</v>
      </c>
      <c r="AX963" s="13" t="s">
        <v>72</v>
      </c>
      <c r="AY963" s="242" t="s">
        <v>162</v>
      </c>
    </row>
    <row r="964" spans="2:51" s="12" customFormat="1" ht="13.5">
      <c r="B964" s="221"/>
      <c r="C964" s="222"/>
      <c r="D964" s="218" t="s">
        <v>174</v>
      </c>
      <c r="E964" s="223" t="s">
        <v>21</v>
      </c>
      <c r="F964" s="224" t="s">
        <v>190</v>
      </c>
      <c r="G964" s="222"/>
      <c r="H964" s="225" t="s">
        <v>21</v>
      </c>
      <c r="I964" s="226"/>
      <c r="J964" s="222"/>
      <c r="K964" s="222"/>
      <c r="L964" s="227"/>
      <c r="M964" s="228"/>
      <c r="N964" s="229"/>
      <c r="O964" s="229"/>
      <c r="P964" s="229"/>
      <c r="Q964" s="229"/>
      <c r="R964" s="229"/>
      <c r="S964" s="229"/>
      <c r="T964" s="230"/>
      <c r="AT964" s="231" t="s">
        <v>174</v>
      </c>
      <c r="AU964" s="231" t="s">
        <v>81</v>
      </c>
      <c r="AV964" s="12" t="s">
        <v>79</v>
      </c>
      <c r="AW964" s="12" t="s">
        <v>36</v>
      </c>
      <c r="AX964" s="12" t="s">
        <v>72</v>
      </c>
      <c r="AY964" s="231" t="s">
        <v>162</v>
      </c>
    </row>
    <row r="965" spans="2:51" s="13" customFormat="1" ht="13.5">
      <c r="B965" s="232"/>
      <c r="C965" s="233"/>
      <c r="D965" s="218" t="s">
        <v>174</v>
      </c>
      <c r="E965" s="234" t="s">
        <v>21</v>
      </c>
      <c r="F965" s="235" t="s">
        <v>983</v>
      </c>
      <c r="G965" s="233"/>
      <c r="H965" s="236">
        <v>5.46</v>
      </c>
      <c r="I965" s="237"/>
      <c r="J965" s="233"/>
      <c r="K965" s="233"/>
      <c r="L965" s="238"/>
      <c r="M965" s="239"/>
      <c r="N965" s="240"/>
      <c r="O965" s="240"/>
      <c r="P965" s="240"/>
      <c r="Q965" s="240"/>
      <c r="R965" s="240"/>
      <c r="S965" s="240"/>
      <c r="T965" s="241"/>
      <c r="AT965" s="242" t="s">
        <v>174</v>
      </c>
      <c r="AU965" s="242" t="s">
        <v>81</v>
      </c>
      <c r="AV965" s="13" t="s">
        <v>81</v>
      </c>
      <c r="AW965" s="13" t="s">
        <v>36</v>
      </c>
      <c r="AX965" s="13" t="s">
        <v>72</v>
      </c>
      <c r="AY965" s="242" t="s">
        <v>162</v>
      </c>
    </row>
    <row r="966" spans="2:51" s="12" customFormat="1" ht="13.5">
      <c r="B966" s="221"/>
      <c r="C966" s="222"/>
      <c r="D966" s="218" t="s">
        <v>174</v>
      </c>
      <c r="E966" s="223" t="s">
        <v>21</v>
      </c>
      <c r="F966" s="224" t="s">
        <v>984</v>
      </c>
      <c r="G966" s="222"/>
      <c r="H966" s="225" t="s">
        <v>21</v>
      </c>
      <c r="I966" s="226"/>
      <c r="J966" s="222"/>
      <c r="K966" s="222"/>
      <c r="L966" s="227"/>
      <c r="M966" s="228"/>
      <c r="N966" s="229"/>
      <c r="O966" s="229"/>
      <c r="P966" s="229"/>
      <c r="Q966" s="229"/>
      <c r="R966" s="229"/>
      <c r="S966" s="229"/>
      <c r="T966" s="230"/>
      <c r="AT966" s="231" t="s">
        <v>174</v>
      </c>
      <c r="AU966" s="231" t="s">
        <v>81</v>
      </c>
      <c r="AV966" s="12" t="s">
        <v>79</v>
      </c>
      <c r="AW966" s="12" t="s">
        <v>36</v>
      </c>
      <c r="AX966" s="12" t="s">
        <v>72</v>
      </c>
      <c r="AY966" s="231" t="s">
        <v>162</v>
      </c>
    </row>
    <row r="967" spans="2:51" s="13" customFormat="1" ht="13.5">
      <c r="B967" s="232"/>
      <c r="C967" s="233"/>
      <c r="D967" s="218" t="s">
        <v>174</v>
      </c>
      <c r="E967" s="234" t="s">
        <v>21</v>
      </c>
      <c r="F967" s="235" t="s">
        <v>985</v>
      </c>
      <c r="G967" s="233"/>
      <c r="H967" s="236">
        <v>0.84</v>
      </c>
      <c r="I967" s="237"/>
      <c r="J967" s="233"/>
      <c r="K967" s="233"/>
      <c r="L967" s="238"/>
      <c r="M967" s="239"/>
      <c r="N967" s="240"/>
      <c r="O967" s="240"/>
      <c r="P967" s="240"/>
      <c r="Q967" s="240"/>
      <c r="R967" s="240"/>
      <c r="S967" s="240"/>
      <c r="T967" s="241"/>
      <c r="AT967" s="242" t="s">
        <v>174</v>
      </c>
      <c r="AU967" s="242" t="s">
        <v>81</v>
      </c>
      <c r="AV967" s="13" t="s">
        <v>81</v>
      </c>
      <c r="AW967" s="13" t="s">
        <v>36</v>
      </c>
      <c r="AX967" s="13" t="s">
        <v>72</v>
      </c>
      <c r="AY967" s="242" t="s">
        <v>162</v>
      </c>
    </row>
    <row r="968" spans="2:51" s="12" customFormat="1" ht="13.5">
      <c r="B968" s="221"/>
      <c r="C968" s="222"/>
      <c r="D968" s="218" t="s">
        <v>174</v>
      </c>
      <c r="E968" s="223" t="s">
        <v>21</v>
      </c>
      <c r="F968" s="224" t="s">
        <v>947</v>
      </c>
      <c r="G968" s="222"/>
      <c r="H968" s="225" t="s">
        <v>21</v>
      </c>
      <c r="I968" s="226"/>
      <c r="J968" s="222"/>
      <c r="K968" s="222"/>
      <c r="L968" s="227"/>
      <c r="M968" s="228"/>
      <c r="N968" s="229"/>
      <c r="O968" s="229"/>
      <c r="P968" s="229"/>
      <c r="Q968" s="229"/>
      <c r="R968" s="229"/>
      <c r="S968" s="229"/>
      <c r="T968" s="230"/>
      <c r="AT968" s="231" t="s">
        <v>174</v>
      </c>
      <c r="AU968" s="231" t="s">
        <v>81</v>
      </c>
      <c r="AV968" s="12" t="s">
        <v>79</v>
      </c>
      <c r="AW968" s="12" t="s">
        <v>36</v>
      </c>
      <c r="AX968" s="12" t="s">
        <v>72</v>
      </c>
      <c r="AY968" s="231" t="s">
        <v>162</v>
      </c>
    </row>
    <row r="969" spans="2:51" s="13" customFormat="1" ht="13.5">
      <c r="B969" s="232"/>
      <c r="C969" s="233"/>
      <c r="D969" s="218" t="s">
        <v>174</v>
      </c>
      <c r="E969" s="234" t="s">
        <v>21</v>
      </c>
      <c r="F969" s="235" t="s">
        <v>986</v>
      </c>
      <c r="G969" s="233"/>
      <c r="H969" s="236">
        <v>1.23</v>
      </c>
      <c r="I969" s="237"/>
      <c r="J969" s="233"/>
      <c r="K969" s="233"/>
      <c r="L969" s="238"/>
      <c r="M969" s="239"/>
      <c r="N969" s="240"/>
      <c r="O969" s="240"/>
      <c r="P969" s="240"/>
      <c r="Q969" s="240"/>
      <c r="R969" s="240"/>
      <c r="S969" s="240"/>
      <c r="T969" s="241"/>
      <c r="AT969" s="242" t="s">
        <v>174</v>
      </c>
      <c r="AU969" s="242" t="s">
        <v>81</v>
      </c>
      <c r="AV969" s="13" t="s">
        <v>81</v>
      </c>
      <c r="AW969" s="13" t="s">
        <v>36</v>
      </c>
      <c r="AX969" s="13" t="s">
        <v>72</v>
      </c>
      <c r="AY969" s="242" t="s">
        <v>162</v>
      </c>
    </row>
    <row r="970" spans="2:51" s="12" customFormat="1" ht="13.5">
      <c r="B970" s="221"/>
      <c r="C970" s="222"/>
      <c r="D970" s="218" t="s">
        <v>174</v>
      </c>
      <c r="E970" s="223" t="s">
        <v>21</v>
      </c>
      <c r="F970" s="224" t="s">
        <v>949</v>
      </c>
      <c r="G970" s="222"/>
      <c r="H970" s="225" t="s">
        <v>21</v>
      </c>
      <c r="I970" s="226"/>
      <c r="J970" s="222"/>
      <c r="K970" s="222"/>
      <c r="L970" s="227"/>
      <c r="M970" s="228"/>
      <c r="N970" s="229"/>
      <c r="O970" s="229"/>
      <c r="P970" s="229"/>
      <c r="Q970" s="229"/>
      <c r="R970" s="229"/>
      <c r="S970" s="229"/>
      <c r="T970" s="230"/>
      <c r="AT970" s="231" t="s">
        <v>174</v>
      </c>
      <c r="AU970" s="231" t="s">
        <v>81</v>
      </c>
      <c r="AV970" s="12" t="s">
        <v>79</v>
      </c>
      <c r="AW970" s="12" t="s">
        <v>36</v>
      </c>
      <c r="AX970" s="12" t="s">
        <v>72</v>
      </c>
      <c r="AY970" s="231" t="s">
        <v>162</v>
      </c>
    </row>
    <row r="971" spans="2:51" s="13" customFormat="1" ht="13.5">
      <c r="B971" s="232"/>
      <c r="C971" s="233"/>
      <c r="D971" s="218" t="s">
        <v>174</v>
      </c>
      <c r="E971" s="234" t="s">
        <v>21</v>
      </c>
      <c r="F971" s="235" t="s">
        <v>987</v>
      </c>
      <c r="G971" s="233"/>
      <c r="H971" s="236">
        <v>2.316</v>
      </c>
      <c r="I971" s="237"/>
      <c r="J971" s="233"/>
      <c r="K971" s="233"/>
      <c r="L971" s="238"/>
      <c r="M971" s="239"/>
      <c r="N971" s="240"/>
      <c r="O971" s="240"/>
      <c r="P971" s="240"/>
      <c r="Q971" s="240"/>
      <c r="R971" s="240"/>
      <c r="S971" s="240"/>
      <c r="T971" s="241"/>
      <c r="AT971" s="242" t="s">
        <v>174</v>
      </c>
      <c r="AU971" s="242" t="s">
        <v>81</v>
      </c>
      <c r="AV971" s="13" t="s">
        <v>81</v>
      </c>
      <c r="AW971" s="13" t="s">
        <v>36</v>
      </c>
      <c r="AX971" s="13" t="s">
        <v>72</v>
      </c>
      <c r="AY971" s="242" t="s">
        <v>162</v>
      </c>
    </row>
    <row r="972" spans="2:51" s="13" customFormat="1" ht="13.5">
      <c r="B972" s="232"/>
      <c r="C972" s="233"/>
      <c r="D972" s="218" t="s">
        <v>174</v>
      </c>
      <c r="E972" s="234" t="s">
        <v>21</v>
      </c>
      <c r="F972" s="235" t="s">
        <v>988</v>
      </c>
      <c r="G972" s="233"/>
      <c r="H972" s="236">
        <v>5.1</v>
      </c>
      <c r="I972" s="237"/>
      <c r="J972" s="233"/>
      <c r="K972" s="233"/>
      <c r="L972" s="238"/>
      <c r="M972" s="239"/>
      <c r="N972" s="240"/>
      <c r="O972" s="240"/>
      <c r="P972" s="240"/>
      <c r="Q972" s="240"/>
      <c r="R972" s="240"/>
      <c r="S972" s="240"/>
      <c r="T972" s="241"/>
      <c r="AT972" s="242" t="s">
        <v>174</v>
      </c>
      <c r="AU972" s="242" t="s">
        <v>81</v>
      </c>
      <c r="AV972" s="13" t="s">
        <v>81</v>
      </c>
      <c r="AW972" s="13" t="s">
        <v>36</v>
      </c>
      <c r="AX972" s="13" t="s">
        <v>72</v>
      </c>
      <c r="AY972" s="242" t="s">
        <v>162</v>
      </c>
    </row>
    <row r="973" spans="2:51" s="14" customFormat="1" ht="13.5">
      <c r="B973" s="243"/>
      <c r="C973" s="244"/>
      <c r="D973" s="245" t="s">
        <v>174</v>
      </c>
      <c r="E973" s="246" t="s">
        <v>21</v>
      </c>
      <c r="F973" s="247" t="s">
        <v>184</v>
      </c>
      <c r="G973" s="244"/>
      <c r="H973" s="248">
        <v>155.191</v>
      </c>
      <c r="I973" s="249"/>
      <c r="J973" s="244"/>
      <c r="K973" s="244"/>
      <c r="L973" s="250"/>
      <c r="M973" s="251"/>
      <c r="N973" s="252"/>
      <c r="O973" s="252"/>
      <c r="P973" s="252"/>
      <c r="Q973" s="252"/>
      <c r="R973" s="252"/>
      <c r="S973" s="252"/>
      <c r="T973" s="253"/>
      <c r="AT973" s="254" t="s">
        <v>174</v>
      </c>
      <c r="AU973" s="254" t="s">
        <v>81</v>
      </c>
      <c r="AV973" s="14" t="s">
        <v>170</v>
      </c>
      <c r="AW973" s="14" t="s">
        <v>36</v>
      </c>
      <c r="AX973" s="14" t="s">
        <v>79</v>
      </c>
      <c r="AY973" s="254" t="s">
        <v>162</v>
      </c>
    </row>
    <row r="974" spans="2:65" s="1" customFormat="1" ht="31.5" customHeight="1">
      <c r="B974" s="43"/>
      <c r="C974" s="206" t="s">
        <v>989</v>
      </c>
      <c r="D974" s="206" t="s">
        <v>165</v>
      </c>
      <c r="E974" s="207" t="s">
        <v>990</v>
      </c>
      <c r="F974" s="208" t="s">
        <v>991</v>
      </c>
      <c r="G974" s="209" t="s">
        <v>187</v>
      </c>
      <c r="H974" s="210">
        <v>310.382</v>
      </c>
      <c r="I974" s="211"/>
      <c r="J974" s="212">
        <f>ROUND(I974*H974,2)</f>
        <v>0</v>
      </c>
      <c r="K974" s="208" t="s">
        <v>21</v>
      </c>
      <c r="L974" s="63"/>
      <c r="M974" s="213" t="s">
        <v>21</v>
      </c>
      <c r="N974" s="214" t="s">
        <v>43</v>
      </c>
      <c r="O974" s="44"/>
      <c r="P974" s="215">
        <f>O974*H974</f>
        <v>0</v>
      </c>
      <c r="Q974" s="215">
        <v>0.00179</v>
      </c>
      <c r="R974" s="215">
        <f>Q974*H974</f>
        <v>0.55558378</v>
      </c>
      <c r="S974" s="215">
        <v>0</v>
      </c>
      <c r="T974" s="216">
        <f>S974*H974</f>
        <v>0</v>
      </c>
      <c r="AR974" s="26" t="s">
        <v>376</v>
      </c>
      <c r="AT974" s="26" t="s">
        <v>165</v>
      </c>
      <c r="AU974" s="26" t="s">
        <v>81</v>
      </c>
      <c r="AY974" s="26" t="s">
        <v>162</v>
      </c>
      <c r="BE974" s="217">
        <f>IF(N974="základní",J974,0)</f>
        <v>0</v>
      </c>
      <c r="BF974" s="217">
        <f>IF(N974="snížená",J974,0)</f>
        <v>0</v>
      </c>
      <c r="BG974" s="217">
        <f>IF(N974="zákl. přenesená",J974,0)</f>
        <v>0</v>
      </c>
      <c r="BH974" s="217">
        <f>IF(N974="sníž. přenesená",J974,0)</f>
        <v>0</v>
      </c>
      <c r="BI974" s="217">
        <f>IF(N974="nulová",J974,0)</f>
        <v>0</v>
      </c>
      <c r="BJ974" s="26" t="s">
        <v>79</v>
      </c>
      <c r="BK974" s="217">
        <f>ROUND(I974*H974,2)</f>
        <v>0</v>
      </c>
      <c r="BL974" s="26" t="s">
        <v>376</v>
      </c>
      <c r="BM974" s="26" t="s">
        <v>992</v>
      </c>
    </row>
    <row r="975" spans="2:47" s="1" customFormat="1" ht="27">
      <c r="B975" s="43"/>
      <c r="C975" s="65"/>
      <c r="D975" s="218" t="s">
        <v>172</v>
      </c>
      <c r="E975" s="65"/>
      <c r="F975" s="219" t="s">
        <v>974</v>
      </c>
      <c r="G975" s="65"/>
      <c r="H975" s="65"/>
      <c r="I975" s="174"/>
      <c r="J975" s="65"/>
      <c r="K975" s="65"/>
      <c r="L975" s="63"/>
      <c r="M975" s="220"/>
      <c r="N975" s="44"/>
      <c r="O975" s="44"/>
      <c r="P975" s="44"/>
      <c r="Q975" s="44"/>
      <c r="R975" s="44"/>
      <c r="S975" s="44"/>
      <c r="T975" s="80"/>
      <c r="AT975" s="26" t="s">
        <v>172</v>
      </c>
      <c r="AU975" s="26" t="s">
        <v>81</v>
      </c>
    </row>
    <row r="976" spans="2:51" s="13" customFormat="1" ht="13.5">
      <c r="B976" s="232"/>
      <c r="C976" s="233"/>
      <c r="D976" s="245" t="s">
        <v>174</v>
      </c>
      <c r="E976" s="233"/>
      <c r="F976" s="256" t="s">
        <v>993</v>
      </c>
      <c r="G976" s="233"/>
      <c r="H976" s="257">
        <v>310.382</v>
      </c>
      <c r="I976" s="237"/>
      <c r="J976" s="233"/>
      <c r="K976" s="233"/>
      <c r="L976" s="238"/>
      <c r="M976" s="239"/>
      <c r="N976" s="240"/>
      <c r="O976" s="240"/>
      <c r="P976" s="240"/>
      <c r="Q976" s="240"/>
      <c r="R976" s="240"/>
      <c r="S976" s="240"/>
      <c r="T976" s="241"/>
      <c r="AT976" s="242" t="s">
        <v>174</v>
      </c>
      <c r="AU976" s="242" t="s">
        <v>81</v>
      </c>
      <c r="AV976" s="13" t="s">
        <v>81</v>
      </c>
      <c r="AW976" s="13" t="s">
        <v>6</v>
      </c>
      <c r="AX976" s="13" t="s">
        <v>79</v>
      </c>
      <c r="AY976" s="242" t="s">
        <v>162</v>
      </c>
    </row>
    <row r="977" spans="2:65" s="1" customFormat="1" ht="22.5" customHeight="1">
      <c r="B977" s="43"/>
      <c r="C977" s="206" t="s">
        <v>994</v>
      </c>
      <c r="D977" s="206" t="s">
        <v>165</v>
      </c>
      <c r="E977" s="207" t="s">
        <v>995</v>
      </c>
      <c r="F977" s="208" t="s">
        <v>996</v>
      </c>
      <c r="G977" s="209" t="s">
        <v>594</v>
      </c>
      <c r="H977" s="280"/>
      <c r="I977" s="211"/>
      <c r="J977" s="212">
        <f>ROUND(I977*H977,2)</f>
        <v>0</v>
      </c>
      <c r="K977" s="208" t="s">
        <v>169</v>
      </c>
      <c r="L977" s="63"/>
      <c r="M977" s="213" t="s">
        <v>21</v>
      </c>
      <c r="N977" s="214" t="s">
        <v>43</v>
      </c>
      <c r="O977" s="44"/>
      <c r="P977" s="215">
        <f>O977*H977</f>
        <v>0</v>
      </c>
      <c r="Q977" s="215">
        <v>0</v>
      </c>
      <c r="R977" s="215">
        <f>Q977*H977</f>
        <v>0</v>
      </c>
      <c r="S977" s="215">
        <v>0</v>
      </c>
      <c r="T977" s="216">
        <f>S977*H977</f>
        <v>0</v>
      </c>
      <c r="AR977" s="26" t="s">
        <v>376</v>
      </c>
      <c r="AT977" s="26" t="s">
        <v>165</v>
      </c>
      <c r="AU977" s="26" t="s">
        <v>81</v>
      </c>
      <c r="AY977" s="26" t="s">
        <v>162</v>
      </c>
      <c r="BE977" s="217">
        <f>IF(N977="základní",J977,0)</f>
        <v>0</v>
      </c>
      <c r="BF977" s="217">
        <f>IF(N977="snížená",J977,0)</f>
        <v>0</v>
      </c>
      <c r="BG977" s="217">
        <f>IF(N977="zákl. přenesená",J977,0)</f>
        <v>0</v>
      </c>
      <c r="BH977" s="217">
        <f>IF(N977="sníž. přenesená",J977,0)</f>
        <v>0</v>
      </c>
      <c r="BI977" s="217">
        <f>IF(N977="nulová",J977,0)</f>
        <v>0</v>
      </c>
      <c r="BJ977" s="26" t="s">
        <v>79</v>
      </c>
      <c r="BK977" s="217">
        <f>ROUND(I977*H977,2)</f>
        <v>0</v>
      </c>
      <c r="BL977" s="26" t="s">
        <v>376</v>
      </c>
      <c r="BM977" s="26" t="s">
        <v>997</v>
      </c>
    </row>
    <row r="978" spans="2:47" s="1" customFormat="1" ht="121.5">
      <c r="B978" s="43"/>
      <c r="C978" s="65"/>
      <c r="D978" s="245" t="s">
        <v>172</v>
      </c>
      <c r="E978" s="65"/>
      <c r="F978" s="279" t="s">
        <v>998</v>
      </c>
      <c r="G978" s="65"/>
      <c r="H978" s="65"/>
      <c r="I978" s="174"/>
      <c r="J978" s="65"/>
      <c r="K978" s="65"/>
      <c r="L978" s="63"/>
      <c r="M978" s="220"/>
      <c r="N978" s="44"/>
      <c r="O978" s="44"/>
      <c r="P978" s="44"/>
      <c r="Q978" s="44"/>
      <c r="R978" s="44"/>
      <c r="S978" s="44"/>
      <c r="T978" s="80"/>
      <c r="AT978" s="26" t="s">
        <v>172</v>
      </c>
      <c r="AU978" s="26" t="s">
        <v>81</v>
      </c>
    </row>
    <row r="979" spans="2:65" s="1" customFormat="1" ht="22.5" customHeight="1">
      <c r="B979" s="43"/>
      <c r="C979" s="206" t="s">
        <v>999</v>
      </c>
      <c r="D979" s="206" t="s">
        <v>165</v>
      </c>
      <c r="E979" s="207" t="s">
        <v>1000</v>
      </c>
      <c r="F979" s="208" t="s">
        <v>1001</v>
      </c>
      <c r="G979" s="209" t="s">
        <v>594</v>
      </c>
      <c r="H979" s="280"/>
      <c r="I979" s="211"/>
      <c r="J979" s="212">
        <f>ROUND(I979*H979,2)</f>
        <v>0</v>
      </c>
      <c r="K979" s="208" t="s">
        <v>169</v>
      </c>
      <c r="L979" s="63"/>
      <c r="M979" s="213" t="s">
        <v>21</v>
      </c>
      <c r="N979" s="214" t="s">
        <v>43</v>
      </c>
      <c r="O979" s="44"/>
      <c r="P979" s="215">
        <f>O979*H979</f>
        <v>0</v>
      </c>
      <c r="Q979" s="215">
        <v>0</v>
      </c>
      <c r="R979" s="215">
        <f>Q979*H979</f>
        <v>0</v>
      </c>
      <c r="S979" s="215">
        <v>0</v>
      </c>
      <c r="T979" s="216">
        <f>S979*H979</f>
        <v>0</v>
      </c>
      <c r="AR979" s="26" t="s">
        <v>376</v>
      </c>
      <c r="AT979" s="26" t="s">
        <v>165</v>
      </c>
      <c r="AU979" s="26" t="s">
        <v>81</v>
      </c>
      <c r="AY979" s="26" t="s">
        <v>162</v>
      </c>
      <c r="BE979" s="217">
        <f>IF(N979="základní",J979,0)</f>
        <v>0</v>
      </c>
      <c r="BF979" s="217">
        <f>IF(N979="snížená",J979,0)</f>
        <v>0</v>
      </c>
      <c r="BG979" s="217">
        <f>IF(N979="zákl. přenesená",J979,0)</f>
        <v>0</v>
      </c>
      <c r="BH979" s="217">
        <f>IF(N979="sníž. přenesená",J979,0)</f>
        <v>0</v>
      </c>
      <c r="BI979" s="217">
        <f>IF(N979="nulová",J979,0)</f>
        <v>0</v>
      </c>
      <c r="BJ979" s="26" t="s">
        <v>79</v>
      </c>
      <c r="BK979" s="217">
        <f>ROUND(I979*H979,2)</f>
        <v>0</v>
      </c>
      <c r="BL979" s="26" t="s">
        <v>376</v>
      </c>
      <c r="BM979" s="26" t="s">
        <v>1002</v>
      </c>
    </row>
    <row r="980" spans="2:47" s="1" customFormat="1" ht="121.5">
      <c r="B980" s="43"/>
      <c r="C980" s="65"/>
      <c r="D980" s="218" t="s">
        <v>172</v>
      </c>
      <c r="E980" s="65"/>
      <c r="F980" s="219" t="s">
        <v>998</v>
      </c>
      <c r="G980" s="65"/>
      <c r="H980" s="65"/>
      <c r="I980" s="174"/>
      <c r="J980" s="65"/>
      <c r="K980" s="65"/>
      <c r="L980" s="63"/>
      <c r="M980" s="220"/>
      <c r="N980" s="44"/>
      <c r="O980" s="44"/>
      <c r="P980" s="44"/>
      <c r="Q980" s="44"/>
      <c r="R980" s="44"/>
      <c r="S980" s="44"/>
      <c r="T980" s="80"/>
      <c r="AT980" s="26" t="s">
        <v>172</v>
      </c>
      <c r="AU980" s="26" t="s">
        <v>81</v>
      </c>
    </row>
    <row r="981" spans="2:63" s="11" customFormat="1" ht="29.85" customHeight="1">
      <c r="B981" s="189"/>
      <c r="C981" s="190"/>
      <c r="D981" s="203" t="s">
        <v>71</v>
      </c>
      <c r="E981" s="204" t="s">
        <v>1003</v>
      </c>
      <c r="F981" s="204" t="s">
        <v>1004</v>
      </c>
      <c r="G981" s="190"/>
      <c r="H981" s="190"/>
      <c r="I981" s="193"/>
      <c r="J981" s="205">
        <f>BK981</f>
        <v>0</v>
      </c>
      <c r="K981" s="190"/>
      <c r="L981" s="195"/>
      <c r="M981" s="196"/>
      <c r="N981" s="197"/>
      <c r="O981" s="197"/>
      <c r="P981" s="198">
        <f>SUM(P982:P983)</f>
        <v>0</v>
      </c>
      <c r="Q981" s="197"/>
      <c r="R981" s="198">
        <f>SUM(R982:R983)</f>
        <v>0</v>
      </c>
      <c r="S981" s="197"/>
      <c r="T981" s="199">
        <f>SUM(T982:T983)</f>
        <v>3</v>
      </c>
      <c r="AR981" s="200" t="s">
        <v>81</v>
      </c>
      <c r="AT981" s="201" t="s">
        <v>71</v>
      </c>
      <c r="AU981" s="201" t="s">
        <v>79</v>
      </c>
      <c r="AY981" s="200" t="s">
        <v>162</v>
      </c>
      <c r="BK981" s="202">
        <f>SUM(BK982:BK983)</f>
        <v>0</v>
      </c>
    </row>
    <row r="982" spans="2:65" s="1" customFormat="1" ht="22.5" customHeight="1">
      <c r="B982" s="43"/>
      <c r="C982" s="206" t="s">
        <v>1005</v>
      </c>
      <c r="D982" s="206" t="s">
        <v>165</v>
      </c>
      <c r="E982" s="207" t="s">
        <v>1006</v>
      </c>
      <c r="F982" s="208" t="s">
        <v>1007</v>
      </c>
      <c r="G982" s="209" t="s">
        <v>187</v>
      </c>
      <c r="H982" s="210">
        <v>200</v>
      </c>
      <c r="I982" s="211"/>
      <c r="J982" s="212">
        <f>ROUND(I982*H982,2)</f>
        <v>0</v>
      </c>
      <c r="K982" s="208" t="s">
        <v>169</v>
      </c>
      <c r="L982" s="63"/>
      <c r="M982" s="213" t="s">
        <v>21</v>
      </c>
      <c r="N982" s="214" t="s">
        <v>43</v>
      </c>
      <c r="O982" s="44"/>
      <c r="P982" s="215">
        <f>O982*H982</f>
        <v>0</v>
      </c>
      <c r="Q982" s="215">
        <v>0</v>
      </c>
      <c r="R982" s="215">
        <f>Q982*H982</f>
        <v>0</v>
      </c>
      <c r="S982" s="215">
        <v>0.015</v>
      </c>
      <c r="T982" s="216">
        <f>S982*H982</f>
        <v>3</v>
      </c>
      <c r="AR982" s="26" t="s">
        <v>376</v>
      </c>
      <c r="AT982" s="26" t="s">
        <v>165</v>
      </c>
      <c r="AU982" s="26" t="s">
        <v>81</v>
      </c>
      <c r="AY982" s="26" t="s">
        <v>162</v>
      </c>
      <c r="BE982" s="217">
        <f>IF(N982="základní",J982,0)</f>
        <v>0</v>
      </c>
      <c r="BF982" s="217">
        <f>IF(N982="snížená",J982,0)</f>
        <v>0</v>
      </c>
      <c r="BG982" s="217">
        <f>IF(N982="zákl. přenesená",J982,0)</f>
        <v>0</v>
      </c>
      <c r="BH982" s="217">
        <f>IF(N982="sníž. přenesená",J982,0)</f>
        <v>0</v>
      </c>
      <c r="BI982" s="217">
        <f>IF(N982="nulová",J982,0)</f>
        <v>0</v>
      </c>
      <c r="BJ982" s="26" t="s">
        <v>79</v>
      </c>
      <c r="BK982" s="217">
        <f>ROUND(I982*H982,2)</f>
        <v>0</v>
      </c>
      <c r="BL982" s="26" t="s">
        <v>376</v>
      </c>
      <c r="BM982" s="26" t="s">
        <v>1008</v>
      </c>
    </row>
    <row r="983" spans="2:47" s="1" customFormat="1" ht="40.5">
      <c r="B983" s="43"/>
      <c r="C983" s="65"/>
      <c r="D983" s="218" t="s">
        <v>241</v>
      </c>
      <c r="E983" s="65"/>
      <c r="F983" s="219" t="s">
        <v>1009</v>
      </c>
      <c r="G983" s="65"/>
      <c r="H983" s="65"/>
      <c r="I983" s="174"/>
      <c r="J983" s="65"/>
      <c r="K983" s="65"/>
      <c r="L983" s="63"/>
      <c r="M983" s="220"/>
      <c r="N983" s="44"/>
      <c r="O983" s="44"/>
      <c r="P983" s="44"/>
      <c r="Q983" s="44"/>
      <c r="R983" s="44"/>
      <c r="S983" s="44"/>
      <c r="T983" s="80"/>
      <c r="AT983" s="26" t="s">
        <v>241</v>
      </c>
      <c r="AU983" s="26" t="s">
        <v>81</v>
      </c>
    </row>
    <row r="984" spans="2:63" s="11" customFormat="1" ht="29.85" customHeight="1">
      <c r="B984" s="189"/>
      <c r="C984" s="190"/>
      <c r="D984" s="203" t="s">
        <v>71</v>
      </c>
      <c r="E984" s="204" t="s">
        <v>1010</v>
      </c>
      <c r="F984" s="204" t="s">
        <v>1011</v>
      </c>
      <c r="G984" s="190"/>
      <c r="H984" s="190"/>
      <c r="I984" s="193"/>
      <c r="J984" s="205">
        <f>BK984</f>
        <v>0</v>
      </c>
      <c r="K984" s="190"/>
      <c r="L984" s="195"/>
      <c r="M984" s="196"/>
      <c r="N984" s="197"/>
      <c r="O984" s="197"/>
      <c r="P984" s="198">
        <f>SUM(P985:P1168)</f>
        <v>0</v>
      </c>
      <c r="Q984" s="197"/>
      <c r="R984" s="198">
        <f>SUM(R985:R1168)</f>
        <v>3.7805635799999995</v>
      </c>
      <c r="S984" s="197"/>
      <c r="T984" s="199">
        <f>SUM(T985:T1168)</f>
        <v>1.2523250000000001</v>
      </c>
      <c r="AR984" s="200" t="s">
        <v>81</v>
      </c>
      <c r="AT984" s="201" t="s">
        <v>71</v>
      </c>
      <c r="AU984" s="201" t="s">
        <v>79</v>
      </c>
      <c r="AY984" s="200" t="s">
        <v>162</v>
      </c>
      <c r="BK984" s="202">
        <f>SUM(BK985:BK1168)</f>
        <v>0</v>
      </c>
    </row>
    <row r="985" spans="2:65" s="1" customFormat="1" ht="22.5" customHeight="1">
      <c r="B985" s="43"/>
      <c r="C985" s="206" t="s">
        <v>1012</v>
      </c>
      <c r="D985" s="206" t="s">
        <v>165</v>
      </c>
      <c r="E985" s="207" t="s">
        <v>1013</v>
      </c>
      <c r="F985" s="208" t="s">
        <v>1014</v>
      </c>
      <c r="G985" s="209" t="s">
        <v>187</v>
      </c>
      <c r="H985" s="210">
        <v>500.93</v>
      </c>
      <c r="I985" s="211"/>
      <c r="J985" s="212">
        <f>ROUND(I985*H985,2)</f>
        <v>0</v>
      </c>
      <c r="K985" s="208" t="s">
        <v>169</v>
      </c>
      <c r="L985" s="63"/>
      <c r="M985" s="213" t="s">
        <v>21</v>
      </c>
      <c r="N985" s="214" t="s">
        <v>43</v>
      </c>
      <c r="O985" s="44"/>
      <c r="P985" s="215">
        <f>O985*H985</f>
        <v>0</v>
      </c>
      <c r="Q985" s="215">
        <v>0</v>
      </c>
      <c r="R985" s="215">
        <f>Q985*H985</f>
        <v>0</v>
      </c>
      <c r="S985" s="215">
        <v>0.0025</v>
      </c>
      <c r="T985" s="216">
        <f>S985*H985</f>
        <v>1.2523250000000001</v>
      </c>
      <c r="AR985" s="26" t="s">
        <v>376</v>
      </c>
      <c r="AT985" s="26" t="s">
        <v>165</v>
      </c>
      <c r="AU985" s="26" t="s">
        <v>81</v>
      </c>
      <c r="AY985" s="26" t="s">
        <v>162</v>
      </c>
      <c r="BE985" s="217">
        <f>IF(N985="základní",J985,0)</f>
        <v>0</v>
      </c>
      <c r="BF985" s="217">
        <f>IF(N985="snížená",J985,0)</f>
        <v>0</v>
      </c>
      <c r="BG985" s="217">
        <f>IF(N985="zákl. přenesená",J985,0)</f>
        <v>0</v>
      </c>
      <c r="BH985" s="217">
        <f>IF(N985="sníž. přenesená",J985,0)</f>
        <v>0</v>
      </c>
      <c r="BI985" s="217">
        <f>IF(N985="nulová",J985,0)</f>
        <v>0</v>
      </c>
      <c r="BJ985" s="26" t="s">
        <v>79</v>
      </c>
      <c r="BK985" s="217">
        <f>ROUND(I985*H985,2)</f>
        <v>0</v>
      </c>
      <c r="BL985" s="26" t="s">
        <v>376</v>
      </c>
      <c r="BM985" s="26" t="s">
        <v>1015</v>
      </c>
    </row>
    <row r="986" spans="2:51" s="12" customFormat="1" ht="13.5">
      <c r="B986" s="221"/>
      <c r="C986" s="222"/>
      <c r="D986" s="218" t="s">
        <v>174</v>
      </c>
      <c r="E986" s="223" t="s">
        <v>21</v>
      </c>
      <c r="F986" s="224" t="s">
        <v>1016</v>
      </c>
      <c r="G986" s="222"/>
      <c r="H986" s="225" t="s">
        <v>21</v>
      </c>
      <c r="I986" s="226"/>
      <c r="J986" s="222"/>
      <c r="K986" s="222"/>
      <c r="L986" s="227"/>
      <c r="M986" s="228"/>
      <c r="N986" s="229"/>
      <c r="O986" s="229"/>
      <c r="P986" s="229"/>
      <c r="Q986" s="229"/>
      <c r="R986" s="229"/>
      <c r="S986" s="229"/>
      <c r="T986" s="230"/>
      <c r="AT986" s="231" t="s">
        <v>174</v>
      </c>
      <c r="AU986" s="231" t="s">
        <v>81</v>
      </c>
      <c r="AV986" s="12" t="s">
        <v>79</v>
      </c>
      <c r="AW986" s="12" t="s">
        <v>36</v>
      </c>
      <c r="AX986" s="12" t="s">
        <v>72</v>
      </c>
      <c r="AY986" s="231" t="s">
        <v>162</v>
      </c>
    </row>
    <row r="987" spans="2:51" s="13" customFormat="1" ht="27">
      <c r="B987" s="232"/>
      <c r="C987" s="233"/>
      <c r="D987" s="218" t="s">
        <v>174</v>
      </c>
      <c r="E987" s="234" t="s">
        <v>21</v>
      </c>
      <c r="F987" s="235" t="s">
        <v>1017</v>
      </c>
      <c r="G987" s="233"/>
      <c r="H987" s="236">
        <v>364.95</v>
      </c>
      <c r="I987" s="237"/>
      <c r="J987" s="233"/>
      <c r="K987" s="233"/>
      <c r="L987" s="238"/>
      <c r="M987" s="239"/>
      <c r="N987" s="240"/>
      <c r="O987" s="240"/>
      <c r="P987" s="240"/>
      <c r="Q987" s="240"/>
      <c r="R987" s="240"/>
      <c r="S987" s="240"/>
      <c r="T987" s="241"/>
      <c r="AT987" s="242" t="s">
        <v>174</v>
      </c>
      <c r="AU987" s="242" t="s">
        <v>81</v>
      </c>
      <c r="AV987" s="13" t="s">
        <v>81</v>
      </c>
      <c r="AW987" s="13" t="s">
        <v>36</v>
      </c>
      <c r="AX987" s="13" t="s">
        <v>72</v>
      </c>
      <c r="AY987" s="242" t="s">
        <v>162</v>
      </c>
    </row>
    <row r="988" spans="2:51" s="13" customFormat="1" ht="13.5">
      <c r="B988" s="232"/>
      <c r="C988" s="233"/>
      <c r="D988" s="218" t="s">
        <v>174</v>
      </c>
      <c r="E988" s="234" t="s">
        <v>21</v>
      </c>
      <c r="F988" s="235" t="s">
        <v>1018</v>
      </c>
      <c r="G988" s="233"/>
      <c r="H988" s="236">
        <v>135.98</v>
      </c>
      <c r="I988" s="237"/>
      <c r="J988" s="233"/>
      <c r="K988" s="233"/>
      <c r="L988" s="238"/>
      <c r="M988" s="239"/>
      <c r="N988" s="240"/>
      <c r="O988" s="240"/>
      <c r="P988" s="240"/>
      <c r="Q988" s="240"/>
      <c r="R988" s="240"/>
      <c r="S988" s="240"/>
      <c r="T988" s="241"/>
      <c r="AT988" s="242" t="s">
        <v>174</v>
      </c>
      <c r="AU988" s="242" t="s">
        <v>81</v>
      </c>
      <c r="AV988" s="13" t="s">
        <v>81</v>
      </c>
      <c r="AW988" s="13" t="s">
        <v>36</v>
      </c>
      <c r="AX988" s="13" t="s">
        <v>72</v>
      </c>
      <c r="AY988" s="242" t="s">
        <v>162</v>
      </c>
    </row>
    <row r="989" spans="2:51" s="14" customFormat="1" ht="13.5">
      <c r="B989" s="243"/>
      <c r="C989" s="244"/>
      <c r="D989" s="245" t="s">
        <v>174</v>
      </c>
      <c r="E989" s="246" t="s">
        <v>21</v>
      </c>
      <c r="F989" s="247" t="s">
        <v>184</v>
      </c>
      <c r="G989" s="244"/>
      <c r="H989" s="248">
        <v>500.93</v>
      </c>
      <c r="I989" s="249"/>
      <c r="J989" s="244"/>
      <c r="K989" s="244"/>
      <c r="L989" s="250"/>
      <c r="M989" s="251"/>
      <c r="N989" s="252"/>
      <c r="O989" s="252"/>
      <c r="P989" s="252"/>
      <c r="Q989" s="252"/>
      <c r="R989" s="252"/>
      <c r="S989" s="252"/>
      <c r="T989" s="253"/>
      <c r="AT989" s="254" t="s">
        <v>174</v>
      </c>
      <c r="AU989" s="254" t="s">
        <v>81</v>
      </c>
      <c r="AV989" s="14" t="s">
        <v>170</v>
      </c>
      <c r="AW989" s="14" t="s">
        <v>36</v>
      </c>
      <c r="AX989" s="14" t="s">
        <v>79</v>
      </c>
      <c r="AY989" s="254" t="s">
        <v>162</v>
      </c>
    </row>
    <row r="990" spans="2:65" s="1" customFormat="1" ht="22.5" customHeight="1">
      <c r="B990" s="43"/>
      <c r="C990" s="206" t="s">
        <v>1019</v>
      </c>
      <c r="D990" s="206" t="s">
        <v>165</v>
      </c>
      <c r="E990" s="207" t="s">
        <v>1020</v>
      </c>
      <c r="F990" s="208" t="s">
        <v>1021</v>
      </c>
      <c r="G990" s="209" t="s">
        <v>187</v>
      </c>
      <c r="H990" s="210">
        <v>393.924</v>
      </c>
      <c r="I990" s="211"/>
      <c r="J990" s="212">
        <f>ROUND(I990*H990,2)</f>
        <v>0</v>
      </c>
      <c r="K990" s="208" t="s">
        <v>169</v>
      </c>
      <c r="L990" s="63"/>
      <c r="M990" s="213" t="s">
        <v>21</v>
      </c>
      <c r="N990" s="214" t="s">
        <v>43</v>
      </c>
      <c r="O990" s="44"/>
      <c r="P990" s="215">
        <f>O990*H990</f>
        <v>0</v>
      </c>
      <c r="Q990" s="215">
        <v>0.0003</v>
      </c>
      <c r="R990" s="215">
        <f>Q990*H990</f>
        <v>0.11817719999999998</v>
      </c>
      <c r="S990" s="215">
        <v>0</v>
      </c>
      <c r="T990" s="216">
        <f>S990*H990</f>
        <v>0</v>
      </c>
      <c r="AR990" s="26" t="s">
        <v>376</v>
      </c>
      <c r="AT990" s="26" t="s">
        <v>165</v>
      </c>
      <c r="AU990" s="26" t="s">
        <v>81</v>
      </c>
      <c r="AY990" s="26" t="s">
        <v>162</v>
      </c>
      <c r="BE990" s="217">
        <f>IF(N990="základní",J990,0)</f>
        <v>0</v>
      </c>
      <c r="BF990" s="217">
        <f>IF(N990="snížená",J990,0)</f>
        <v>0</v>
      </c>
      <c r="BG990" s="217">
        <f>IF(N990="zákl. přenesená",J990,0)</f>
        <v>0</v>
      </c>
      <c r="BH990" s="217">
        <f>IF(N990="sníž. přenesená",J990,0)</f>
        <v>0</v>
      </c>
      <c r="BI990" s="217">
        <f>IF(N990="nulová",J990,0)</f>
        <v>0</v>
      </c>
      <c r="BJ990" s="26" t="s">
        <v>79</v>
      </c>
      <c r="BK990" s="217">
        <f>ROUND(I990*H990,2)</f>
        <v>0</v>
      </c>
      <c r="BL990" s="26" t="s">
        <v>376</v>
      </c>
      <c r="BM990" s="26" t="s">
        <v>1022</v>
      </c>
    </row>
    <row r="991" spans="2:51" s="12" customFormat="1" ht="13.5">
      <c r="B991" s="221"/>
      <c r="C991" s="222"/>
      <c r="D991" s="218" t="s">
        <v>174</v>
      </c>
      <c r="E991" s="223" t="s">
        <v>21</v>
      </c>
      <c r="F991" s="224" t="s">
        <v>175</v>
      </c>
      <c r="G991" s="222"/>
      <c r="H991" s="225" t="s">
        <v>21</v>
      </c>
      <c r="I991" s="226"/>
      <c r="J991" s="222"/>
      <c r="K991" s="222"/>
      <c r="L991" s="227"/>
      <c r="M991" s="228"/>
      <c r="N991" s="229"/>
      <c r="O991" s="229"/>
      <c r="P991" s="229"/>
      <c r="Q991" s="229"/>
      <c r="R991" s="229"/>
      <c r="S991" s="229"/>
      <c r="T991" s="230"/>
      <c r="AT991" s="231" t="s">
        <v>174</v>
      </c>
      <c r="AU991" s="231" t="s">
        <v>81</v>
      </c>
      <c r="AV991" s="12" t="s">
        <v>79</v>
      </c>
      <c r="AW991" s="12" t="s">
        <v>36</v>
      </c>
      <c r="AX991" s="12" t="s">
        <v>72</v>
      </c>
      <c r="AY991" s="231" t="s">
        <v>162</v>
      </c>
    </row>
    <row r="992" spans="2:51" s="13" customFormat="1" ht="13.5">
      <c r="B992" s="232"/>
      <c r="C992" s="233"/>
      <c r="D992" s="218" t="s">
        <v>174</v>
      </c>
      <c r="E992" s="234" t="s">
        <v>21</v>
      </c>
      <c r="F992" s="235" t="s">
        <v>678</v>
      </c>
      <c r="G992" s="233"/>
      <c r="H992" s="236">
        <v>24.67</v>
      </c>
      <c r="I992" s="237"/>
      <c r="J992" s="233"/>
      <c r="K992" s="233"/>
      <c r="L992" s="238"/>
      <c r="M992" s="239"/>
      <c r="N992" s="240"/>
      <c r="O992" s="240"/>
      <c r="P992" s="240"/>
      <c r="Q992" s="240"/>
      <c r="R992" s="240"/>
      <c r="S992" s="240"/>
      <c r="T992" s="241"/>
      <c r="AT992" s="242" t="s">
        <v>174</v>
      </c>
      <c r="AU992" s="242" t="s">
        <v>81</v>
      </c>
      <c r="AV992" s="13" t="s">
        <v>81</v>
      </c>
      <c r="AW992" s="13" t="s">
        <v>36</v>
      </c>
      <c r="AX992" s="13" t="s">
        <v>72</v>
      </c>
      <c r="AY992" s="242" t="s">
        <v>162</v>
      </c>
    </row>
    <row r="993" spans="2:51" s="12" customFormat="1" ht="13.5">
      <c r="B993" s="221"/>
      <c r="C993" s="222"/>
      <c r="D993" s="218" t="s">
        <v>174</v>
      </c>
      <c r="E993" s="223" t="s">
        <v>21</v>
      </c>
      <c r="F993" s="224" t="s">
        <v>318</v>
      </c>
      <c r="G993" s="222"/>
      <c r="H993" s="225" t="s">
        <v>21</v>
      </c>
      <c r="I993" s="226"/>
      <c r="J993" s="222"/>
      <c r="K993" s="222"/>
      <c r="L993" s="227"/>
      <c r="M993" s="228"/>
      <c r="N993" s="229"/>
      <c r="O993" s="229"/>
      <c r="P993" s="229"/>
      <c r="Q993" s="229"/>
      <c r="R993" s="229"/>
      <c r="S993" s="229"/>
      <c r="T993" s="230"/>
      <c r="AT993" s="231" t="s">
        <v>174</v>
      </c>
      <c r="AU993" s="231" t="s">
        <v>81</v>
      </c>
      <c r="AV993" s="12" t="s">
        <v>79</v>
      </c>
      <c r="AW993" s="12" t="s">
        <v>36</v>
      </c>
      <c r="AX993" s="12" t="s">
        <v>72</v>
      </c>
      <c r="AY993" s="231" t="s">
        <v>162</v>
      </c>
    </row>
    <row r="994" spans="2:51" s="13" customFormat="1" ht="13.5">
      <c r="B994" s="232"/>
      <c r="C994" s="233"/>
      <c r="D994" s="218" t="s">
        <v>174</v>
      </c>
      <c r="E994" s="234" t="s">
        <v>21</v>
      </c>
      <c r="F994" s="235" t="s">
        <v>679</v>
      </c>
      <c r="G994" s="233"/>
      <c r="H994" s="236">
        <v>17.83</v>
      </c>
      <c r="I994" s="237"/>
      <c r="J994" s="233"/>
      <c r="K994" s="233"/>
      <c r="L994" s="238"/>
      <c r="M994" s="239"/>
      <c r="N994" s="240"/>
      <c r="O994" s="240"/>
      <c r="P994" s="240"/>
      <c r="Q994" s="240"/>
      <c r="R994" s="240"/>
      <c r="S994" s="240"/>
      <c r="T994" s="241"/>
      <c r="AT994" s="242" t="s">
        <v>174</v>
      </c>
      <c r="AU994" s="242" t="s">
        <v>81</v>
      </c>
      <c r="AV994" s="13" t="s">
        <v>81</v>
      </c>
      <c r="AW994" s="13" t="s">
        <v>36</v>
      </c>
      <c r="AX994" s="13" t="s">
        <v>72</v>
      </c>
      <c r="AY994" s="242" t="s">
        <v>162</v>
      </c>
    </row>
    <row r="995" spans="2:51" s="12" customFormat="1" ht="13.5">
      <c r="B995" s="221"/>
      <c r="C995" s="222"/>
      <c r="D995" s="218" t="s">
        <v>174</v>
      </c>
      <c r="E995" s="223" t="s">
        <v>21</v>
      </c>
      <c r="F995" s="224" t="s">
        <v>321</v>
      </c>
      <c r="G995" s="222"/>
      <c r="H995" s="225" t="s">
        <v>21</v>
      </c>
      <c r="I995" s="226"/>
      <c r="J995" s="222"/>
      <c r="K995" s="222"/>
      <c r="L995" s="227"/>
      <c r="M995" s="228"/>
      <c r="N995" s="229"/>
      <c r="O995" s="229"/>
      <c r="P995" s="229"/>
      <c r="Q995" s="229"/>
      <c r="R995" s="229"/>
      <c r="S995" s="229"/>
      <c r="T995" s="230"/>
      <c r="AT995" s="231" t="s">
        <v>174</v>
      </c>
      <c r="AU995" s="231" t="s">
        <v>81</v>
      </c>
      <c r="AV995" s="12" t="s">
        <v>79</v>
      </c>
      <c r="AW995" s="12" t="s">
        <v>36</v>
      </c>
      <c r="AX995" s="12" t="s">
        <v>72</v>
      </c>
      <c r="AY995" s="231" t="s">
        <v>162</v>
      </c>
    </row>
    <row r="996" spans="2:51" s="13" customFormat="1" ht="13.5">
      <c r="B996" s="232"/>
      <c r="C996" s="233"/>
      <c r="D996" s="218" t="s">
        <v>174</v>
      </c>
      <c r="E996" s="234" t="s">
        <v>21</v>
      </c>
      <c r="F996" s="235" t="s">
        <v>1023</v>
      </c>
      <c r="G996" s="233"/>
      <c r="H996" s="236">
        <v>5.68</v>
      </c>
      <c r="I996" s="237"/>
      <c r="J996" s="233"/>
      <c r="K996" s="233"/>
      <c r="L996" s="238"/>
      <c r="M996" s="239"/>
      <c r="N996" s="240"/>
      <c r="O996" s="240"/>
      <c r="P996" s="240"/>
      <c r="Q996" s="240"/>
      <c r="R996" s="240"/>
      <c r="S996" s="240"/>
      <c r="T996" s="241"/>
      <c r="AT996" s="242" t="s">
        <v>174</v>
      </c>
      <c r="AU996" s="242" t="s">
        <v>81</v>
      </c>
      <c r="AV996" s="13" t="s">
        <v>81</v>
      </c>
      <c r="AW996" s="13" t="s">
        <v>36</v>
      </c>
      <c r="AX996" s="13" t="s">
        <v>72</v>
      </c>
      <c r="AY996" s="242" t="s">
        <v>162</v>
      </c>
    </row>
    <row r="997" spans="2:51" s="12" customFormat="1" ht="13.5">
      <c r="B997" s="221"/>
      <c r="C997" s="222"/>
      <c r="D997" s="218" t="s">
        <v>174</v>
      </c>
      <c r="E997" s="223" t="s">
        <v>21</v>
      </c>
      <c r="F997" s="224" t="s">
        <v>324</v>
      </c>
      <c r="G997" s="222"/>
      <c r="H997" s="225" t="s">
        <v>21</v>
      </c>
      <c r="I997" s="226"/>
      <c r="J997" s="222"/>
      <c r="K997" s="222"/>
      <c r="L997" s="227"/>
      <c r="M997" s="228"/>
      <c r="N997" s="229"/>
      <c r="O997" s="229"/>
      <c r="P997" s="229"/>
      <c r="Q997" s="229"/>
      <c r="R997" s="229"/>
      <c r="S997" s="229"/>
      <c r="T997" s="230"/>
      <c r="AT997" s="231" t="s">
        <v>174</v>
      </c>
      <c r="AU997" s="231" t="s">
        <v>81</v>
      </c>
      <c r="AV997" s="12" t="s">
        <v>79</v>
      </c>
      <c r="AW997" s="12" t="s">
        <v>36</v>
      </c>
      <c r="AX997" s="12" t="s">
        <v>72</v>
      </c>
      <c r="AY997" s="231" t="s">
        <v>162</v>
      </c>
    </row>
    <row r="998" spans="2:51" s="13" customFormat="1" ht="13.5">
      <c r="B998" s="232"/>
      <c r="C998" s="233"/>
      <c r="D998" s="218" t="s">
        <v>174</v>
      </c>
      <c r="E998" s="234" t="s">
        <v>21</v>
      </c>
      <c r="F998" s="235" t="s">
        <v>730</v>
      </c>
      <c r="G998" s="233"/>
      <c r="H998" s="236">
        <v>14.38</v>
      </c>
      <c r="I998" s="237"/>
      <c r="J998" s="233"/>
      <c r="K998" s="233"/>
      <c r="L998" s="238"/>
      <c r="M998" s="239"/>
      <c r="N998" s="240"/>
      <c r="O998" s="240"/>
      <c r="P998" s="240"/>
      <c r="Q998" s="240"/>
      <c r="R998" s="240"/>
      <c r="S998" s="240"/>
      <c r="T998" s="241"/>
      <c r="AT998" s="242" t="s">
        <v>174</v>
      </c>
      <c r="AU998" s="242" t="s">
        <v>81</v>
      </c>
      <c r="AV998" s="13" t="s">
        <v>81</v>
      </c>
      <c r="AW998" s="13" t="s">
        <v>36</v>
      </c>
      <c r="AX998" s="13" t="s">
        <v>72</v>
      </c>
      <c r="AY998" s="242" t="s">
        <v>162</v>
      </c>
    </row>
    <row r="999" spans="2:51" s="12" customFormat="1" ht="13.5">
      <c r="B999" s="221"/>
      <c r="C999" s="222"/>
      <c r="D999" s="218" t="s">
        <v>174</v>
      </c>
      <c r="E999" s="223" t="s">
        <v>21</v>
      </c>
      <c r="F999" s="224" t="s">
        <v>326</v>
      </c>
      <c r="G999" s="222"/>
      <c r="H999" s="225" t="s">
        <v>21</v>
      </c>
      <c r="I999" s="226"/>
      <c r="J999" s="222"/>
      <c r="K999" s="222"/>
      <c r="L999" s="227"/>
      <c r="M999" s="228"/>
      <c r="N999" s="229"/>
      <c r="O999" s="229"/>
      <c r="P999" s="229"/>
      <c r="Q999" s="229"/>
      <c r="R999" s="229"/>
      <c r="S999" s="229"/>
      <c r="T999" s="230"/>
      <c r="AT999" s="231" t="s">
        <v>174</v>
      </c>
      <c r="AU999" s="231" t="s">
        <v>81</v>
      </c>
      <c r="AV999" s="12" t="s">
        <v>79</v>
      </c>
      <c r="AW999" s="12" t="s">
        <v>36</v>
      </c>
      <c r="AX999" s="12" t="s">
        <v>72</v>
      </c>
      <c r="AY999" s="231" t="s">
        <v>162</v>
      </c>
    </row>
    <row r="1000" spans="2:51" s="13" customFormat="1" ht="13.5">
      <c r="B1000" s="232"/>
      <c r="C1000" s="233"/>
      <c r="D1000" s="218" t="s">
        <v>174</v>
      </c>
      <c r="E1000" s="234" t="s">
        <v>21</v>
      </c>
      <c r="F1000" s="235" t="s">
        <v>1024</v>
      </c>
      <c r="G1000" s="233"/>
      <c r="H1000" s="236">
        <v>2.42</v>
      </c>
      <c r="I1000" s="237"/>
      <c r="J1000" s="233"/>
      <c r="K1000" s="233"/>
      <c r="L1000" s="238"/>
      <c r="M1000" s="239"/>
      <c r="N1000" s="240"/>
      <c r="O1000" s="240"/>
      <c r="P1000" s="240"/>
      <c r="Q1000" s="240"/>
      <c r="R1000" s="240"/>
      <c r="S1000" s="240"/>
      <c r="T1000" s="241"/>
      <c r="AT1000" s="242" t="s">
        <v>174</v>
      </c>
      <c r="AU1000" s="242" t="s">
        <v>81</v>
      </c>
      <c r="AV1000" s="13" t="s">
        <v>81</v>
      </c>
      <c r="AW1000" s="13" t="s">
        <v>36</v>
      </c>
      <c r="AX1000" s="13" t="s">
        <v>72</v>
      </c>
      <c r="AY1000" s="242" t="s">
        <v>162</v>
      </c>
    </row>
    <row r="1001" spans="2:51" s="12" customFormat="1" ht="13.5">
      <c r="B1001" s="221"/>
      <c r="C1001" s="222"/>
      <c r="D1001" s="218" t="s">
        <v>174</v>
      </c>
      <c r="E1001" s="223" t="s">
        <v>21</v>
      </c>
      <c r="F1001" s="224" t="s">
        <v>328</v>
      </c>
      <c r="G1001" s="222"/>
      <c r="H1001" s="225" t="s">
        <v>21</v>
      </c>
      <c r="I1001" s="226"/>
      <c r="J1001" s="222"/>
      <c r="K1001" s="222"/>
      <c r="L1001" s="227"/>
      <c r="M1001" s="228"/>
      <c r="N1001" s="229"/>
      <c r="O1001" s="229"/>
      <c r="P1001" s="229"/>
      <c r="Q1001" s="229"/>
      <c r="R1001" s="229"/>
      <c r="S1001" s="229"/>
      <c r="T1001" s="230"/>
      <c r="AT1001" s="231" t="s">
        <v>174</v>
      </c>
      <c r="AU1001" s="231" t="s">
        <v>81</v>
      </c>
      <c r="AV1001" s="12" t="s">
        <v>79</v>
      </c>
      <c r="AW1001" s="12" t="s">
        <v>36</v>
      </c>
      <c r="AX1001" s="12" t="s">
        <v>72</v>
      </c>
      <c r="AY1001" s="231" t="s">
        <v>162</v>
      </c>
    </row>
    <row r="1002" spans="2:51" s="13" customFormat="1" ht="13.5">
      <c r="B1002" s="232"/>
      <c r="C1002" s="233"/>
      <c r="D1002" s="218" t="s">
        <v>174</v>
      </c>
      <c r="E1002" s="234" t="s">
        <v>21</v>
      </c>
      <c r="F1002" s="235" t="s">
        <v>682</v>
      </c>
      <c r="G1002" s="233"/>
      <c r="H1002" s="236">
        <v>19.26</v>
      </c>
      <c r="I1002" s="237"/>
      <c r="J1002" s="233"/>
      <c r="K1002" s="233"/>
      <c r="L1002" s="238"/>
      <c r="M1002" s="239"/>
      <c r="N1002" s="240"/>
      <c r="O1002" s="240"/>
      <c r="P1002" s="240"/>
      <c r="Q1002" s="240"/>
      <c r="R1002" s="240"/>
      <c r="S1002" s="240"/>
      <c r="T1002" s="241"/>
      <c r="AT1002" s="242" t="s">
        <v>174</v>
      </c>
      <c r="AU1002" s="242" t="s">
        <v>81</v>
      </c>
      <c r="AV1002" s="13" t="s">
        <v>81</v>
      </c>
      <c r="AW1002" s="13" t="s">
        <v>36</v>
      </c>
      <c r="AX1002" s="13" t="s">
        <v>72</v>
      </c>
      <c r="AY1002" s="242" t="s">
        <v>162</v>
      </c>
    </row>
    <row r="1003" spans="2:51" s="12" customFormat="1" ht="13.5">
      <c r="B1003" s="221"/>
      <c r="C1003" s="222"/>
      <c r="D1003" s="218" t="s">
        <v>174</v>
      </c>
      <c r="E1003" s="223" t="s">
        <v>21</v>
      </c>
      <c r="F1003" s="224" t="s">
        <v>178</v>
      </c>
      <c r="G1003" s="222"/>
      <c r="H1003" s="225" t="s">
        <v>21</v>
      </c>
      <c r="I1003" s="226"/>
      <c r="J1003" s="222"/>
      <c r="K1003" s="222"/>
      <c r="L1003" s="227"/>
      <c r="M1003" s="228"/>
      <c r="N1003" s="229"/>
      <c r="O1003" s="229"/>
      <c r="P1003" s="229"/>
      <c r="Q1003" s="229"/>
      <c r="R1003" s="229"/>
      <c r="S1003" s="229"/>
      <c r="T1003" s="230"/>
      <c r="AT1003" s="231" t="s">
        <v>174</v>
      </c>
      <c r="AU1003" s="231" t="s">
        <v>81</v>
      </c>
      <c r="AV1003" s="12" t="s">
        <v>79</v>
      </c>
      <c r="AW1003" s="12" t="s">
        <v>36</v>
      </c>
      <c r="AX1003" s="12" t="s">
        <v>72</v>
      </c>
      <c r="AY1003" s="231" t="s">
        <v>162</v>
      </c>
    </row>
    <row r="1004" spans="2:51" s="13" customFormat="1" ht="13.5">
      <c r="B1004" s="232"/>
      <c r="C1004" s="233"/>
      <c r="D1004" s="218" t="s">
        <v>174</v>
      </c>
      <c r="E1004" s="234" t="s">
        <v>21</v>
      </c>
      <c r="F1004" s="235" t="s">
        <v>685</v>
      </c>
      <c r="G1004" s="233"/>
      <c r="H1004" s="236">
        <v>18.01</v>
      </c>
      <c r="I1004" s="237"/>
      <c r="J1004" s="233"/>
      <c r="K1004" s="233"/>
      <c r="L1004" s="238"/>
      <c r="M1004" s="239"/>
      <c r="N1004" s="240"/>
      <c r="O1004" s="240"/>
      <c r="P1004" s="240"/>
      <c r="Q1004" s="240"/>
      <c r="R1004" s="240"/>
      <c r="S1004" s="240"/>
      <c r="T1004" s="241"/>
      <c r="AT1004" s="242" t="s">
        <v>174</v>
      </c>
      <c r="AU1004" s="242" t="s">
        <v>81</v>
      </c>
      <c r="AV1004" s="13" t="s">
        <v>81</v>
      </c>
      <c r="AW1004" s="13" t="s">
        <v>36</v>
      </c>
      <c r="AX1004" s="13" t="s">
        <v>72</v>
      </c>
      <c r="AY1004" s="242" t="s">
        <v>162</v>
      </c>
    </row>
    <row r="1005" spans="2:51" s="12" customFormat="1" ht="13.5">
      <c r="B1005" s="221"/>
      <c r="C1005" s="222"/>
      <c r="D1005" s="218" t="s">
        <v>174</v>
      </c>
      <c r="E1005" s="223" t="s">
        <v>21</v>
      </c>
      <c r="F1005" s="224" t="s">
        <v>279</v>
      </c>
      <c r="G1005" s="222"/>
      <c r="H1005" s="225" t="s">
        <v>21</v>
      </c>
      <c r="I1005" s="226"/>
      <c r="J1005" s="222"/>
      <c r="K1005" s="222"/>
      <c r="L1005" s="227"/>
      <c r="M1005" s="228"/>
      <c r="N1005" s="229"/>
      <c r="O1005" s="229"/>
      <c r="P1005" s="229"/>
      <c r="Q1005" s="229"/>
      <c r="R1005" s="229"/>
      <c r="S1005" s="229"/>
      <c r="T1005" s="230"/>
      <c r="AT1005" s="231" t="s">
        <v>174</v>
      </c>
      <c r="AU1005" s="231" t="s">
        <v>81</v>
      </c>
      <c r="AV1005" s="12" t="s">
        <v>79</v>
      </c>
      <c r="AW1005" s="12" t="s">
        <v>36</v>
      </c>
      <c r="AX1005" s="12" t="s">
        <v>72</v>
      </c>
      <c r="AY1005" s="231" t="s">
        <v>162</v>
      </c>
    </row>
    <row r="1006" spans="2:51" s="13" customFormat="1" ht="13.5">
      <c r="B1006" s="232"/>
      <c r="C1006" s="233"/>
      <c r="D1006" s="218" t="s">
        <v>174</v>
      </c>
      <c r="E1006" s="234" t="s">
        <v>21</v>
      </c>
      <c r="F1006" s="235" t="s">
        <v>748</v>
      </c>
      <c r="G1006" s="233"/>
      <c r="H1006" s="236">
        <v>25.96</v>
      </c>
      <c r="I1006" s="237"/>
      <c r="J1006" s="233"/>
      <c r="K1006" s="233"/>
      <c r="L1006" s="238"/>
      <c r="M1006" s="239"/>
      <c r="N1006" s="240"/>
      <c r="O1006" s="240"/>
      <c r="P1006" s="240"/>
      <c r="Q1006" s="240"/>
      <c r="R1006" s="240"/>
      <c r="S1006" s="240"/>
      <c r="T1006" s="241"/>
      <c r="AT1006" s="242" t="s">
        <v>174</v>
      </c>
      <c r="AU1006" s="242" t="s">
        <v>81</v>
      </c>
      <c r="AV1006" s="13" t="s">
        <v>81</v>
      </c>
      <c r="AW1006" s="13" t="s">
        <v>36</v>
      </c>
      <c r="AX1006" s="13" t="s">
        <v>72</v>
      </c>
      <c r="AY1006" s="242" t="s">
        <v>162</v>
      </c>
    </row>
    <row r="1007" spans="2:51" s="12" customFormat="1" ht="13.5">
      <c r="B1007" s="221"/>
      <c r="C1007" s="222"/>
      <c r="D1007" s="218" t="s">
        <v>174</v>
      </c>
      <c r="E1007" s="223" t="s">
        <v>21</v>
      </c>
      <c r="F1007" s="224" t="s">
        <v>181</v>
      </c>
      <c r="G1007" s="222"/>
      <c r="H1007" s="225" t="s">
        <v>21</v>
      </c>
      <c r="I1007" s="226"/>
      <c r="J1007" s="222"/>
      <c r="K1007" s="222"/>
      <c r="L1007" s="227"/>
      <c r="M1007" s="228"/>
      <c r="N1007" s="229"/>
      <c r="O1007" s="229"/>
      <c r="P1007" s="229"/>
      <c r="Q1007" s="229"/>
      <c r="R1007" s="229"/>
      <c r="S1007" s="229"/>
      <c r="T1007" s="230"/>
      <c r="AT1007" s="231" t="s">
        <v>174</v>
      </c>
      <c r="AU1007" s="231" t="s">
        <v>81</v>
      </c>
      <c r="AV1007" s="12" t="s">
        <v>79</v>
      </c>
      <c r="AW1007" s="12" t="s">
        <v>36</v>
      </c>
      <c r="AX1007" s="12" t="s">
        <v>72</v>
      </c>
      <c r="AY1007" s="231" t="s">
        <v>162</v>
      </c>
    </row>
    <row r="1008" spans="2:51" s="13" customFormat="1" ht="13.5">
      <c r="B1008" s="232"/>
      <c r="C1008" s="233"/>
      <c r="D1008" s="218" t="s">
        <v>174</v>
      </c>
      <c r="E1008" s="234" t="s">
        <v>21</v>
      </c>
      <c r="F1008" s="235" t="s">
        <v>749</v>
      </c>
      <c r="G1008" s="233"/>
      <c r="H1008" s="236">
        <v>9.25</v>
      </c>
      <c r="I1008" s="237"/>
      <c r="J1008" s="233"/>
      <c r="K1008" s="233"/>
      <c r="L1008" s="238"/>
      <c r="M1008" s="239"/>
      <c r="N1008" s="240"/>
      <c r="O1008" s="240"/>
      <c r="P1008" s="240"/>
      <c r="Q1008" s="240"/>
      <c r="R1008" s="240"/>
      <c r="S1008" s="240"/>
      <c r="T1008" s="241"/>
      <c r="AT1008" s="242" t="s">
        <v>174</v>
      </c>
      <c r="AU1008" s="242" t="s">
        <v>81</v>
      </c>
      <c r="AV1008" s="13" t="s">
        <v>81</v>
      </c>
      <c r="AW1008" s="13" t="s">
        <v>36</v>
      </c>
      <c r="AX1008" s="13" t="s">
        <v>72</v>
      </c>
      <c r="AY1008" s="242" t="s">
        <v>162</v>
      </c>
    </row>
    <row r="1009" spans="2:51" s="12" customFormat="1" ht="13.5">
      <c r="B1009" s="221"/>
      <c r="C1009" s="222"/>
      <c r="D1009" s="218" t="s">
        <v>174</v>
      </c>
      <c r="E1009" s="223" t="s">
        <v>21</v>
      </c>
      <c r="F1009" s="224" t="s">
        <v>345</v>
      </c>
      <c r="G1009" s="222"/>
      <c r="H1009" s="225" t="s">
        <v>21</v>
      </c>
      <c r="I1009" s="226"/>
      <c r="J1009" s="222"/>
      <c r="K1009" s="222"/>
      <c r="L1009" s="227"/>
      <c r="M1009" s="228"/>
      <c r="N1009" s="229"/>
      <c r="O1009" s="229"/>
      <c r="P1009" s="229"/>
      <c r="Q1009" s="229"/>
      <c r="R1009" s="229"/>
      <c r="S1009" s="229"/>
      <c r="T1009" s="230"/>
      <c r="AT1009" s="231" t="s">
        <v>174</v>
      </c>
      <c r="AU1009" s="231" t="s">
        <v>81</v>
      </c>
      <c r="AV1009" s="12" t="s">
        <v>79</v>
      </c>
      <c r="AW1009" s="12" t="s">
        <v>36</v>
      </c>
      <c r="AX1009" s="12" t="s">
        <v>72</v>
      </c>
      <c r="AY1009" s="231" t="s">
        <v>162</v>
      </c>
    </row>
    <row r="1010" spans="2:51" s="13" customFormat="1" ht="13.5">
      <c r="B1010" s="232"/>
      <c r="C1010" s="233"/>
      <c r="D1010" s="218" t="s">
        <v>174</v>
      </c>
      <c r="E1010" s="234" t="s">
        <v>21</v>
      </c>
      <c r="F1010" s="235" t="s">
        <v>760</v>
      </c>
      <c r="G1010" s="233"/>
      <c r="H1010" s="236">
        <v>83.81</v>
      </c>
      <c r="I1010" s="237"/>
      <c r="J1010" s="233"/>
      <c r="K1010" s="233"/>
      <c r="L1010" s="238"/>
      <c r="M1010" s="239"/>
      <c r="N1010" s="240"/>
      <c r="O1010" s="240"/>
      <c r="P1010" s="240"/>
      <c r="Q1010" s="240"/>
      <c r="R1010" s="240"/>
      <c r="S1010" s="240"/>
      <c r="T1010" s="241"/>
      <c r="AT1010" s="242" t="s">
        <v>174</v>
      </c>
      <c r="AU1010" s="242" t="s">
        <v>81</v>
      </c>
      <c r="AV1010" s="13" t="s">
        <v>81</v>
      </c>
      <c r="AW1010" s="13" t="s">
        <v>36</v>
      </c>
      <c r="AX1010" s="13" t="s">
        <v>72</v>
      </c>
      <c r="AY1010" s="242" t="s">
        <v>162</v>
      </c>
    </row>
    <row r="1011" spans="2:51" s="12" customFormat="1" ht="13.5">
      <c r="B1011" s="221"/>
      <c r="C1011" s="222"/>
      <c r="D1011" s="218" t="s">
        <v>174</v>
      </c>
      <c r="E1011" s="223" t="s">
        <v>21</v>
      </c>
      <c r="F1011" s="224" t="s">
        <v>347</v>
      </c>
      <c r="G1011" s="222"/>
      <c r="H1011" s="225" t="s">
        <v>21</v>
      </c>
      <c r="I1011" s="226"/>
      <c r="J1011" s="222"/>
      <c r="K1011" s="222"/>
      <c r="L1011" s="227"/>
      <c r="M1011" s="228"/>
      <c r="N1011" s="229"/>
      <c r="O1011" s="229"/>
      <c r="P1011" s="229"/>
      <c r="Q1011" s="229"/>
      <c r="R1011" s="229"/>
      <c r="S1011" s="229"/>
      <c r="T1011" s="230"/>
      <c r="AT1011" s="231" t="s">
        <v>174</v>
      </c>
      <c r="AU1011" s="231" t="s">
        <v>81</v>
      </c>
      <c r="AV1011" s="12" t="s">
        <v>79</v>
      </c>
      <c r="AW1011" s="12" t="s">
        <v>36</v>
      </c>
      <c r="AX1011" s="12" t="s">
        <v>72</v>
      </c>
      <c r="AY1011" s="231" t="s">
        <v>162</v>
      </c>
    </row>
    <row r="1012" spans="2:51" s="13" customFormat="1" ht="13.5">
      <c r="B1012" s="232"/>
      <c r="C1012" s="233"/>
      <c r="D1012" s="218" t="s">
        <v>174</v>
      </c>
      <c r="E1012" s="234" t="s">
        <v>21</v>
      </c>
      <c r="F1012" s="235" t="s">
        <v>736</v>
      </c>
      <c r="G1012" s="233"/>
      <c r="H1012" s="236">
        <v>10.35</v>
      </c>
      <c r="I1012" s="237"/>
      <c r="J1012" s="233"/>
      <c r="K1012" s="233"/>
      <c r="L1012" s="238"/>
      <c r="M1012" s="239"/>
      <c r="N1012" s="240"/>
      <c r="O1012" s="240"/>
      <c r="P1012" s="240"/>
      <c r="Q1012" s="240"/>
      <c r="R1012" s="240"/>
      <c r="S1012" s="240"/>
      <c r="T1012" s="241"/>
      <c r="AT1012" s="242" t="s">
        <v>174</v>
      </c>
      <c r="AU1012" s="242" t="s">
        <v>81</v>
      </c>
      <c r="AV1012" s="13" t="s">
        <v>81</v>
      </c>
      <c r="AW1012" s="13" t="s">
        <v>36</v>
      </c>
      <c r="AX1012" s="13" t="s">
        <v>72</v>
      </c>
      <c r="AY1012" s="242" t="s">
        <v>162</v>
      </c>
    </row>
    <row r="1013" spans="2:51" s="12" customFormat="1" ht="13.5">
      <c r="B1013" s="221"/>
      <c r="C1013" s="222"/>
      <c r="D1013" s="218" t="s">
        <v>174</v>
      </c>
      <c r="E1013" s="223" t="s">
        <v>21</v>
      </c>
      <c r="F1013" s="224" t="s">
        <v>349</v>
      </c>
      <c r="G1013" s="222"/>
      <c r="H1013" s="225" t="s">
        <v>21</v>
      </c>
      <c r="I1013" s="226"/>
      <c r="J1013" s="222"/>
      <c r="K1013" s="222"/>
      <c r="L1013" s="227"/>
      <c r="M1013" s="228"/>
      <c r="N1013" s="229"/>
      <c r="O1013" s="229"/>
      <c r="P1013" s="229"/>
      <c r="Q1013" s="229"/>
      <c r="R1013" s="229"/>
      <c r="S1013" s="229"/>
      <c r="T1013" s="230"/>
      <c r="AT1013" s="231" t="s">
        <v>174</v>
      </c>
      <c r="AU1013" s="231" t="s">
        <v>81</v>
      </c>
      <c r="AV1013" s="12" t="s">
        <v>79</v>
      </c>
      <c r="AW1013" s="12" t="s">
        <v>36</v>
      </c>
      <c r="AX1013" s="12" t="s">
        <v>72</v>
      </c>
      <c r="AY1013" s="231" t="s">
        <v>162</v>
      </c>
    </row>
    <row r="1014" spans="2:51" s="13" customFormat="1" ht="13.5">
      <c r="B1014" s="232"/>
      <c r="C1014" s="233"/>
      <c r="D1014" s="218" t="s">
        <v>174</v>
      </c>
      <c r="E1014" s="234" t="s">
        <v>21</v>
      </c>
      <c r="F1014" s="235" t="s">
        <v>1025</v>
      </c>
      <c r="G1014" s="233"/>
      <c r="H1014" s="236">
        <v>1.69</v>
      </c>
      <c r="I1014" s="237"/>
      <c r="J1014" s="233"/>
      <c r="K1014" s="233"/>
      <c r="L1014" s="238"/>
      <c r="M1014" s="239"/>
      <c r="N1014" s="240"/>
      <c r="O1014" s="240"/>
      <c r="P1014" s="240"/>
      <c r="Q1014" s="240"/>
      <c r="R1014" s="240"/>
      <c r="S1014" s="240"/>
      <c r="T1014" s="241"/>
      <c r="AT1014" s="242" t="s">
        <v>174</v>
      </c>
      <c r="AU1014" s="242" t="s">
        <v>81</v>
      </c>
      <c r="AV1014" s="13" t="s">
        <v>81</v>
      </c>
      <c r="AW1014" s="13" t="s">
        <v>36</v>
      </c>
      <c r="AX1014" s="13" t="s">
        <v>72</v>
      </c>
      <c r="AY1014" s="242" t="s">
        <v>162</v>
      </c>
    </row>
    <row r="1015" spans="2:51" s="12" customFormat="1" ht="13.5">
      <c r="B1015" s="221"/>
      <c r="C1015" s="222"/>
      <c r="D1015" s="218" t="s">
        <v>174</v>
      </c>
      <c r="E1015" s="223" t="s">
        <v>21</v>
      </c>
      <c r="F1015" s="224" t="s">
        <v>351</v>
      </c>
      <c r="G1015" s="222"/>
      <c r="H1015" s="225" t="s">
        <v>21</v>
      </c>
      <c r="I1015" s="226"/>
      <c r="J1015" s="222"/>
      <c r="K1015" s="222"/>
      <c r="L1015" s="227"/>
      <c r="M1015" s="228"/>
      <c r="N1015" s="229"/>
      <c r="O1015" s="229"/>
      <c r="P1015" s="229"/>
      <c r="Q1015" s="229"/>
      <c r="R1015" s="229"/>
      <c r="S1015" s="229"/>
      <c r="T1015" s="230"/>
      <c r="AT1015" s="231" t="s">
        <v>174</v>
      </c>
      <c r="AU1015" s="231" t="s">
        <v>81</v>
      </c>
      <c r="AV1015" s="12" t="s">
        <v>79</v>
      </c>
      <c r="AW1015" s="12" t="s">
        <v>36</v>
      </c>
      <c r="AX1015" s="12" t="s">
        <v>72</v>
      </c>
      <c r="AY1015" s="231" t="s">
        <v>162</v>
      </c>
    </row>
    <row r="1016" spans="2:51" s="13" customFormat="1" ht="13.5">
      <c r="B1016" s="232"/>
      <c r="C1016" s="233"/>
      <c r="D1016" s="218" t="s">
        <v>174</v>
      </c>
      <c r="E1016" s="234" t="s">
        <v>21</v>
      </c>
      <c r="F1016" s="235" t="s">
        <v>687</v>
      </c>
      <c r="G1016" s="233"/>
      <c r="H1016" s="236">
        <v>5.71</v>
      </c>
      <c r="I1016" s="237"/>
      <c r="J1016" s="233"/>
      <c r="K1016" s="233"/>
      <c r="L1016" s="238"/>
      <c r="M1016" s="239"/>
      <c r="N1016" s="240"/>
      <c r="O1016" s="240"/>
      <c r="P1016" s="240"/>
      <c r="Q1016" s="240"/>
      <c r="R1016" s="240"/>
      <c r="S1016" s="240"/>
      <c r="T1016" s="241"/>
      <c r="AT1016" s="242" t="s">
        <v>174</v>
      </c>
      <c r="AU1016" s="242" t="s">
        <v>81</v>
      </c>
      <c r="AV1016" s="13" t="s">
        <v>81</v>
      </c>
      <c r="AW1016" s="13" t="s">
        <v>36</v>
      </c>
      <c r="AX1016" s="13" t="s">
        <v>72</v>
      </c>
      <c r="AY1016" s="242" t="s">
        <v>162</v>
      </c>
    </row>
    <row r="1017" spans="2:51" s="12" customFormat="1" ht="13.5">
      <c r="B1017" s="221"/>
      <c r="C1017" s="222"/>
      <c r="D1017" s="218" t="s">
        <v>174</v>
      </c>
      <c r="E1017" s="223" t="s">
        <v>21</v>
      </c>
      <c r="F1017" s="224" t="s">
        <v>354</v>
      </c>
      <c r="G1017" s="222"/>
      <c r="H1017" s="225" t="s">
        <v>21</v>
      </c>
      <c r="I1017" s="226"/>
      <c r="J1017" s="222"/>
      <c r="K1017" s="222"/>
      <c r="L1017" s="227"/>
      <c r="M1017" s="228"/>
      <c r="N1017" s="229"/>
      <c r="O1017" s="229"/>
      <c r="P1017" s="229"/>
      <c r="Q1017" s="229"/>
      <c r="R1017" s="229"/>
      <c r="S1017" s="229"/>
      <c r="T1017" s="230"/>
      <c r="AT1017" s="231" t="s">
        <v>174</v>
      </c>
      <c r="AU1017" s="231" t="s">
        <v>81</v>
      </c>
      <c r="AV1017" s="12" t="s">
        <v>79</v>
      </c>
      <c r="AW1017" s="12" t="s">
        <v>36</v>
      </c>
      <c r="AX1017" s="12" t="s">
        <v>72</v>
      </c>
      <c r="AY1017" s="231" t="s">
        <v>162</v>
      </c>
    </row>
    <row r="1018" spans="2:51" s="13" customFormat="1" ht="13.5">
      <c r="B1018" s="232"/>
      <c r="C1018" s="233"/>
      <c r="D1018" s="218" t="s">
        <v>174</v>
      </c>
      <c r="E1018" s="234" t="s">
        <v>21</v>
      </c>
      <c r="F1018" s="235" t="s">
        <v>1026</v>
      </c>
      <c r="G1018" s="233"/>
      <c r="H1018" s="236">
        <v>15.95</v>
      </c>
      <c r="I1018" s="237"/>
      <c r="J1018" s="233"/>
      <c r="K1018" s="233"/>
      <c r="L1018" s="238"/>
      <c r="M1018" s="239"/>
      <c r="N1018" s="240"/>
      <c r="O1018" s="240"/>
      <c r="P1018" s="240"/>
      <c r="Q1018" s="240"/>
      <c r="R1018" s="240"/>
      <c r="S1018" s="240"/>
      <c r="T1018" s="241"/>
      <c r="AT1018" s="242" t="s">
        <v>174</v>
      </c>
      <c r="AU1018" s="242" t="s">
        <v>81</v>
      </c>
      <c r="AV1018" s="13" t="s">
        <v>81</v>
      </c>
      <c r="AW1018" s="13" t="s">
        <v>36</v>
      </c>
      <c r="AX1018" s="13" t="s">
        <v>72</v>
      </c>
      <c r="AY1018" s="242" t="s">
        <v>162</v>
      </c>
    </row>
    <row r="1019" spans="2:51" s="12" customFormat="1" ht="13.5">
      <c r="B1019" s="221"/>
      <c r="C1019" s="222"/>
      <c r="D1019" s="218" t="s">
        <v>174</v>
      </c>
      <c r="E1019" s="223" t="s">
        <v>21</v>
      </c>
      <c r="F1019" s="224" t="s">
        <v>356</v>
      </c>
      <c r="G1019" s="222"/>
      <c r="H1019" s="225" t="s">
        <v>21</v>
      </c>
      <c r="I1019" s="226"/>
      <c r="J1019" s="222"/>
      <c r="K1019" s="222"/>
      <c r="L1019" s="227"/>
      <c r="M1019" s="228"/>
      <c r="N1019" s="229"/>
      <c r="O1019" s="229"/>
      <c r="P1019" s="229"/>
      <c r="Q1019" s="229"/>
      <c r="R1019" s="229"/>
      <c r="S1019" s="229"/>
      <c r="T1019" s="230"/>
      <c r="AT1019" s="231" t="s">
        <v>174</v>
      </c>
      <c r="AU1019" s="231" t="s">
        <v>81</v>
      </c>
      <c r="AV1019" s="12" t="s">
        <v>79</v>
      </c>
      <c r="AW1019" s="12" t="s">
        <v>36</v>
      </c>
      <c r="AX1019" s="12" t="s">
        <v>72</v>
      </c>
      <c r="AY1019" s="231" t="s">
        <v>162</v>
      </c>
    </row>
    <row r="1020" spans="2:51" s="13" customFormat="1" ht="13.5">
      <c r="B1020" s="232"/>
      <c r="C1020" s="233"/>
      <c r="D1020" s="218" t="s">
        <v>174</v>
      </c>
      <c r="E1020" s="234" t="s">
        <v>21</v>
      </c>
      <c r="F1020" s="235" t="s">
        <v>1027</v>
      </c>
      <c r="G1020" s="233"/>
      <c r="H1020" s="236">
        <v>20.1</v>
      </c>
      <c r="I1020" s="237"/>
      <c r="J1020" s="233"/>
      <c r="K1020" s="233"/>
      <c r="L1020" s="238"/>
      <c r="M1020" s="239"/>
      <c r="N1020" s="240"/>
      <c r="O1020" s="240"/>
      <c r="P1020" s="240"/>
      <c r="Q1020" s="240"/>
      <c r="R1020" s="240"/>
      <c r="S1020" s="240"/>
      <c r="T1020" s="241"/>
      <c r="AT1020" s="242" t="s">
        <v>174</v>
      </c>
      <c r="AU1020" s="242" t="s">
        <v>81</v>
      </c>
      <c r="AV1020" s="13" t="s">
        <v>81</v>
      </c>
      <c r="AW1020" s="13" t="s">
        <v>36</v>
      </c>
      <c r="AX1020" s="13" t="s">
        <v>72</v>
      </c>
      <c r="AY1020" s="242" t="s">
        <v>162</v>
      </c>
    </row>
    <row r="1021" spans="2:51" s="12" customFormat="1" ht="13.5">
      <c r="B1021" s="221"/>
      <c r="C1021" s="222"/>
      <c r="D1021" s="218" t="s">
        <v>174</v>
      </c>
      <c r="E1021" s="223" t="s">
        <v>21</v>
      </c>
      <c r="F1021" s="224" t="s">
        <v>358</v>
      </c>
      <c r="G1021" s="222"/>
      <c r="H1021" s="225" t="s">
        <v>21</v>
      </c>
      <c r="I1021" s="226"/>
      <c r="J1021" s="222"/>
      <c r="K1021" s="222"/>
      <c r="L1021" s="227"/>
      <c r="M1021" s="228"/>
      <c r="N1021" s="229"/>
      <c r="O1021" s="229"/>
      <c r="P1021" s="229"/>
      <c r="Q1021" s="229"/>
      <c r="R1021" s="229"/>
      <c r="S1021" s="229"/>
      <c r="T1021" s="230"/>
      <c r="AT1021" s="231" t="s">
        <v>174</v>
      </c>
      <c r="AU1021" s="231" t="s">
        <v>81</v>
      </c>
      <c r="AV1021" s="12" t="s">
        <v>79</v>
      </c>
      <c r="AW1021" s="12" t="s">
        <v>36</v>
      </c>
      <c r="AX1021" s="12" t="s">
        <v>72</v>
      </c>
      <c r="AY1021" s="231" t="s">
        <v>162</v>
      </c>
    </row>
    <row r="1022" spans="2:51" s="13" customFormat="1" ht="13.5">
      <c r="B1022" s="232"/>
      <c r="C1022" s="233"/>
      <c r="D1022" s="218" t="s">
        <v>174</v>
      </c>
      <c r="E1022" s="234" t="s">
        <v>21</v>
      </c>
      <c r="F1022" s="235" t="s">
        <v>733</v>
      </c>
      <c r="G1022" s="233"/>
      <c r="H1022" s="236">
        <v>20.04</v>
      </c>
      <c r="I1022" s="237"/>
      <c r="J1022" s="233"/>
      <c r="K1022" s="233"/>
      <c r="L1022" s="238"/>
      <c r="M1022" s="239"/>
      <c r="N1022" s="240"/>
      <c r="O1022" s="240"/>
      <c r="P1022" s="240"/>
      <c r="Q1022" s="240"/>
      <c r="R1022" s="240"/>
      <c r="S1022" s="240"/>
      <c r="T1022" s="241"/>
      <c r="AT1022" s="242" t="s">
        <v>174</v>
      </c>
      <c r="AU1022" s="242" t="s">
        <v>81</v>
      </c>
      <c r="AV1022" s="13" t="s">
        <v>81</v>
      </c>
      <c r="AW1022" s="13" t="s">
        <v>36</v>
      </c>
      <c r="AX1022" s="13" t="s">
        <v>72</v>
      </c>
      <c r="AY1022" s="242" t="s">
        <v>162</v>
      </c>
    </row>
    <row r="1023" spans="2:51" s="12" customFormat="1" ht="13.5">
      <c r="B1023" s="221"/>
      <c r="C1023" s="222"/>
      <c r="D1023" s="218" t="s">
        <v>174</v>
      </c>
      <c r="E1023" s="223" t="s">
        <v>21</v>
      </c>
      <c r="F1023" s="224" t="s">
        <v>183</v>
      </c>
      <c r="G1023" s="222"/>
      <c r="H1023" s="225" t="s">
        <v>21</v>
      </c>
      <c r="I1023" s="226"/>
      <c r="J1023" s="222"/>
      <c r="K1023" s="222"/>
      <c r="L1023" s="227"/>
      <c r="M1023" s="228"/>
      <c r="N1023" s="229"/>
      <c r="O1023" s="229"/>
      <c r="P1023" s="229"/>
      <c r="Q1023" s="229"/>
      <c r="R1023" s="229"/>
      <c r="S1023" s="229"/>
      <c r="T1023" s="230"/>
      <c r="AT1023" s="231" t="s">
        <v>174</v>
      </c>
      <c r="AU1023" s="231" t="s">
        <v>81</v>
      </c>
      <c r="AV1023" s="12" t="s">
        <v>79</v>
      </c>
      <c r="AW1023" s="12" t="s">
        <v>36</v>
      </c>
      <c r="AX1023" s="12" t="s">
        <v>72</v>
      </c>
      <c r="AY1023" s="231" t="s">
        <v>162</v>
      </c>
    </row>
    <row r="1024" spans="2:51" s="13" customFormat="1" ht="13.5">
      <c r="B1024" s="232"/>
      <c r="C1024" s="233"/>
      <c r="D1024" s="218" t="s">
        <v>174</v>
      </c>
      <c r="E1024" s="234" t="s">
        <v>21</v>
      </c>
      <c r="F1024" s="235" t="s">
        <v>691</v>
      </c>
      <c r="G1024" s="233"/>
      <c r="H1024" s="236">
        <v>20.72</v>
      </c>
      <c r="I1024" s="237"/>
      <c r="J1024" s="233"/>
      <c r="K1024" s="233"/>
      <c r="L1024" s="238"/>
      <c r="M1024" s="239"/>
      <c r="N1024" s="240"/>
      <c r="O1024" s="240"/>
      <c r="P1024" s="240"/>
      <c r="Q1024" s="240"/>
      <c r="R1024" s="240"/>
      <c r="S1024" s="240"/>
      <c r="T1024" s="241"/>
      <c r="AT1024" s="242" t="s">
        <v>174</v>
      </c>
      <c r="AU1024" s="242" t="s">
        <v>81</v>
      </c>
      <c r="AV1024" s="13" t="s">
        <v>81</v>
      </c>
      <c r="AW1024" s="13" t="s">
        <v>36</v>
      </c>
      <c r="AX1024" s="13" t="s">
        <v>72</v>
      </c>
      <c r="AY1024" s="242" t="s">
        <v>162</v>
      </c>
    </row>
    <row r="1025" spans="2:51" s="12" customFormat="1" ht="13.5">
      <c r="B1025" s="221"/>
      <c r="C1025" s="222"/>
      <c r="D1025" s="218" t="s">
        <v>174</v>
      </c>
      <c r="E1025" s="223" t="s">
        <v>21</v>
      </c>
      <c r="F1025" s="224" t="s">
        <v>360</v>
      </c>
      <c r="G1025" s="222"/>
      <c r="H1025" s="225" t="s">
        <v>21</v>
      </c>
      <c r="I1025" s="226"/>
      <c r="J1025" s="222"/>
      <c r="K1025" s="222"/>
      <c r="L1025" s="227"/>
      <c r="M1025" s="228"/>
      <c r="N1025" s="229"/>
      <c r="O1025" s="229"/>
      <c r="P1025" s="229"/>
      <c r="Q1025" s="229"/>
      <c r="R1025" s="229"/>
      <c r="S1025" s="229"/>
      <c r="T1025" s="230"/>
      <c r="AT1025" s="231" t="s">
        <v>174</v>
      </c>
      <c r="AU1025" s="231" t="s">
        <v>81</v>
      </c>
      <c r="AV1025" s="12" t="s">
        <v>79</v>
      </c>
      <c r="AW1025" s="12" t="s">
        <v>36</v>
      </c>
      <c r="AX1025" s="12" t="s">
        <v>72</v>
      </c>
      <c r="AY1025" s="231" t="s">
        <v>162</v>
      </c>
    </row>
    <row r="1026" spans="2:51" s="13" customFormat="1" ht="13.5">
      <c r="B1026" s="232"/>
      <c r="C1026" s="233"/>
      <c r="D1026" s="218" t="s">
        <v>174</v>
      </c>
      <c r="E1026" s="234" t="s">
        <v>21</v>
      </c>
      <c r="F1026" s="235" t="s">
        <v>1028</v>
      </c>
      <c r="G1026" s="233"/>
      <c r="H1026" s="236">
        <v>7.53</v>
      </c>
      <c r="I1026" s="237"/>
      <c r="J1026" s="233"/>
      <c r="K1026" s="233"/>
      <c r="L1026" s="238"/>
      <c r="M1026" s="239"/>
      <c r="N1026" s="240"/>
      <c r="O1026" s="240"/>
      <c r="P1026" s="240"/>
      <c r="Q1026" s="240"/>
      <c r="R1026" s="240"/>
      <c r="S1026" s="240"/>
      <c r="T1026" s="241"/>
      <c r="AT1026" s="242" t="s">
        <v>174</v>
      </c>
      <c r="AU1026" s="242" t="s">
        <v>81</v>
      </c>
      <c r="AV1026" s="13" t="s">
        <v>81</v>
      </c>
      <c r="AW1026" s="13" t="s">
        <v>36</v>
      </c>
      <c r="AX1026" s="13" t="s">
        <v>72</v>
      </c>
      <c r="AY1026" s="242" t="s">
        <v>162</v>
      </c>
    </row>
    <row r="1027" spans="2:51" s="12" customFormat="1" ht="13.5">
      <c r="B1027" s="221"/>
      <c r="C1027" s="222"/>
      <c r="D1027" s="218" t="s">
        <v>174</v>
      </c>
      <c r="E1027" s="223" t="s">
        <v>21</v>
      </c>
      <c r="F1027" s="224" t="s">
        <v>362</v>
      </c>
      <c r="G1027" s="222"/>
      <c r="H1027" s="225" t="s">
        <v>21</v>
      </c>
      <c r="I1027" s="226"/>
      <c r="J1027" s="222"/>
      <c r="K1027" s="222"/>
      <c r="L1027" s="227"/>
      <c r="M1027" s="228"/>
      <c r="N1027" s="229"/>
      <c r="O1027" s="229"/>
      <c r="P1027" s="229"/>
      <c r="Q1027" s="229"/>
      <c r="R1027" s="229"/>
      <c r="S1027" s="229"/>
      <c r="T1027" s="230"/>
      <c r="AT1027" s="231" t="s">
        <v>174</v>
      </c>
      <c r="AU1027" s="231" t="s">
        <v>81</v>
      </c>
      <c r="AV1027" s="12" t="s">
        <v>79</v>
      </c>
      <c r="AW1027" s="12" t="s">
        <v>36</v>
      </c>
      <c r="AX1027" s="12" t="s">
        <v>72</v>
      </c>
      <c r="AY1027" s="231" t="s">
        <v>162</v>
      </c>
    </row>
    <row r="1028" spans="2:51" s="13" customFormat="1" ht="13.5">
      <c r="B1028" s="232"/>
      <c r="C1028" s="233"/>
      <c r="D1028" s="218" t="s">
        <v>174</v>
      </c>
      <c r="E1028" s="234" t="s">
        <v>21</v>
      </c>
      <c r="F1028" s="235" t="s">
        <v>1029</v>
      </c>
      <c r="G1028" s="233"/>
      <c r="H1028" s="236">
        <v>7.72</v>
      </c>
      <c r="I1028" s="237"/>
      <c r="J1028" s="233"/>
      <c r="K1028" s="233"/>
      <c r="L1028" s="238"/>
      <c r="M1028" s="239"/>
      <c r="N1028" s="240"/>
      <c r="O1028" s="240"/>
      <c r="P1028" s="240"/>
      <c r="Q1028" s="240"/>
      <c r="R1028" s="240"/>
      <c r="S1028" s="240"/>
      <c r="T1028" s="241"/>
      <c r="AT1028" s="242" t="s">
        <v>174</v>
      </c>
      <c r="AU1028" s="242" t="s">
        <v>81</v>
      </c>
      <c r="AV1028" s="13" t="s">
        <v>81</v>
      </c>
      <c r="AW1028" s="13" t="s">
        <v>36</v>
      </c>
      <c r="AX1028" s="13" t="s">
        <v>72</v>
      </c>
      <c r="AY1028" s="242" t="s">
        <v>162</v>
      </c>
    </row>
    <row r="1029" spans="2:51" s="12" customFormat="1" ht="13.5">
      <c r="B1029" s="221"/>
      <c r="C1029" s="222"/>
      <c r="D1029" s="218" t="s">
        <v>174</v>
      </c>
      <c r="E1029" s="223" t="s">
        <v>21</v>
      </c>
      <c r="F1029" s="224" t="s">
        <v>363</v>
      </c>
      <c r="G1029" s="222"/>
      <c r="H1029" s="225" t="s">
        <v>21</v>
      </c>
      <c r="I1029" s="226"/>
      <c r="J1029" s="222"/>
      <c r="K1029" s="222"/>
      <c r="L1029" s="227"/>
      <c r="M1029" s="228"/>
      <c r="N1029" s="229"/>
      <c r="O1029" s="229"/>
      <c r="P1029" s="229"/>
      <c r="Q1029" s="229"/>
      <c r="R1029" s="229"/>
      <c r="S1029" s="229"/>
      <c r="T1029" s="230"/>
      <c r="AT1029" s="231" t="s">
        <v>174</v>
      </c>
      <c r="AU1029" s="231" t="s">
        <v>81</v>
      </c>
      <c r="AV1029" s="12" t="s">
        <v>79</v>
      </c>
      <c r="AW1029" s="12" t="s">
        <v>36</v>
      </c>
      <c r="AX1029" s="12" t="s">
        <v>72</v>
      </c>
      <c r="AY1029" s="231" t="s">
        <v>162</v>
      </c>
    </row>
    <row r="1030" spans="2:51" s="13" customFormat="1" ht="13.5">
      <c r="B1030" s="232"/>
      <c r="C1030" s="233"/>
      <c r="D1030" s="218" t="s">
        <v>174</v>
      </c>
      <c r="E1030" s="234" t="s">
        <v>21</v>
      </c>
      <c r="F1030" s="235" t="s">
        <v>170</v>
      </c>
      <c r="G1030" s="233"/>
      <c r="H1030" s="236">
        <v>4</v>
      </c>
      <c r="I1030" s="237"/>
      <c r="J1030" s="233"/>
      <c r="K1030" s="233"/>
      <c r="L1030" s="238"/>
      <c r="M1030" s="239"/>
      <c r="N1030" s="240"/>
      <c r="O1030" s="240"/>
      <c r="P1030" s="240"/>
      <c r="Q1030" s="240"/>
      <c r="R1030" s="240"/>
      <c r="S1030" s="240"/>
      <c r="T1030" s="241"/>
      <c r="AT1030" s="242" t="s">
        <v>174</v>
      </c>
      <c r="AU1030" s="242" t="s">
        <v>81</v>
      </c>
      <c r="AV1030" s="13" t="s">
        <v>81</v>
      </c>
      <c r="AW1030" s="13" t="s">
        <v>36</v>
      </c>
      <c r="AX1030" s="13" t="s">
        <v>72</v>
      </c>
      <c r="AY1030" s="242" t="s">
        <v>162</v>
      </c>
    </row>
    <row r="1031" spans="2:51" s="12" customFormat="1" ht="13.5">
      <c r="B1031" s="221"/>
      <c r="C1031" s="222"/>
      <c r="D1031" s="218" t="s">
        <v>174</v>
      </c>
      <c r="E1031" s="223" t="s">
        <v>21</v>
      </c>
      <c r="F1031" s="224" t="s">
        <v>296</v>
      </c>
      <c r="G1031" s="222"/>
      <c r="H1031" s="225" t="s">
        <v>21</v>
      </c>
      <c r="I1031" s="226"/>
      <c r="J1031" s="222"/>
      <c r="K1031" s="222"/>
      <c r="L1031" s="227"/>
      <c r="M1031" s="228"/>
      <c r="N1031" s="229"/>
      <c r="O1031" s="229"/>
      <c r="P1031" s="229"/>
      <c r="Q1031" s="229"/>
      <c r="R1031" s="229"/>
      <c r="S1031" s="229"/>
      <c r="T1031" s="230"/>
      <c r="AT1031" s="231" t="s">
        <v>174</v>
      </c>
      <c r="AU1031" s="231" t="s">
        <v>81</v>
      </c>
      <c r="AV1031" s="12" t="s">
        <v>79</v>
      </c>
      <c r="AW1031" s="12" t="s">
        <v>36</v>
      </c>
      <c r="AX1031" s="12" t="s">
        <v>72</v>
      </c>
      <c r="AY1031" s="231" t="s">
        <v>162</v>
      </c>
    </row>
    <row r="1032" spans="2:51" s="13" customFormat="1" ht="13.5">
      <c r="B1032" s="232"/>
      <c r="C1032" s="233"/>
      <c r="D1032" s="218" t="s">
        <v>174</v>
      </c>
      <c r="E1032" s="234" t="s">
        <v>21</v>
      </c>
      <c r="F1032" s="235" t="s">
        <v>1030</v>
      </c>
      <c r="G1032" s="233"/>
      <c r="H1032" s="236">
        <v>11.7</v>
      </c>
      <c r="I1032" s="237"/>
      <c r="J1032" s="233"/>
      <c r="K1032" s="233"/>
      <c r="L1032" s="238"/>
      <c r="M1032" s="239"/>
      <c r="N1032" s="240"/>
      <c r="O1032" s="240"/>
      <c r="P1032" s="240"/>
      <c r="Q1032" s="240"/>
      <c r="R1032" s="240"/>
      <c r="S1032" s="240"/>
      <c r="T1032" s="241"/>
      <c r="AT1032" s="242" t="s">
        <v>174</v>
      </c>
      <c r="AU1032" s="242" t="s">
        <v>81</v>
      </c>
      <c r="AV1032" s="13" t="s">
        <v>81</v>
      </c>
      <c r="AW1032" s="13" t="s">
        <v>36</v>
      </c>
      <c r="AX1032" s="13" t="s">
        <v>72</v>
      </c>
      <c r="AY1032" s="242" t="s">
        <v>162</v>
      </c>
    </row>
    <row r="1033" spans="2:51" s="12" customFormat="1" ht="13.5">
      <c r="B1033" s="221"/>
      <c r="C1033" s="222"/>
      <c r="D1033" s="218" t="s">
        <v>174</v>
      </c>
      <c r="E1033" s="223" t="s">
        <v>21</v>
      </c>
      <c r="F1033" s="224" t="s">
        <v>366</v>
      </c>
      <c r="G1033" s="222"/>
      <c r="H1033" s="225" t="s">
        <v>21</v>
      </c>
      <c r="I1033" s="226"/>
      <c r="J1033" s="222"/>
      <c r="K1033" s="222"/>
      <c r="L1033" s="227"/>
      <c r="M1033" s="228"/>
      <c r="N1033" s="229"/>
      <c r="O1033" s="229"/>
      <c r="P1033" s="229"/>
      <c r="Q1033" s="229"/>
      <c r="R1033" s="229"/>
      <c r="S1033" s="229"/>
      <c r="T1033" s="230"/>
      <c r="AT1033" s="231" t="s">
        <v>174</v>
      </c>
      <c r="AU1033" s="231" t="s">
        <v>81</v>
      </c>
      <c r="AV1033" s="12" t="s">
        <v>79</v>
      </c>
      <c r="AW1033" s="12" t="s">
        <v>36</v>
      </c>
      <c r="AX1033" s="12" t="s">
        <v>72</v>
      </c>
      <c r="AY1033" s="231" t="s">
        <v>162</v>
      </c>
    </row>
    <row r="1034" spans="2:51" s="13" customFormat="1" ht="13.5">
      <c r="B1034" s="232"/>
      <c r="C1034" s="233"/>
      <c r="D1034" s="218" t="s">
        <v>174</v>
      </c>
      <c r="E1034" s="234" t="s">
        <v>21</v>
      </c>
      <c r="F1034" s="235" t="s">
        <v>1031</v>
      </c>
      <c r="G1034" s="233"/>
      <c r="H1034" s="236">
        <v>7.36</v>
      </c>
      <c r="I1034" s="237"/>
      <c r="J1034" s="233"/>
      <c r="K1034" s="233"/>
      <c r="L1034" s="238"/>
      <c r="M1034" s="239"/>
      <c r="N1034" s="240"/>
      <c r="O1034" s="240"/>
      <c r="P1034" s="240"/>
      <c r="Q1034" s="240"/>
      <c r="R1034" s="240"/>
      <c r="S1034" s="240"/>
      <c r="T1034" s="241"/>
      <c r="AT1034" s="242" t="s">
        <v>174</v>
      </c>
      <c r="AU1034" s="242" t="s">
        <v>81</v>
      </c>
      <c r="AV1034" s="13" t="s">
        <v>81</v>
      </c>
      <c r="AW1034" s="13" t="s">
        <v>36</v>
      </c>
      <c r="AX1034" s="13" t="s">
        <v>72</v>
      </c>
      <c r="AY1034" s="242" t="s">
        <v>162</v>
      </c>
    </row>
    <row r="1035" spans="2:51" s="12" customFormat="1" ht="13.5">
      <c r="B1035" s="221"/>
      <c r="C1035" s="222"/>
      <c r="D1035" s="218" t="s">
        <v>174</v>
      </c>
      <c r="E1035" s="223" t="s">
        <v>21</v>
      </c>
      <c r="F1035" s="224" t="s">
        <v>926</v>
      </c>
      <c r="G1035" s="222"/>
      <c r="H1035" s="225" t="s">
        <v>21</v>
      </c>
      <c r="I1035" s="226"/>
      <c r="J1035" s="222"/>
      <c r="K1035" s="222"/>
      <c r="L1035" s="227"/>
      <c r="M1035" s="228"/>
      <c r="N1035" s="229"/>
      <c r="O1035" s="229"/>
      <c r="P1035" s="229"/>
      <c r="Q1035" s="229"/>
      <c r="R1035" s="229"/>
      <c r="S1035" s="229"/>
      <c r="T1035" s="230"/>
      <c r="AT1035" s="231" t="s">
        <v>174</v>
      </c>
      <c r="AU1035" s="231" t="s">
        <v>81</v>
      </c>
      <c r="AV1035" s="12" t="s">
        <v>79</v>
      </c>
      <c r="AW1035" s="12" t="s">
        <v>36</v>
      </c>
      <c r="AX1035" s="12" t="s">
        <v>72</v>
      </c>
      <c r="AY1035" s="231" t="s">
        <v>162</v>
      </c>
    </row>
    <row r="1036" spans="2:51" s="13" customFormat="1" ht="13.5">
      <c r="B1036" s="232"/>
      <c r="C1036" s="233"/>
      <c r="D1036" s="218" t="s">
        <v>174</v>
      </c>
      <c r="E1036" s="234" t="s">
        <v>21</v>
      </c>
      <c r="F1036" s="235" t="s">
        <v>1032</v>
      </c>
      <c r="G1036" s="233"/>
      <c r="H1036" s="236">
        <v>7.69</v>
      </c>
      <c r="I1036" s="237"/>
      <c r="J1036" s="233"/>
      <c r="K1036" s="233"/>
      <c r="L1036" s="238"/>
      <c r="M1036" s="239"/>
      <c r="N1036" s="240"/>
      <c r="O1036" s="240"/>
      <c r="P1036" s="240"/>
      <c r="Q1036" s="240"/>
      <c r="R1036" s="240"/>
      <c r="S1036" s="240"/>
      <c r="T1036" s="241"/>
      <c r="AT1036" s="242" t="s">
        <v>174</v>
      </c>
      <c r="AU1036" s="242" t="s">
        <v>81</v>
      </c>
      <c r="AV1036" s="13" t="s">
        <v>81</v>
      </c>
      <c r="AW1036" s="13" t="s">
        <v>36</v>
      </c>
      <c r="AX1036" s="13" t="s">
        <v>72</v>
      </c>
      <c r="AY1036" s="242" t="s">
        <v>162</v>
      </c>
    </row>
    <row r="1037" spans="2:51" s="12" customFormat="1" ht="13.5">
      <c r="B1037" s="221"/>
      <c r="C1037" s="222"/>
      <c r="D1037" s="218" t="s">
        <v>174</v>
      </c>
      <c r="E1037" s="223" t="s">
        <v>21</v>
      </c>
      <c r="F1037" s="224" t="s">
        <v>1033</v>
      </c>
      <c r="G1037" s="222"/>
      <c r="H1037" s="225" t="s">
        <v>21</v>
      </c>
      <c r="I1037" s="226"/>
      <c r="J1037" s="222"/>
      <c r="K1037" s="222"/>
      <c r="L1037" s="227"/>
      <c r="M1037" s="228"/>
      <c r="N1037" s="229"/>
      <c r="O1037" s="229"/>
      <c r="P1037" s="229"/>
      <c r="Q1037" s="229"/>
      <c r="R1037" s="229"/>
      <c r="S1037" s="229"/>
      <c r="T1037" s="230"/>
      <c r="AT1037" s="231" t="s">
        <v>174</v>
      </c>
      <c r="AU1037" s="231" t="s">
        <v>81</v>
      </c>
      <c r="AV1037" s="12" t="s">
        <v>79</v>
      </c>
      <c r="AW1037" s="12" t="s">
        <v>36</v>
      </c>
      <c r="AX1037" s="12" t="s">
        <v>72</v>
      </c>
      <c r="AY1037" s="231" t="s">
        <v>162</v>
      </c>
    </row>
    <row r="1038" spans="2:51" s="13" customFormat="1" ht="13.5">
      <c r="B1038" s="232"/>
      <c r="C1038" s="233"/>
      <c r="D1038" s="218" t="s">
        <v>174</v>
      </c>
      <c r="E1038" s="234" t="s">
        <v>21</v>
      </c>
      <c r="F1038" s="235" t="s">
        <v>1034</v>
      </c>
      <c r="G1038" s="233"/>
      <c r="H1038" s="236">
        <v>1.38</v>
      </c>
      <c r="I1038" s="237"/>
      <c r="J1038" s="233"/>
      <c r="K1038" s="233"/>
      <c r="L1038" s="238"/>
      <c r="M1038" s="239"/>
      <c r="N1038" s="240"/>
      <c r="O1038" s="240"/>
      <c r="P1038" s="240"/>
      <c r="Q1038" s="240"/>
      <c r="R1038" s="240"/>
      <c r="S1038" s="240"/>
      <c r="T1038" s="241"/>
      <c r="AT1038" s="242" t="s">
        <v>174</v>
      </c>
      <c r="AU1038" s="242" t="s">
        <v>81</v>
      </c>
      <c r="AV1038" s="13" t="s">
        <v>81</v>
      </c>
      <c r="AW1038" s="13" t="s">
        <v>36</v>
      </c>
      <c r="AX1038" s="13" t="s">
        <v>72</v>
      </c>
      <c r="AY1038" s="242" t="s">
        <v>162</v>
      </c>
    </row>
    <row r="1039" spans="2:51" s="12" customFormat="1" ht="13.5">
      <c r="B1039" s="221"/>
      <c r="C1039" s="222"/>
      <c r="D1039" s="218" t="s">
        <v>174</v>
      </c>
      <c r="E1039" s="223" t="s">
        <v>21</v>
      </c>
      <c r="F1039" s="224" t="s">
        <v>1035</v>
      </c>
      <c r="G1039" s="222"/>
      <c r="H1039" s="225" t="s">
        <v>21</v>
      </c>
      <c r="I1039" s="226"/>
      <c r="J1039" s="222"/>
      <c r="K1039" s="222"/>
      <c r="L1039" s="227"/>
      <c r="M1039" s="228"/>
      <c r="N1039" s="229"/>
      <c r="O1039" s="229"/>
      <c r="P1039" s="229"/>
      <c r="Q1039" s="229"/>
      <c r="R1039" s="229"/>
      <c r="S1039" s="229"/>
      <c r="T1039" s="230"/>
      <c r="AT1039" s="231" t="s">
        <v>174</v>
      </c>
      <c r="AU1039" s="231" t="s">
        <v>81</v>
      </c>
      <c r="AV1039" s="12" t="s">
        <v>79</v>
      </c>
      <c r="AW1039" s="12" t="s">
        <v>36</v>
      </c>
      <c r="AX1039" s="12" t="s">
        <v>72</v>
      </c>
      <c r="AY1039" s="231" t="s">
        <v>162</v>
      </c>
    </row>
    <row r="1040" spans="2:51" s="13" customFormat="1" ht="13.5">
      <c r="B1040" s="232"/>
      <c r="C1040" s="233"/>
      <c r="D1040" s="218" t="s">
        <v>174</v>
      </c>
      <c r="E1040" s="234" t="s">
        <v>21</v>
      </c>
      <c r="F1040" s="235" t="s">
        <v>1036</v>
      </c>
      <c r="G1040" s="233"/>
      <c r="H1040" s="236">
        <v>2.58</v>
      </c>
      <c r="I1040" s="237"/>
      <c r="J1040" s="233"/>
      <c r="K1040" s="233"/>
      <c r="L1040" s="238"/>
      <c r="M1040" s="239"/>
      <c r="N1040" s="240"/>
      <c r="O1040" s="240"/>
      <c r="P1040" s="240"/>
      <c r="Q1040" s="240"/>
      <c r="R1040" s="240"/>
      <c r="S1040" s="240"/>
      <c r="T1040" s="241"/>
      <c r="AT1040" s="242" t="s">
        <v>174</v>
      </c>
      <c r="AU1040" s="242" t="s">
        <v>81</v>
      </c>
      <c r="AV1040" s="13" t="s">
        <v>81</v>
      </c>
      <c r="AW1040" s="13" t="s">
        <v>36</v>
      </c>
      <c r="AX1040" s="13" t="s">
        <v>72</v>
      </c>
      <c r="AY1040" s="242" t="s">
        <v>162</v>
      </c>
    </row>
    <row r="1041" spans="2:51" s="12" customFormat="1" ht="13.5">
      <c r="B1041" s="221"/>
      <c r="C1041" s="222"/>
      <c r="D1041" s="218" t="s">
        <v>174</v>
      </c>
      <c r="E1041" s="223" t="s">
        <v>21</v>
      </c>
      <c r="F1041" s="224" t="s">
        <v>1037</v>
      </c>
      <c r="G1041" s="222"/>
      <c r="H1041" s="225" t="s">
        <v>21</v>
      </c>
      <c r="I1041" s="226"/>
      <c r="J1041" s="222"/>
      <c r="K1041" s="222"/>
      <c r="L1041" s="227"/>
      <c r="M1041" s="228"/>
      <c r="N1041" s="229"/>
      <c r="O1041" s="229"/>
      <c r="P1041" s="229"/>
      <c r="Q1041" s="229"/>
      <c r="R1041" s="229"/>
      <c r="S1041" s="229"/>
      <c r="T1041" s="230"/>
      <c r="AT1041" s="231" t="s">
        <v>174</v>
      </c>
      <c r="AU1041" s="231" t="s">
        <v>81</v>
      </c>
      <c r="AV1041" s="12" t="s">
        <v>79</v>
      </c>
      <c r="AW1041" s="12" t="s">
        <v>36</v>
      </c>
      <c r="AX1041" s="12" t="s">
        <v>72</v>
      </c>
      <c r="AY1041" s="231" t="s">
        <v>162</v>
      </c>
    </row>
    <row r="1042" spans="2:51" s="13" customFormat="1" ht="13.5">
      <c r="B1042" s="232"/>
      <c r="C1042" s="233"/>
      <c r="D1042" s="218" t="s">
        <v>174</v>
      </c>
      <c r="E1042" s="234" t="s">
        <v>21</v>
      </c>
      <c r="F1042" s="235" t="s">
        <v>1038</v>
      </c>
      <c r="G1042" s="233"/>
      <c r="H1042" s="236">
        <v>2.36</v>
      </c>
      <c r="I1042" s="237"/>
      <c r="J1042" s="233"/>
      <c r="K1042" s="233"/>
      <c r="L1042" s="238"/>
      <c r="M1042" s="239"/>
      <c r="N1042" s="240"/>
      <c r="O1042" s="240"/>
      <c r="P1042" s="240"/>
      <c r="Q1042" s="240"/>
      <c r="R1042" s="240"/>
      <c r="S1042" s="240"/>
      <c r="T1042" s="241"/>
      <c r="AT1042" s="242" t="s">
        <v>174</v>
      </c>
      <c r="AU1042" s="242" t="s">
        <v>81</v>
      </c>
      <c r="AV1042" s="13" t="s">
        <v>81</v>
      </c>
      <c r="AW1042" s="13" t="s">
        <v>36</v>
      </c>
      <c r="AX1042" s="13" t="s">
        <v>72</v>
      </c>
      <c r="AY1042" s="242" t="s">
        <v>162</v>
      </c>
    </row>
    <row r="1043" spans="2:51" s="12" customFormat="1" ht="13.5">
      <c r="B1043" s="221"/>
      <c r="C1043" s="222"/>
      <c r="D1043" s="218" t="s">
        <v>174</v>
      </c>
      <c r="E1043" s="223" t="s">
        <v>21</v>
      </c>
      <c r="F1043" s="224" t="s">
        <v>1039</v>
      </c>
      <c r="G1043" s="222"/>
      <c r="H1043" s="225" t="s">
        <v>21</v>
      </c>
      <c r="I1043" s="226"/>
      <c r="J1043" s="222"/>
      <c r="K1043" s="222"/>
      <c r="L1043" s="227"/>
      <c r="M1043" s="228"/>
      <c r="N1043" s="229"/>
      <c r="O1043" s="229"/>
      <c r="P1043" s="229"/>
      <c r="Q1043" s="229"/>
      <c r="R1043" s="229"/>
      <c r="S1043" s="229"/>
      <c r="T1043" s="230"/>
      <c r="AT1043" s="231" t="s">
        <v>174</v>
      </c>
      <c r="AU1043" s="231" t="s">
        <v>81</v>
      </c>
      <c r="AV1043" s="12" t="s">
        <v>79</v>
      </c>
      <c r="AW1043" s="12" t="s">
        <v>36</v>
      </c>
      <c r="AX1043" s="12" t="s">
        <v>72</v>
      </c>
      <c r="AY1043" s="231" t="s">
        <v>162</v>
      </c>
    </row>
    <row r="1044" spans="2:51" s="13" customFormat="1" ht="13.5">
      <c r="B1044" s="232"/>
      <c r="C1044" s="233"/>
      <c r="D1044" s="218" t="s">
        <v>174</v>
      </c>
      <c r="E1044" s="234" t="s">
        <v>21</v>
      </c>
      <c r="F1044" s="235" t="s">
        <v>1040</v>
      </c>
      <c r="G1044" s="233"/>
      <c r="H1044" s="236">
        <v>4.58</v>
      </c>
      <c r="I1044" s="237"/>
      <c r="J1044" s="233"/>
      <c r="K1044" s="233"/>
      <c r="L1044" s="238"/>
      <c r="M1044" s="239"/>
      <c r="N1044" s="240"/>
      <c r="O1044" s="240"/>
      <c r="P1044" s="240"/>
      <c r="Q1044" s="240"/>
      <c r="R1044" s="240"/>
      <c r="S1044" s="240"/>
      <c r="T1044" s="241"/>
      <c r="AT1044" s="242" t="s">
        <v>174</v>
      </c>
      <c r="AU1044" s="242" t="s">
        <v>81</v>
      </c>
      <c r="AV1044" s="13" t="s">
        <v>81</v>
      </c>
      <c r="AW1044" s="13" t="s">
        <v>36</v>
      </c>
      <c r="AX1044" s="13" t="s">
        <v>72</v>
      </c>
      <c r="AY1044" s="242" t="s">
        <v>162</v>
      </c>
    </row>
    <row r="1045" spans="2:51" s="12" customFormat="1" ht="13.5">
      <c r="B1045" s="221"/>
      <c r="C1045" s="222"/>
      <c r="D1045" s="218" t="s">
        <v>174</v>
      </c>
      <c r="E1045" s="223" t="s">
        <v>21</v>
      </c>
      <c r="F1045" s="224" t="s">
        <v>1041</v>
      </c>
      <c r="G1045" s="222"/>
      <c r="H1045" s="225" t="s">
        <v>21</v>
      </c>
      <c r="I1045" s="226"/>
      <c r="J1045" s="222"/>
      <c r="K1045" s="222"/>
      <c r="L1045" s="227"/>
      <c r="M1045" s="228"/>
      <c r="N1045" s="229"/>
      <c r="O1045" s="229"/>
      <c r="P1045" s="229"/>
      <c r="Q1045" s="229"/>
      <c r="R1045" s="229"/>
      <c r="S1045" s="229"/>
      <c r="T1045" s="230"/>
      <c r="AT1045" s="231" t="s">
        <v>174</v>
      </c>
      <c r="AU1045" s="231" t="s">
        <v>81</v>
      </c>
      <c r="AV1045" s="12" t="s">
        <v>79</v>
      </c>
      <c r="AW1045" s="12" t="s">
        <v>36</v>
      </c>
      <c r="AX1045" s="12" t="s">
        <v>72</v>
      </c>
      <c r="AY1045" s="231" t="s">
        <v>162</v>
      </c>
    </row>
    <row r="1046" spans="2:51" s="13" customFormat="1" ht="13.5">
      <c r="B1046" s="232"/>
      <c r="C1046" s="233"/>
      <c r="D1046" s="218" t="s">
        <v>174</v>
      </c>
      <c r="E1046" s="234" t="s">
        <v>21</v>
      </c>
      <c r="F1046" s="235" t="s">
        <v>1042</v>
      </c>
      <c r="G1046" s="233"/>
      <c r="H1046" s="236">
        <v>8.52</v>
      </c>
      <c r="I1046" s="237"/>
      <c r="J1046" s="233"/>
      <c r="K1046" s="233"/>
      <c r="L1046" s="238"/>
      <c r="M1046" s="239"/>
      <c r="N1046" s="240"/>
      <c r="O1046" s="240"/>
      <c r="P1046" s="240"/>
      <c r="Q1046" s="240"/>
      <c r="R1046" s="240"/>
      <c r="S1046" s="240"/>
      <c r="T1046" s="241"/>
      <c r="AT1046" s="242" t="s">
        <v>174</v>
      </c>
      <c r="AU1046" s="242" t="s">
        <v>81</v>
      </c>
      <c r="AV1046" s="13" t="s">
        <v>81</v>
      </c>
      <c r="AW1046" s="13" t="s">
        <v>36</v>
      </c>
      <c r="AX1046" s="13" t="s">
        <v>72</v>
      </c>
      <c r="AY1046" s="242" t="s">
        <v>162</v>
      </c>
    </row>
    <row r="1047" spans="2:51" s="12" customFormat="1" ht="13.5">
      <c r="B1047" s="221"/>
      <c r="C1047" s="222"/>
      <c r="D1047" s="218" t="s">
        <v>174</v>
      </c>
      <c r="E1047" s="223" t="s">
        <v>21</v>
      </c>
      <c r="F1047" s="224" t="s">
        <v>1043</v>
      </c>
      <c r="G1047" s="222"/>
      <c r="H1047" s="225" t="s">
        <v>21</v>
      </c>
      <c r="I1047" s="226"/>
      <c r="J1047" s="222"/>
      <c r="K1047" s="222"/>
      <c r="L1047" s="227"/>
      <c r="M1047" s="228"/>
      <c r="N1047" s="229"/>
      <c r="O1047" s="229"/>
      <c r="P1047" s="229"/>
      <c r="Q1047" s="229"/>
      <c r="R1047" s="229"/>
      <c r="S1047" s="229"/>
      <c r="T1047" s="230"/>
      <c r="AT1047" s="231" t="s">
        <v>174</v>
      </c>
      <c r="AU1047" s="231" t="s">
        <v>81</v>
      </c>
      <c r="AV1047" s="12" t="s">
        <v>79</v>
      </c>
      <c r="AW1047" s="12" t="s">
        <v>36</v>
      </c>
      <c r="AX1047" s="12" t="s">
        <v>72</v>
      </c>
      <c r="AY1047" s="231" t="s">
        <v>162</v>
      </c>
    </row>
    <row r="1048" spans="2:51" s="13" customFormat="1" ht="13.5">
      <c r="B1048" s="232"/>
      <c r="C1048" s="233"/>
      <c r="D1048" s="218" t="s">
        <v>174</v>
      </c>
      <c r="E1048" s="234" t="s">
        <v>21</v>
      </c>
      <c r="F1048" s="235" t="s">
        <v>1044</v>
      </c>
      <c r="G1048" s="233"/>
      <c r="H1048" s="236">
        <v>4.95</v>
      </c>
      <c r="I1048" s="237"/>
      <c r="J1048" s="233"/>
      <c r="K1048" s="233"/>
      <c r="L1048" s="238"/>
      <c r="M1048" s="239"/>
      <c r="N1048" s="240"/>
      <c r="O1048" s="240"/>
      <c r="P1048" s="240"/>
      <c r="Q1048" s="240"/>
      <c r="R1048" s="240"/>
      <c r="S1048" s="240"/>
      <c r="T1048" s="241"/>
      <c r="AT1048" s="242" t="s">
        <v>174</v>
      </c>
      <c r="AU1048" s="242" t="s">
        <v>81</v>
      </c>
      <c r="AV1048" s="13" t="s">
        <v>81</v>
      </c>
      <c r="AW1048" s="13" t="s">
        <v>36</v>
      </c>
      <c r="AX1048" s="13" t="s">
        <v>72</v>
      </c>
      <c r="AY1048" s="242" t="s">
        <v>162</v>
      </c>
    </row>
    <row r="1049" spans="2:51" s="15" customFormat="1" ht="13.5">
      <c r="B1049" s="268"/>
      <c r="C1049" s="269"/>
      <c r="D1049" s="218" t="s">
        <v>174</v>
      </c>
      <c r="E1049" s="270" t="s">
        <v>21</v>
      </c>
      <c r="F1049" s="271" t="s">
        <v>305</v>
      </c>
      <c r="G1049" s="269"/>
      <c r="H1049" s="272">
        <v>386.2</v>
      </c>
      <c r="I1049" s="273"/>
      <c r="J1049" s="269"/>
      <c r="K1049" s="269"/>
      <c r="L1049" s="274"/>
      <c r="M1049" s="275"/>
      <c r="N1049" s="276"/>
      <c r="O1049" s="276"/>
      <c r="P1049" s="276"/>
      <c r="Q1049" s="276"/>
      <c r="R1049" s="276"/>
      <c r="S1049" s="276"/>
      <c r="T1049" s="277"/>
      <c r="AT1049" s="278" t="s">
        <v>174</v>
      </c>
      <c r="AU1049" s="278" t="s">
        <v>81</v>
      </c>
      <c r="AV1049" s="15" t="s">
        <v>163</v>
      </c>
      <c r="AW1049" s="15" t="s">
        <v>36</v>
      </c>
      <c r="AX1049" s="15" t="s">
        <v>72</v>
      </c>
      <c r="AY1049" s="278" t="s">
        <v>162</v>
      </c>
    </row>
    <row r="1050" spans="2:51" s="12" customFormat="1" ht="13.5">
      <c r="B1050" s="221"/>
      <c r="C1050" s="222"/>
      <c r="D1050" s="218" t="s">
        <v>174</v>
      </c>
      <c r="E1050" s="223" t="s">
        <v>21</v>
      </c>
      <c r="F1050" s="224" t="s">
        <v>1045</v>
      </c>
      <c r="G1050" s="222"/>
      <c r="H1050" s="225" t="s">
        <v>21</v>
      </c>
      <c r="I1050" s="226"/>
      <c r="J1050" s="222"/>
      <c r="K1050" s="222"/>
      <c r="L1050" s="227"/>
      <c r="M1050" s="228"/>
      <c r="N1050" s="229"/>
      <c r="O1050" s="229"/>
      <c r="P1050" s="229"/>
      <c r="Q1050" s="229"/>
      <c r="R1050" s="229"/>
      <c r="S1050" s="229"/>
      <c r="T1050" s="230"/>
      <c r="AT1050" s="231" t="s">
        <v>174</v>
      </c>
      <c r="AU1050" s="231" t="s">
        <v>81</v>
      </c>
      <c r="AV1050" s="12" t="s">
        <v>79</v>
      </c>
      <c r="AW1050" s="12" t="s">
        <v>36</v>
      </c>
      <c r="AX1050" s="12" t="s">
        <v>72</v>
      </c>
      <c r="AY1050" s="231" t="s">
        <v>162</v>
      </c>
    </row>
    <row r="1051" spans="2:51" s="13" customFormat="1" ht="13.5">
      <c r="B1051" s="232"/>
      <c r="C1051" s="233"/>
      <c r="D1051" s="218" t="s">
        <v>174</v>
      </c>
      <c r="E1051" s="234" t="s">
        <v>21</v>
      </c>
      <c r="F1051" s="235" t="s">
        <v>1046</v>
      </c>
      <c r="G1051" s="233"/>
      <c r="H1051" s="236">
        <v>7.724</v>
      </c>
      <c r="I1051" s="237"/>
      <c r="J1051" s="233"/>
      <c r="K1051" s="233"/>
      <c r="L1051" s="238"/>
      <c r="M1051" s="239"/>
      <c r="N1051" s="240"/>
      <c r="O1051" s="240"/>
      <c r="P1051" s="240"/>
      <c r="Q1051" s="240"/>
      <c r="R1051" s="240"/>
      <c r="S1051" s="240"/>
      <c r="T1051" s="241"/>
      <c r="AT1051" s="242" t="s">
        <v>174</v>
      </c>
      <c r="AU1051" s="242" t="s">
        <v>81</v>
      </c>
      <c r="AV1051" s="13" t="s">
        <v>81</v>
      </c>
      <c r="AW1051" s="13" t="s">
        <v>36</v>
      </c>
      <c r="AX1051" s="13" t="s">
        <v>72</v>
      </c>
      <c r="AY1051" s="242" t="s">
        <v>162</v>
      </c>
    </row>
    <row r="1052" spans="2:51" s="15" customFormat="1" ht="13.5">
      <c r="B1052" s="268"/>
      <c r="C1052" s="269"/>
      <c r="D1052" s="218" t="s">
        <v>174</v>
      </c>
      <c r="E1052" s="270" t="s">
        <v>21</v>
      </c>
      <c r="F1052" s="271" t="s">
        <v>305</v>
      </c>
      <c r="G1052" s="269"/>
      <c r="H1052" s="272">
        <v>7.724</v>
      </c>
      <c r="I1052" s="273"/>
      <c r="J1052" s="269"/>
      <c r="K1052" s="269"/>
      <c r="L1052" s="274"/>
      <c r="M1052" s="275"/>
      <c r="N1052" s="276"/>
      <c r="O1052" s="276"/>
      <c r="P1052" s="276"/>
      <c r="Q1052" s="276"/>
      <c r="R1052" s="276"/>
      <c r="S1052" s="276"/>
      <c r="T1052" s="277"/>
      <c r="AT1052" s="278" t="s">
        <v>174</v>
      </c>
      <c r="AU1052" s="278" t="s">
        <v>81</v>
      </c>
      <c r="AV1052" s="15" t="s">
        <v>163</v>
      </c>
      <c r="AW1052" s="15" t="s">
        <v>36</v>
      </c>
      <c r="AX1052" s="15" t="s">
        <v>72</v>
      </c>
      <c r="AY1052" s="278" t="s">
        <v>162</v>
      </c>
    </row>
    <row r="1053" spans="2:51" s="14" customFormat="1" ht="13.5">
      <c r="B1053" s="243"/>
      <c r="C1053" s="244"/>
      <c r="D1053" s="245" t="s">
        <v>174</v>
      </c>
      <c r="E1053" s="246" t="s">
        <v>21</v>
      </c>
      <c r="F1053" s="247" t="s">
        <v>184</v>
      </c>
      <c r="G1053" s="244"/>
      <c r="H1053" s="248">
        <v>393.924</v>
      </c>
      <c r="I1053" s="249"/>
      <c r="J1053" s="244"/>
      <c r="K1053" s="244"/>
      <c r="L1053" s="250"/>
      <c r="M1053" s="251"/>
      <c r="N1053" s="252"/>
      <c r="O1053" s="252"/>
      <c r="P1053" s="252"/>
      <c r="Q1053" s="252"/>
      <c r="R1053" s="252"/>
      <c r="S1053" s="252"/>
      <c r="T1053" s="253"/>
      <c r="AT1053" s="254" t="s">
        <v>174</v>
      </c>
      <c r="AU1053" s="254" t="s">
        <v>81</v>
      </c>
      <c r="AV1053" s="14" t="s">
        <v>170</v>
      </c>
      <c r="AW1053" s="14" t="s">
        <v>36</v>
      </c>
      <c r="AX1053" s="14" t="s">
        <v>79</v>
      </c>
      <c r="AY1053" s="254" t="s">
        <v>162</v>
      </c>
    </row>
    <row r="1054" spans="2:65" s="1" customFormat="1" ht="22.5" customHeight="1">
      <c r="B1054" s="43"/>
      <c r="C1054" s="258" t="s">
        <v>1047</v>
      </c>
      <c r="D1054" s="258" t="s">
        <v>237</v>
      </c>
      <c r="E1054" s="259" t="s">
        <v>1048</v>
      </c>
      <c r="F1054" s="260" t="s">
        <v>1049</v>
      </c>
      <c r="G1054" s="261" t="s">
        <v>187</v>
      </c>
      <c r="H1054" s="262">
        <v>433.316</v>
      </c>
      <c r="I1054" s="263"/>
      <c r="J1054" s="264">
        <f>ROUND(I1054*H1054,2)</f>
        <v>0</v>
      </c>
      <c r="K1054" s="260" t="s">
        <v>21</v>
      </c>
      <c r="L1054" s="265"/>
      <c r="M1054" s="266" t="s">
        <v>21</v>
      </c>
      <c r="N1054" s="267" t="s">
        <v>43</v>
      </c>
      <c r="O1054" s="44"/>
      <c r="P1054" s="215">
        <f>O1054*H1054</f>
        <v>0</v>
      </c>
      <c r="Q1054" s="215">
        <v>0</v>
      </c>
      <c r="R1054" s="215">
        <f>Q1054*H1054</f>
        <v>0</v>
      </c>
      <c r="S1054" s="215">
        <v>0</v>
      </c>
      <c r="T1054" s="216">
        <f>S1054*H1054</f>
        <v>0</v>
      </c>
      <c r="AR1054" s="26" t="s">
        <v>464</v>
      </c>
      <c r="AT1054" s="26" t="s">
        <v>237</v>
      </c>
      <c r="AU1054" s="26" t="s">
        <v>81</v>
      </c>
      <c r="AY1054" s="26" t="s">
        <v>162</v>
      </c>
      <c r="BE1054" s="217">
        <f>IF(N1054="základní",J1054,0)</f>
        <v>0</v>
      </c>
      <c r="BF1054" s="217">
        <f>IF(N1054="snížená",J1054,0)</f>
        <v>0</v>
      </c>
      <c r="BG1054" s="217">
        <f>IF(N1054="zákl. přenesená",J1054,0)</f>
        <v>0</v>
      </c>
      <c r="BH1054" s="217">
        <f>IF(N1054="sníž. přenesená",J1054,0)</f>
        <v>0</v>
      </c>
      <c r="BI1054" s="217">
        <f>IF(N1054="nulová",J1054,0)</f>
        <v>0</v>
      </c>
      <c r="BJ1054" s="26" t="s">
        <v>79</v>
      </c>
      <c r="BK1054" s="217">
        <f>ROUND(I1054*H1054,2)</f>
        <v>0</v>
      </c>
      <c r="BL1054" s="26" t="s">
        <v>376</v>
      </c>
      <c r="BM1054" s="26" t="s">
        <v>1050</v>
      </c>
    </row>
    <row r="1055" spans="2:51" s="13" customFormat="1" ht="13.5">
      <c r="B1055" s="232"/>
      <c r="C1055" s="233"/>
      <c r="D1055" s="245" t="s">
        <v>174</v>
      </c>
      <c r="E1055" s="233"/>
      <c r="F1055" s="256" t="s">
        <v>1051</v>
      </c>
      <c r="G1055" s="233"/>
      <c r="H1055" s="257">
        <v>433.316</v>
      </c>
      <c r="I1055" s="237"/>
      <c r="J1055" s="233"/>
      <c r="K1055" s="233"/>
      <c r="L1055" s="238"/>
      <c r="M1055" s="239"/>
      <c r="N1055" s="240"/>
      <c r="O1055" s="240"/>
      <c r="P1055" s="240"/>
      <c r="Q1055" s="240"/>
      <c r="R1055" s="240"/>
      <c r="S1055" s="240"/>
      <c r="T1055" s="241"/>
      <c r="AT1055" s="242" t="s">
        <v>174</v>
      </c>
      <c r="AU1055" s="242" t="s">
        <v>81</v>
      </c>
      <c r="AV1055" s="13" t="s">
        <v>81</v>
      </c>
      <c r="AW1055" s="13" t="s">
        <v>6</v>
      </c>
      <c r="AX1055" s="13" t="s">
        <v>79</v>
      </c>
      <c r="AY1055" s="242" t="s">
        <v>162</v>
      </c>
    </row>
    <row r="1056" spans="2:65" s="1" customFormat="1" ht="22.5" customHeight="1">
      <c r="B1056" s="43"/>
      <c r="C1056" s="206" t="s">
        <v>1052</v>
      </c>
      <c r="D1056" s="206" t="s">
        <v>165</v>
      </c>
      <c r="E1056" s="207" t="s">
        <v>1053</v>
      </c>
      <c r="F1056" s="208" t="s">
        <v>1054</v>
      </c>
      <c r="G1056" s="209" t="s">
        <v>206</v>
      </c>
      <c r="H1056" s="210">
        <v>500</v>
      </c>
      <c r="I1056" s="211"/>
      <c r="J1056" s="212">
        <f>ROUND(I1056*H1056,2)</f>
        <v>0</v>
      </c>
      <c r="K1056" s="208" t="s">
        <v>169</v>
      </c>
      <c r="L1056" s="63"/>
      <c r="M1056" s="213" t="s">
        <v>21</v>
      </c>
      <c r="N1056" s="214" t="s">
        <v>43</v>
      </c>
      <c r="O1056" s="44"/>
      <c r="P1056" s="215">
        <f>O1056*H1056</f>
        <v>0</v>
      </c>
      <c r="Q1056" s="215">
        <v>0</v>
      </c>
      <c r="R1056" s="215">
        <f>Q1056*H1056</f>
        <v>0</v>
      </c>
      <c r="S1056" s="215">
        <v>0</v>
      </c>
      <c r="T1056" s="216">
        <f>S1056*H1056</f>
        <v>0</v>
      </c>
      <c r="AR1056" s="26" t="s">
        <v>376</v>
      </c>
      <c r="AT1056" s="26" t="s">
        <v>165</v>
      </c>
      <c r="AU1056" s="26" t="s">
        <v>81</v>
      </c>
      <c r="AY1056" s="26" t="s">
        <v>162</v>
      </c>
      <c r="BE1056" s="217">
        <f>IF(N1056="základní",J1056,0)</f>
        <v>0</v>
      </c>
      <c r="BF1056" s="217">
        <f>IF(N1056="snížená",J1056,0)</f>
        <v>0</v>
      </c>
      <c r="BG1056" s="217">
        <f>IF(N1056="zákl. přenesená",J1056,0)</f>
        <v>0</v>
      </c>
      <c r="BH1056" s="217">
        <f>IF(N1056="sníž. přenesená",J1056,0)</f>
        <v>0</v>
      </c>
      <c r="BI1056" s="217">
        <f>IF(N1056="nulová",J1056,0)</f>
        <v>0</v>
      </c>
      <c r="BJ1056" s="26" t="s">
        <v>79</v>
      </c>
      <c r="BK1056" s="217">
        <f>ROUND(I1056*H1056,2)</f>
        <v>0</v>
      </c>
      <c r="BL1056" s="26" t="s">
        <v>376</v>
      </c>
      <c r="BM1056" s="26" t="s">
        <v>1055</v>
      </c>
    </row>
    <row r="1057" spans="2:47" s="1" customFormat="1" ht="40.5">
      <c r="B1057" s="43"/>
      <c r="C1057" s="65"/>
      <c r="D1057" s="245" t="s">
        <v>241</v>
      </c>
      <c r="E1057" s="65"/>
      <c r="F1057" s="279" t="s">
        <v>1056</v>
      </c>
      <c r="G1057" s="65"/>
      <c r="H1057" s="65"/>
      <c r="I1057" s="174"/>
      <c r="J1057" s="65"/>
      <c r="K1057" s="65"/>
      <c r="L1057" s="63"/>
      <c r="M1057" s="220"/>
      <c r="N1057" s="44"/>
      <c r="O1057" s="44"/>
      <c r="P1057" s="44"/>
      <c r="Q1057" s="44"/>
      <c r="R1057" s="44"/>
      <c r="S1057" s="44"/>
      <c r="T1057" s="80"/>
      <c r="AT1057" s="26" t="s">
        <v>241</v>
      </c>
      <c r="AU1057" s="26" t="s">
        <v>81</v>
      </c>
    </row>
    <row r="1058" spans="2:65" s="1" customFormat="1" ht="22.5" customHeight="1">
      <c r="B1058" s="43"/>
      <c r="C1058" s="206" t="s">
        <v>1057</v>
      </c>
      <c r="D1058" s="206" t="s">
        <v>165</v>
      </c>
      <c r="E1058" s="207" t="s">
        <v>1058</v>
      </c>
      <c r="F1058" s="208" t="s">
        <v>1059</v>
      </c>
      <c r="G1058" s="209" t="s">
        <v>206</v>
      </c>
      <c r="H1058" s="210">
        <v>377.38</v>
      </c>
      <c r="I1058" s="211"/>
      <c r="J1058" s="212">
        <f>ROUND(I1058*H1058,2)</f>
        <v>0</v>
      </c>
      <c r="K1058" s="208" t="s">
        <v>169</v>
      </c>
      <c r="L1058" s="63"/>
      <c r="M1058" s="213" t="s">
        <v>21</v>
      </c>
      <c r="N1058" s="214" t="s">
        <v>43</v>
      </c>
      <c r="O1058" s="44"/>
      <c r="P1058" s="215">
        <f>O1058*H1058</f>
        <v>0</v>
      </c>
      <c r="Q1058" s="215">
        <v>2E-05</v>
      </c>
      <c r="R1058" s="215">
        <f>Q1058*H1058</f>
        <v>0.007547600000000001</v>
      </c>
      <c r="S1058" s="215">
        <v>0</v>
      </c>
      <c r="T1058" s="216">
        <f>S1058*H1058</f>
        <v>0</v>
      </c>
      <c r="AR1058" s="26" t="s">
        <v>376</v>
      </c>
      <c r="AT1058" s="26" t="s">
        <v>165</v>
      </c>
      <c r="AU1058" s="26" t="s">
        <v>81</v>
      </c>
      <c r="AY1058" s="26" t="s">
        <v>162</v>
      </c>
      <c r="BE1058" s="217">
        <f>IF(N1058="základní",J1058,0)</f>
        <v>0</v>
      </c>
      <c r="BF1058" s="217">
        <f>IF(N1058="snížená",J1058,0)</f>
        <v>0</v>
      </c>
      <c r="BG1058" s="217">
        <f>IF(N1058="zákl. přenesená",J1058,0)</f>
        <v>0</v>
      </c>
      <c r="BH1058" s="217">
        <f>IF(N1058="sníž. přenesená",J1058,0)</f>
        <v>0</v>
      </c>
      <c r="BI1058" s="217">
        <f>IF(N1058="nulová",J1058,0)</f>
        <v>0</v>
      </c>
      <c r="BJ1058" s="26" t="s">
        <v>79</v>
      </c>
      <c r="BK1058" s="217">
        <f>ROUND(I1058*H1058,2)</f>
        <v>0</v>
      </c>
      <c r="BL1058" s="26" t="s">
        <v>376</v>
      </c>
      <c r="BM1058" s="26" t="s">
        <v>1060</v>
      </c>
    </row>
    <row r="1059" spans="2:51" s="12" customFormat="1" ht="13.5">
      <c r="B1059" s="221"/>
      <c r="C1059" s="222"/>
      <c r="D1059" s="218" t="s">
        <v>174</v>
      </c>
      <c r="E1059" s="223" t="s">
        <v>21</v>
      </c>
      <c r="F1059" s="224" t="s">
        <v>175</v>
      </c>
      <c r="G1059" s="222"/>
      <c r="H1059" s="225" t="s">
        <v>21</v>
      </c>
      <c r="I1059" s="226"/>
      <c r="J1059" s="222"/>
      <c r="K1059" s="222"/>
      <c r="L1059" s="227"/>
      <c r="M1059" s="228"/>
      <c r="N1059" s="229"/>
      <c r="O1059" s="229"/>
      <c r="P1059" s="229"/>
      <c r="Q1059" s="229"/>
      <c r="R1059" s="229"/>
      <c r="S1059" s="229"/>
      <c r="T1059" s="230"/>
      <c r="AT1059" s="231" t="s">
        <v>174</v>
      </c>
      <c r="AU1059" s="231" t="s">
        <v>81</v>
      </c>
      <c r="AV1059" s="12" t="s">
        <v>79</v>
      </c>
      <c r="AW1059" s="12" t="s">
        <v>36</v>
      </c>
      <c r="AX1059" s="12" t="s">
        <v>72</v>
      </c>
      <c r="AY1059" s="231" t="s">
        <v>162</v>
      </c>
    </row>
    <row r="1060" spans="2:51" s="13" customFormat="1" ht="13.5">
      <c r="B1060" s="232"/>
      <c r="C1060" s="233"/>
      <c r="D1060" s="218" t="s">
        <v>174</v>
      </c>
      <c r="E1060" s="234" t="s">
        <v>21</v>
      </c>
      <c r="F1060" s="235" t="s">
        <v>705</v>
      </c>
      <c r="G1060" s="233"/>
      <c r="H1060" s="236">
        <v>20.9</v>
      </c>
      <c r="I1060" s="237"/>
      <c r="J1060" s="233"/>
      <c r="K1060" s="233"/>
      <c r="L1060" s="238"/>
      <c r="M1060" s="239"/>
      <c r="N1060" s="240"/>
      <c r="O1060" s="240"/>
      <c r="P1060" s="240"/>
      <c r="Q1060" s="240"/>
      <c r="R1060" s="240"/>
      <c r="S1060" s="240"/>
      <c r="T1060" s="241"/>
      <c r="AT1060" s="242" t="s">
        <v>174</v>
      </c>
      <c r="AU1060" s="242" t="s">
        <v>81</v>
      </c>
      <c r="AV1060" s="13" t="s">
        <v>81</v>
      </c>
      <c r="AW1060" s="13" t="s">
        <v>36</v>
      </c>
      <c r="AX1060" s="13" t="s">
        <v>72</v>
      </c>
      <c r="AY1060" s="242" t="s">
        <v>162</v>
      </c>
    </row>
    <row r="1061" spans="2:51" s="13" customFormat="1" ht="13.5">
      <c r="B1061" s="232"/>
      <c r="C1061" s="233"/>
      <c r="D1061" s="218" t="s">
        <v>174</v>
      </c>
      <c r="E1061" s="234" t="s">
        <v>21</v>
      </c>
      <c r="F1061" s="235" t="s">
        <v>1061</v>
      </c>
      <c r="G1061" s="233"/>
      <c r="H1061" s="236">
        <v>-0.9</v>
      </c>
      <c r="I1061" s="237"/>
      <c r="J1061" s="233"/>
      <c r="K1061" s="233"/>
      <c r="L1061" s="238"/>
      <c r="M1061" s="239"/>
      <c r="N1061" s="240"/>
      <c r="O1061" s="240"/>
      <c r="P1061" s="240"/>
      <c r="Q1061" s="240"/>
      <c r="R1061" s="240"/>
      <c r="S1061" s="240"/>
      <c r="T1061" s="241"/>
      <c r="AT1061" s="242" t="s">
        <v>174</v>
      </c>
      <c r="AU1061" s="242" t="s">
        <v>81</v>
      </c>
      <c r="AV1061" s="13" t="s">
        <v>81</v>
      </c>
      <c r="AW1061" s="13" t="s">
        <v>36</v>
      </c>
      <c r="AX1061" s="13" t="s">
        <v>72</v>
      </c>
      <c r="AY1061" s="242" t="s">
        <v>162</v>
      </c>
    </row>
    <row r="1062" spans="2:51" s="12" customFormat="1" ht="13.5">
      <c r="B1062" s="221"/>
      <c r="C1062" s="222"/>
      <c r="D1062" s="218" t="s">
        <v>174</v>
      </c>
      <c r="E1062" s="223" t="s">
        <v>21</v>
      </c>
      <c r="F1062" s="224" t="s">
        <v>318</v>
      </c>
      <c r="G1062" s="222"/>
      <c r="H1062" s="225" t="s">
        <v>21</v>
      </c>
      <c r="I1062" s="226"/>
      <c r="J1062" s="222"/>
      <c r="K1062" s="222"/>
      <c r="L1062" s="227"/>
      <c r="M1062" s="228"/>
      <c r="N1062" s="229"/>
      <c r="O1062" s="229"/>
      <c r="P1062" s="229"/>
      <c r="Q1062" s="229"/>
      <c r="R1062" s="229"/>
      <c r="S1062" s="229"/>
      <c r="T1062" s="230"/>
      <c r="AT1062" s="231" t="s">
        <v>174</v>
      </c>
      <c r="AU1062" s="231" t="s">
        <v>81</v>
      </c>
      <c r="AV1062" s="12" t="s">
        <v>79</v>
      </c>
      <c r="AW1062" s="12" t="s">
        <v>36</v>
      </c>
      <c r="AX1062" s="12" t="s">
        <v>72</v>
      </c>
      <c r="AY1062" s="231" t="s">
        <v>162</v>
      </c>
    </row>
    <row r="1063" spans="2:51" s="13" customFormat="1" ht="13.5">
      <c r="B1063" s="232"/>
      <c r="C1063" s="233"/>
      <c r="D1063" s="218" t="s">
        <v>174</v>
      </c>
      <c r="E1063" s="234" t="s">
        <v>21</v>
      </c>
      <c r="F1063" s="235" t="s">
        <v>1062</v>
      </c>
      <c r="G1063" s="233"/>
      <c r="H1063" s="236">
        <v>19.1</v>
      </c>
      <c r="I1063" s="237"/>
      <c r="J1063" s="233"/>
      <c r="K1063" s="233"/>
      <c r="L1063" s="238"/>
      <c r="M1063" s="239"/>
      <c r="N1063" s="240"/>
      <c r="O1063" s="240"/>
      <c r="P1063" s="240"/>
      <c r="Q1063" s="240"/>
      <c r="R1063" s="240"/>
      <c r="S1063" s="240"/>
      <c r="T1063" s="241"/>
      <c r="AT1063" s="242" t="s">
        <v>174</v>
      </c>
      <c r="AU1063" s="242" t="s">
        <v>81</v>
      </c>
      <c r="AV1063" s="13" t="s">
        <v>81</v>
      </c>
      <c r="AW1063" s="13" t="s">
        <v>36</v>
      </c>
      <c r="AX1063" s="13" t="s">
        <v>72</v>
      </c>
      <c r="AY1063" s="242" t="s">
        <v>162</v>
      </c>
    </row>
    <row r="1064" spans="2:51" s="13" customFormat="1" ht="13.5">
      <c r="B1064" s="232"/>
      <c r="C1064" s="233"/>
      <c r="D1064" s="218" t="s">
        <v>174</v>
      </c>
      <c r="E1064" s="234" t="s">
        <v>21</v>
      </c>
      <c r="F1064" s="235" t="s">
        <v>1063</v>
      </c>
      <c r="G1064" s="233"/>
      <c r="H1064" s="236">
        <v>-3.4</v>
      </c>
      <c r="I1064" s="237"/>
      <c r="J1064" s="233"/>
      <c r="K1064" s="233"/>
      <c r="L1064" s="238"/>
      <c r="M1064" s="239"/>
      <c r="N1064" s="240"/>
      <c r="O1064" s="240"/>
      <c r="P1064" s="240"/>
      <c r="Q1064" s="240"/>
      <c r="R1064" s="240"/>
      <c r="S1064" s="240"/>
      <c r="T1064" s="241"/>
      <c r="AT1064" s="242" t="s">
        <v>174</v>
      </c>
      <c r="AU1064" s="242" t="s">
        <v>81</v>
      </c>
      <c r="AV1064" s="13" t="s">
        <v>81</v>
      </c>
      <c r="AW1064" s="13" t="s">
        <v>36</v>
      </c>
      <c r="AX1064" s="13" t="s">
        <v>72</v>
      </c>
      <c r="AY1064" s="242" t="s">
        <v>162</v>
      </c>
    </row>
    <row r="1065" spans="2:51" s="12" customFormat="1" ht="13.5">
      <c r="B1065" s="221"/>
      <c r="C1065" s="222"/>
      <c r="D1065" s="218" t="s">
        <v>174</v>
      </c>
      <c r="E1065" s="223" t="s">
        <v>21</v>
      </c>
      <c r="F1065" s="224" t="s">
        <v>321</v>
      </c>
      <c r="G1065" s="222"/>
      <c r="H1065" s="225" t="s">
        <v>21</v>
      </c>
      <c r="I1065" s="226"/>
      <c r="J1065" s="222"/>
      <c r="K1065" s="222"/>
      <c r="L1065" s="227"/>
      <c r="M1065" s="228"/>
      <c r="N1065" s="229"/>
      <c r="O1065" s="229"/>
      <c r="P1065" s="229"/>
      <c r="Q1065" s="229"/>
      <c r="R1065" s="229"/>
      <c r="S1065" s="229"/>
      <c r="T1065" s="230"/>
      <c r="AT1065" s="231" t="s">
        <v>174</v>
      </c>
      <c r="AU1065" s="231" t="s">
        <v>81</v>
      </c>
      <c r="AV1065" s="12" t="s">
        <v>79</v>
      </c>
      <c r="AW1065" s="12" t="s">
        <v>36</v>
      </c>
      <c r="AX1065" s="12" t="s">
        <v>72</v>
      </c>
      <c r="AY1065" s="231" t="s">
        <v>162</v>
      </c>
    </row>
    <row r="1066" spans="2:51" s="13" customFormat="1" ht="13.5">
      <c r="B1066" s="232"/>
      <c r="C1066" s="233"/>
      <c r="D1066" s="218" t="s">
        <v>174</v>
      </c>
      <c r="E1066" s="234" t="s">
        <v>21</v>
      </c>
      <c r="F1066" s="235" t="s">
        <v>1064</v>
      </c>
      <c r="G1066" s="233"/>
      <c r="H1066" s="236">
        <v>10.52</v>
      </c>
      <c r="I1066" s="237"/>
      <c r="J1066" s="233"/>
      <c r="K1066" s="233"/>
      <c r="L1066" s="238"/>
      <c r="M1066" s="239"/>
      <c r="N1066" s="240"/>
      <c r="O1066" s="240"/>
      <c r="P1066" s="240"/>
      <c r="Q1066" s="240"/>
      <c r="R1066" s="240"/>
      <c r="S1066" s="240"/>
      <c r="T1066" s="241"/>
      <c r="AT1066" s="242" t="s">
        <v>174</v>
      </c>
      <c r="AU1066" s="242" t="s">
        <v>81</v>
      </c>
      <c r="AV1066" s="13" t="s">
        <v>81</v>
      </c>
      <c r="AW1066" s="13" t="s">
        <v>36</v>
      </c>
      <c r="AX1066" s="13" t="s">
        <v>72</v>
      </c>
      <c r="AY1066" s="242" t="s">
        <v>162</v>
      </c>
    </row>
    <row r="1067" spans="2:51" s="13" customFormat="1" ht="13.5">
      <c r="B1067" s="232"/>
      <c r="C1067" s="233"/>
      <c r="D1067" s="218" t="s">
        <v>174</v>
      </c>
      <c r="E1067" s="234" t="s">
        <v>21</v>
      </c>
      <c r="F1067" s="235" t="s">
        <v>1065</v>
      </c>
      <c r="G1067" s="233"/>
      <c r="H1067" s="236">
        <v>-2.4</v>
      </c>
      <c r="I1067" s="237"/>
      <c r="J1067" s="233"/>
      <c r="K1067" s="233"/>
      <c r="L1067" s="238"/>
      <c r="M1067" s="239"/>
      <c r="N1067" s="240"/>
      <c r="O1067" s="240"/>
      <c r="P1067" s="240"/>
      <c r="Q1067" s="240"/>
      <c r="R1067" s="240"/>
      <c r="S1067" s="240"/>
      <c r="T1067" s="241"/>
      <c r="AT1067" s="242" t="s">
        <v>174</v>
      </c>
      <c r="AU1067" s="242" t="s">
        <v>81</v>
      </c>
      <c r="AV1067" s="13" t="s">
        <v>81</v>
      </c>
      <c r="AW1067" s="13" t="s">
        <v>36</v>
      </c>
      <c r="AX1067" s="13" t="s">
        <v>72</v>
      </c>
      <c r="AY1067" s="242" t="s">
        <v>162</v>
      </c>
    </row>
    <row r="1068" spans="2:51" s="12" customFormat="1" ht="13.5">
      <c r="B1068" s="221"/>
      <c r="C1068" s="222"/>
      <c r="D1068" s="218" t="s">
        <v>174</v>
      </c>
      <c r="E1068" s="223" t="s">
        <v>21</v>
      </c>
      <c r="F1068" s="224" t="s">
        <v>324</v>
      </c>
      <c r="G1068" s="222"/>
      <c r="H1068" s="225" t="s">
        <v>21</v>
      </c>
      <c r="I1068" s="226"/>
      <c r="J1068" s="222"/>
      <c r="K1068" s="222"/>
      <c r="L1068" s="227"/>
      <c r="M1068" s="228"/>
      <c r="N1068" s="229"/>
      <c r="O1068" s="229"/>
      <c r="P1068" s="229"/>
      <c r="Q1068" s="229"/>
      <c r="R1068" s="229"/>
      <c r="S1068" s="229"/>
      <c r="T1068" s="230"/>
      <c r="AT1068" s="231" t="s">
        <v>174</v>
      </c>
      <c r="AU1068" s="231" t="s">
        <v>81</v>
      </c>
      <c r="AV1068" s="12" t="s">
        <v>79</v>
      </c>
      <c r="AW1068" s="12" t="s">
        <v>36</v>
      </c>
      <c r="AX1068" s="12" t="s">
        <v>72</v>
      </c>
      <c r="AY1068" s="231" t="s">
        <v>162</v>
      </c>
    </row>
    <row r="1069" spans="2:51" s="13" customFormat="1" ht="13.5">
      <c r="B1069" s="232"/>
      <c r="C1069" s="233"/>
      <c r="D1069" s="218" t="s">
        <v>174</v>
      </c>
      <c r="E1069" s="234" t="s">
        <v>21</v>
      </c>
      <c r="F1069" s="235" t="s">
        <v>1066</v>
      </c>
      <c r="G1069" s="233"/>
      <c r="H1069" s="236">
        <v>15.28</v>
      </c>
      <c r="I1069" s="237"/>
      <c r="J1069" s="233"/>
      <c r="K1069" s="233"/>
      <c r="L1069" s="238"/>
      <c r="M1069" s="239"/>
      <c r="N1069" s="240"/>
      <c r="O1069" s="240"/>
      <c r="P1069" s="240"/>
      <c r="Q1069" s="240"/>
      <c r="R1069" s="240"/>
      <c r="S1069" s="240"/>
      <c r="T1069" s="241"/>
      <c r="AT1069" s="242" t="s">
        <v>174</v>
      </c>
      <c r="AU1069" s="242" t="s">
        <v>81</v>
      </c>
      <c r="AV1069" s="13" t="s">
        <v>81</v>
      </c>
      <c r="AW1069" s="13" t="s">
        <v>36</v>
      </c>
      <c r="AX1069" s="13" t="s">
        <v>72</v>
      </c>
      <c r="AY1069" s="242" t="s">
        <v>162</v>
      </c>
    </row>
    <row r="1070" spans="2:51" s="13" customFormat="1" ht="13.5">
      <c r="B1070" s="232"/>
      <c r="C1070" s="233"/>
      <c r="D1070" s="218" t="s">
        <v>174</v>
      </c>
      <c r="E1070" s="234" t="s">
        <v>21</v>
      </c>
      <c r="F1070" s="235" t="s">
        <v>1067</v>
      </c>
      <c r="G1070" s="233"/>
      <c r="H1070" s="236">
        <v>-1.15</v>
      </c>
      <c r="I1070" s="237"/>
      <c r="J1070" s="233"/>
      <c r="K1070" s="233"/>
      <c r="L1070" s="238"/>
      <c r="M1070" s="239"/>
      <c r="N1070" s="240"/>
      <c r="O1070" s="240"/>
      <c r="P1070" s="240"/>
      <c r="Q1070" s="240"/>
      <c r="R1070" s="240"/>
      <c r="S1070" s="240"/>
      <c r="T1070" s="241"/>
      <c r="AT1070" s="242" t="s">
        <v>174</v>
      </c>
      <c r="AU1070" s="242" t="s">
        <v>81</v>
      </c>
      <c r="AV1070" s="13" t="s">
        <v>81</v>
      </c>
      <c r="AW1070" s="13" t="s">
        <v>36</v>
      </c>
      <c r="AX1070" s="13" t="s">
        <v>72</v>
      </c>
      <c r="AY1070" s="242" t="s">
        <v>162</v>
      </c>
    </row>
    <row r="1071" spans="2:51" s="12" customFormat="1" ht="13.5">
      <c r="B1071" s="221"/>
      <c r="C1071" s="222"/>
      <c r="D1071" s="218" t="s">
        <v>174</v>
      </c>
      <c r="E1071" s="223" t="s">
        <v>21</v>
      </c>
      <c r="F1071" s="224" t="s">
        <v>326</v>
      </c>
      <c r="G1071" s="222"/>
      <c r="H1071" s="225" t="s">
        <v>21</v>
      </c>
      <c r="I1071" s="226"/>
      <c r="J1071" s="222"/>
      <c r="K1071" s="222"/>
      <c r="L1071" s="227"/>
      <c r="M1071" s="228"/>
      <c r="N1071" s="229"/>
      <c r="O1071" s="229"/>
      <c r="P1071" s="229"/>
      <c r="Q1071" s="229"/>
      <c r="R1071" s="229"/>
      <c r="S1071" s="229"/>
      <c r="T1071" s="230"/>
      <c r="AT1071" s="231" t="s">
        <v>174</v>
      </c>
      <c r="AU1071" s="231" t="s">
        <v>81</v>
      </c>
      <c r="AV1071" s="12" t="s">
        <v>79</v>
      </c>
      <c r="AW1071" s="12" t="s">
        <v>36</v>
      </c>
      <c r="AX1071" s="12" t="s">
        <v>72</v>
      </c>
      <c r="AY1071" s="231" t="s">
        <v>162</v>
      </c>
    </row>
    <row r="1072" spans="2:51" s="13" customFormat="1" ht="13.5">
      <c r="B1072" s="232"/>
      <c r="C1072" s="233"/>
      <c r="D1072" s="218" t="s">
        <v>174</v>
      </c>
      <c r="E1072" s="234" t="s">
        <v>21</v>
      </c>
      <c r="F1072" s="235" t="s">
        <v>1068</v>
      </c>
      <c r="G1072" s="233"/>
      <c r="H1072" s="236">
        <v>6.6</v>
      </c>
      <c r="I1072" s="237"/>
      <c r="J1072" s="233"/>
      <c r="K1072" s="233"/>
      <c r="L1072" s="238"/>
      <c r="M1072" s="239"/>
      <c r="N1072" s="240"/>
      <c r="O1072" s="240"/>
      <c r="P1072" s="240"/>
      <c r="Q1072" s="240"/>
      <c r="R1072" s="240"/>
      <c r="S1072" s="240"/>
      <c r="T1072" s="241"/>
      <c r="AT1072" s="242" t="s">
        <v>174</v>
      </c>
      <c r="AU1072" s="242" t="s">
        <v>81</v>
      </c>
      <c r="AV1072" s="13" t="s">
        <v>81</v>
      </c>
      <c r="AW1072" s="13" t="s">
        <v>36</v>
      </c>
      <c r="AX1072" s="13" t="s">
        <v>72</v>
      </c>
      <c r="AY1072" s="242" t="s">
        <v>162</v>
      </c>
    </row>
    <row r="1073" spans="2:51" s="13" customFormat="1" ht="13.5">
      <c r="B1073" s="232"/>
      <c r="C1073" s="233"/>
      <c r="D1073" s="218" t="s">
        <v>174</v>
      </c>
      <c r="E1073" s="234" t="s">
        <v>21</v>
      </c>
      <c r="F1073" s="235" t="s">
        <v>1069</v>
      </c>
      <c r="G1073" s="233"/>
      <c r="H1073" s="236">
        <v>-0.8</v>
      </c>
      <c r="I1073" s="237"/>
      <c r="J1073" s="233"/>
      <c r="K1073" s="233"/>
      <c r="L1073" s="238"/>
      <c r="M1073" s="239"/>
      <c r="N1073" s="240"/>
      <c r="O1073" s="240"/>
      <c r="P1073" s="240"/>
      <c r="Q1073" s="240"/>
      <c r="R1073" s="240"/>
      <c r="S1073" s="240"/>
      <c r="T1073" s="241"/>
      <c r="AT1073" s="242" t="s">
        <v>174</v>
      </c>
      <c r="AU1073" s="242" t="s">
        <v>81</v>
      </c>
      <c r="AV1073" s="13" t="s">
        <v>81</v>
      </c>
      <c r="AW1073" s="13" t="s">
        <v>36</v>
      </c>
      <c r="AX1073" s="13" t="s">
        <v>72</v>
      </c>
      <c r="AY1073" s="242" t="s">
        <v>162</v>
      </c>
    </row>
    <row r="1074" spans="2:51" s="12" customFormat="1" ht="13.5">
      <c r="B1074" s="221"/>
      <c r="C1074" s="222"/>
      <c r="D1074" s="218" t="s">
        <v>174</v>
      </c>
      <c r="E1074" s="223" t="s">
        <v>21</v>
      </c>
      <c r="F1074" s="224" t="s">
        <v>328</v>
      </c>
      <c r="G1074" s="222"/>
      <c r="H1074" s="225" t="s">
        <v>21</v>
      </c>
      <c r="I1074" s="226"/>
      <c r="J1074" s="222"/>
      <c r="K1074" s="222"/>
      <c r="L1074" s="227"/>
      <c r="M1074" s="228"/>
      <c r="N1074" s="229"/>
      <c r="O1074" s="229"/>
      <c r="P1074" s="229"/>
      <c r="Q1074" s="229"/>
      <c r="R1074" s="229"/>
      <c r="S1074" s="229"/>
      <c r="T1074" s="230"/>
      <c r="AT1074" s="231" t="s">
        <v>174</v>
      </c>
      <c r="AU1074" s="231" t="s">
        <v>81</v>
      </c>
      <c r="AV1074" s="12" t="s">
        <v>79</v>
      </c>
      <c r="AW1074" s="12" t="s">
        <v>36</v>
      </c>
      <c r="AX1074" s="12" t="s">
        <v>72</v>
      </c>
      <c r="AY1074" s="231" t="s">
        <v>162</v>
      </c>
    </row>
    <row r="1075" spans="2:51" s="13" customFormat="1" ht="13.5">
      <c r="B1075" s="232"/>
      <c r="C1075" s="233"/>
      <c r="D1075" s="218" t="s">
        <v>174</v>
      </c>
      <c r="E1075" s="234" t="s">
        <v>21</v>
      </c>
      <c r="F1075" s="235" t="s">
        <v>1070</v>
      </c>
      <c r="G1075" s="233"/>
      <c r="H1075" s="236">
        <v>18.8</v>
      </c>
      <c r="I1075" s="237"/>
      <c r="J1075" s="233"/>
      <c r="K1075" s="233"/>
      <c r="L1075" s="238"/>
      <c r="M1075" s="239"/>
      <c r="N1075" s="240"/>
      <c r="O1075" s="240"/>
      <c r="P1075" s="240"/>
      <c r="Q1075" s="240"/>
      <c r="R1075" s="240"/>
      <c r="S1075" s="240"/>
      <c r="T1075" s="241"/>
      <c r="AT1075" s="242" t="s">
        <v>174</v>
      </c>
      <c r="AU1075" s="242" t="s">
        <v>81</v>
      </c>
      <c r="AV1075" s="13" t="s">
        <v>81</v>
      </c>
      <c r="AW1075" s="13" t="s">
        <v>36</v>
      </c>
      <c r="AX1075" s="13" t="s">
        <v>72</v>
      </c>
      <c r="AY1075" s="242" t="s">
        <v>162</v>
      </c>
    </row>
    <row r="1076" spans="2:51" s="13" customFormat="1" ht="13.5">
      <c r="B1076" s="232"/>
      <c r="C1076" s="233"/>
      <c r="D1076" s="218" t="s">
        <v>174</v>
      </c>
      <c r="E1076" s="234" t="s">
        <v>21</v>
      </c>
      <c r="F1076" s="235" t="s">
        <v>1071</v>
      </c>
      <c r="G1076" s="233"/>
      <c r="H1076" s="236">
        <v>-1.25</v>
      </c>
      <c r="I1076" s="237"/>
      <c r="J1076" s="233"/>
      <c r="K1076" s="233"/>
      <c r="L1076" s="238"/>
      <c r="M1076" s="239"/>
      <c r="N1076" s="240"/>
      <c r="O1076" s="240"/>
      <c r="P1076" s="240"/>
      <c r="Q1076" s="240"/>
      <c r="R1076" s="240"/>
      <c r="S1076" s="240"/>
      <c r="T1076" s="241"/>
      <c r="AT1076" s="242" t="s">
        <v>174</v>
      </c>
      <c r="AU1076" s="242" t="s">
        <v>81</v>
      </c>
      <c r="AV1076" s="13" t="s">
        <v>81</v>
      </c>
      <c r="AW1076" s="13" t="s">
        <v>36</v>
      </c>
      <c r="AX1076" s="13" t="s">
        <v>72</v>
      </c>
      <c r="AY1076" s="242" t="s">
        <v>162</v>
      </c>
    </row>
    <row r="1077" spans="2:51" s="12" customFormat="1" ht="13.5">
      <c r="B1077" s="221"/>
      <c r="C1077" s="222"/>
      <c r="D1077" s="218" t="s">
        <v>174</v>
      </c>
      <c r="E1077" s="223" t="s">
        <v>21</v>
      </c>
      <c r="F1077" s="224" t="s">
        <v>178</v>
      </c>
      <c r="G1077" s="222"/>
      <c r="H1077" s="225" t="s">
        <v>21</v>
      </c>
      <c r="I1077" s="226"/>
      <c r="J1077" s="222"/>
      <c r="K1077" s="222"/>
      <c r="L1077" s="227"/>
      <c r="M1077" s="228"/>
      <c r="N1077" s="229"/>
      <c r="O1077" s="229"/>
      <c r="P1077" s="229"/>
      <c r="Q1077" s="229"/>
      <c r="R1077" s="229"/>
      <c r="S1077" s="229"/>
      <c r="T1077" s="230"/>
      <c r="AT1077" s="231" t="s">
        <v>174</v>
      </c>
      <c r="AU1077" s="231" t="s">
        <v>81</v>
      </c>
      <c r="AV1077" s="12" t="s">
        <v>79</v>
      </c>
      <c r="AW1077" s="12" t="s">
        <v>36</v>
      </c>
      <c r="AX1077" s="12" t="s">
        <v>72</v>
      </c>
      <c r="AY1077" s="231" t="s">
        <v>162</v>
      </c>
    </row>
    <row r="1078" spans="2:51" s="13" customFormat="1" ht="13.5">
      <c r="B1078" s="232"/>
      <c r="C1078" s="233"/>
      <c r="D1078" s="218" t="s">
        <v>174</v>
      </c>
      <c r="E1078" s="234" t="s">
        <v>21</v>
      </c>
      <c r="F1078" s="235" t="s">
        <v>1072</v>
      </c>
      <c r="G1078" s="233"/>
      <c r="H1078" s="236">
        <v>18.32</v>
      </c>
      <c r="I1078" s="237"/>
      <c r="J1078" s="233"/>
      <c r="K1078" s="233"/>
      <c r="L1078" s="238"/>
      <c r="M1078" s="239"/>
      <c r="N1078" s="240"/>
      <c r="O1078" s="240"/>
      <c r="P1078" s="240"/>
      <c r="Q1078" s="240"/>
      <c r="R1078" s="240"/>
      <c r="S1078" s="240"/>
      <c r="T1078" s="241"/>
      <c r="AT1078" s="242" t="s">
        <v>174</v>
      </c>
      <c r="AU1078" s="242" t="s">
        <v>81</v>
      </c>
      <c r="AV1078" s="13" t="s">
        <v>81</v>
      </c>
      <c r="AW1078" s="13" t="s">
        <v>36</v>
      </c>
      <c r="AX1078" s="13" t="s">
        <v>72</v>
      </c>
      <c r="AY1078" s="242" t="s">
        <v>162</v>
      </c>
    </row>
    <row r="1079" spans="2:51" s="13" customFormat="1" ht="13.5">
      <c r="B1079" s="232"/>
      <c r="C1079" s="233"/>
      <c r="D1079" s="218" t="s">
        <v>174</v>
      </c>
      <c r="E1079" s="234" t="s">
        <v>21</v>
      </c>
      <c r="F1079" s="235" t="s">
        <v>1061</v>
      </c>
      <c r="G1079" s="233"/>
      <c r="H1079" s="236">
        <v>-0.9</v>
      </c>
      <c r="I1079" s="237"/>
      <c r="J1079" s="233"/>
      <c r="K1079" s="233"/>
      <c r="L1079" s="238"/>
      <c r="M1079" s="239"/>
      <c r="N1079" s="240"/>
      <c r="O1079" s="240"/>
      <c r="P1079" s="240"/>
      <c r="Q1079" s="240"/>
      <c r="R1079" s="240"/>
      <c r="S1079" s="240"/>
      <c r="T1079" s="241"/>
      <c r="AT1079" s="242" t="s">
        <v>174</v>
      </c>
      <c r="AU1079" s="242" t="s">
        <v>81</v>
      </c>
      <c r="AV1079" s="13" t="s">
        <v>81</v>
      </c>
      <c r="AW1079" s="13" t="s">
        <v>36</v>
      </c>
      <c r="AX1079" s="13" t="s">
        <v>72</v>
      </c>
      <c r="AY1079" s="242" t="s">
        <v>162</v>
      </c>
    </row>
    <row r="1080" spans="2:51" s="12" customFormat="1" ht="13.5">
      <c r="B1080" s="221"/>
      <c r="C1080" s="222"/>
      <c r="D1080" s="218" t="s">
        <v>174</v>
      </c>
      <c r="E1080" s="223" t="s">
        <v>21</v>
      </c>
      <c r="F1080" s="224" t="s">
        <v>279</v>
      </c>
      <c r="G1080" s="222"/>
      <c r="H1080" s="225" t="s">
        <v>21</v>
      </c>
      <c r="I1080" s="226"/>
      <c r="J1080" s="222"/>
      <c r="K1080" s="222"/>
      <c r="L1080" s="227"/>
      <c r="M1080" s="228"/>
      <c r="N1080" s="229"/>
      <c r="O1080" s="229"/>
      <c r="P1080" s="229"/>
      <c r="Q1080" s="229"/>
      <c r="R1080" s="229"/>
      <c r="S1080" s="229"/>
      <c r="T1080" s="230"/>
      <c r="AT1080" s="231" t="s">
        <v>174</v>
      </c>
      <c r="AU1080" s="231" t="s">
        <v>81</v>
      </c>
      <c r="AV1080" s="12" t="s">
        <v>79</v>
      </c>
      <c r="AW1080" s="12" t="s">
        <v>36</v>
      </c>
      <c r="AX1080" s="12" t="s">
        <v>72</v>
      </c>
      <c r="AY1080" s="231" t="s">
        <v>162</v>
      </c>
    </row>
    <row r="1081" spans="2:51" s="13" customFormat="1" ht="13.5">
      <c r="B1081" s="232"/>
      <c r="C1081" s="233"/>
      <c r="D1081" s="218" t="s">
        <v>174</v>
      </c>
      <c r="E1081" s="234" t="s">
        <v>21</v>
      </c>
      <c r="F1081" s="235" t="s">
        <v>1073</v>
      </c>
      <c r="G1081" s="233"/>
      <c r="H1081" s="236">
        <v>21.32</v>
      </c>
      <c r="I1081" s="237"/>
      <c r="J1081" s="233"/>
      <c r="K1081" s="233"/>
      <c r="L1081" s="238"/>
      <c r="M1081" s="239"/>
      <c r="N1081" s="240"/>
      <c r="O1081" s="240"/>
      <c r="P1081" s="240"/>
      <c r="Q1081" s="240"/>
      <c r="R1081" s="240"/>
      <c r="S1081" s="240"/>
      <c r="T1081" s="241"/>
      <c r="AT1081" s="242" t="s">
        <v>174</v>
      </c>
      <c r="AU1081" s="242" t="s">
        <v>81</v>
      </c>
      <c r="AV1081" s="13" t="s">
        <v>81</v>
      </c>
      <c r="AW1081" s="13" t="s">
        <v>36</v>
      </c>
      <c r="AX1081" s="13" t="s">
        <v>72</v>
      </c>
      <c r="AY1081" s="242" t="s">
        <v>162</v>
      </c>
    </row>
    <row r="1082" spans="2:51" s="13" customFormat="1" ht="13.5">
      <c r="B1082" s="232"/>
      <c r="C1082" s="233"/>
      <c r="D1082" s="218" t="s">
        <v>174</v>
      </c>
      <c r="E1082" s="234" t="s">
        <v>21</v>
      </c>
      <c r="F1082" s="235" t="s">
        <v>1061</v>
      </c>
      <c r="G1082" s="233"/>
      <c r="H1082" s="236">
        <v>-0.9</v>
      </c>
      <c r="I1082" s="237"/>
      <c r="J1082" s="233"/>
      <c r="K1082" s="233"/>
      <c r="L1082" s="238"/>
      <c r="M1082" s="239"/>
      <c r="N1082" s="240"/>
      <c r="O1082" s="240"/>
      <c r="P1082" s="240"/>
      <c r="Q1082" s="240"/>
      <c r="R1082" s="240"/>
      <c r="S1082" s="240"/>
      <c r="T1082" s="241"/>
      <c r="AT1082" s="242" t="s">
        <v>174</v>
      </c>
      <c r="AU1082" s="242" t="s">
        <v>81</v>
      </c>
      <c r="AV1082" s="13" t="s">
        <v>81</v>
      </c>
      <c r="AW1082" s="13" t="s">
        <v>36</v>
      </c>
      <c r="AX1082" s="13" t="s">
        <v>72</v>
      </c>
      <c r="AY1082" s="242" t="s">
        <v>162</v>
      </c>
    </row>
    <row r="1083" spans="2:51" s="12" customFormat="1" ht="13.5">
      <c r="B1083" s="221"/>
      <c r="C1083" s="222"/>
      <c r="D1083" s="218" t="s">
        <v>174</v>
      </c>
      <c r="E1083" s="223" t="s">
        <v>21</v>
      </c>
      <c r="F1083" s="224" t="s">
        <v>181</v>
      </c>
      <c r="G1083" s="222"/>
      <c r="H1083" s="225" t="s">
        <v>21</v>
      </c>
      <c r="I1083" s="226"/>
      <c r="J1083" s="222"/>
      <c r="K1083" s="222"/>
      <c r="L1083" s="227"/>
      <c r="M1083" s="228"/>
      <c r="N1083" s="229"/>
      <c r="O1083" s="229"/>
      <c r="P1083" s="229"/>
      <c r="Q1083" s="229"/>
      <c r="R1083" s="229"/>
      <c r="S1083" s="229"/>
      <c r="T1083" s="230"/>
      <c r="AT1083" s="231" t="s">
        <v>174</v>
      </c>
      <c r="AU1083" s="231" t="s">
        <v>81</v>
      </c>
      <c r="AV1083" s="12" t="s">
        <v>79</v>
      </c>
      <c r="AW1083" s="12" t="s">
        <v>36</v>
      </c>
      <c r="AX1083" s="12" t="s">
        <v>72</v>
      </c>
      <c r="AY1083" s="231" t="s">
        <v>162</v>
      </c>
    </row>
    <row r="1084" spans="2:51" s="13" customFormat="1" ht="13.5">
      <c r="B1084" s="232"/>
      <c r="C1084" s="233"/>
      <c r="D1084" s="218" t="s">
        <v>174</v>
      </c>
      <c r="E1084" s="234" t="s">
        <v>21</v>
      </c>
      <c r="F1084" s="235" t="s">
        <v>1074</v>
      </c>
      <c r="G1084" s="233"/>
      <c r="H1084" s="236">
        <v>6.6</v>
      </c>
      <c r="I1084" s="237"/>
      <c r="J1084" s="233"/>
      <c r="K1084" s="233"/>
      <c r="L1084" s="238"/>
      <c r="M1084" s="239"/>
      <c r="N1084" s="240"/>
      <c r="O1084" s="240"/>
      <c r="P1084" s="240"/>
      <c r="Q1084" s="240"/>
      <c r="R1084" s="240"/>
      <c r="S1084" s="240"/>
      <c r="T1084" s="241"/>
      <c r="AT1084" s="242" t="s">
        <v>174</v>
      </c>
      <c r="AU1084" s="242" t="s">
        <v>81</v>
      </c>
      <c r="AV1084" s="13" t="s">
        <v>81</v>
      </c>
      <c r="AW1084" s="13" t="s">
        <v>36</v>
      </c>
      <c r="AX1084" s="13" t="s">
        <v>72</v>
      </c>
      <c r="AY1084" s="242" t="s">
        <v>162</v>
      </c>
    </row>
    <row r="1085" spans="2:51" s="12" customFormat="1" ht="13.5">
      <c r="B1085" s="221"/>
      <c r="C1085" s="222"/>
      <c r="D1085" s="218" t="s">
        <v>174</v>
      </c>
      <c r="E1085" s="223" t="s">
        <v>21</v>
      </c>
      <c r="F1085" s="224" t="s">
        <v>345</v>
      </c>
      <c r="G1085" s="222"/>
      <c r="H1085" s="225" t="s">
        <v>21</v>
      </c>
      <c r="I1085" s="226"/>
      <c r="J1085" s="222"/>
      <c r="K1085" s="222"/>
      <c r="L1085" s="227"/>
      <c r="M1085" s="228"/>
      <c r="N1085" s="229"/>
      <c r="O1085" s="229"/>
      <c r="P1085" s="229"/>
      <c r="Q1085" s="229"/>
      <c r="R1085" s="229"/>
      <c r="S1085" s="229"/>
      <c r="T1085" s="230"/>
      <c r="AT1085" s="231" t="s">
        <v>174</v>
      </c>
      <c r="AU1085" s="231" t="s">
        <v>81</v>
      </c>
      <c r="AV1085" s="12" t="s">
        <v>79</v>
      </c>
      <c r="AW1085" s="12" t="s">
        <v>36</v>
      </c>
      <c r="AX1085" s="12" t="s">
        <v>72</v>
      </c>
      <c r="AY1085" s="231" t="s">
        <v>162</v>
      </c>
    </row>
    <row r="1086" spans="2:51" s="13" customFormat="1" ht="13.5">
      <c r="B1086" s="232"/>
      <c r="C1086" s="233"/>
      <c r="D1086" s="218" t="s">
        <v>174</v>
      </c>
      <c r="E1086" s="234" t="s">
        <v>21</v>
      </c>
      <c r="F1086" s="235" t="s">
        <v>1075</v>
      </c>
      <c r="G1086" s="233"/>
      <c r="H1086" s="236">
        <v>57.8</v>
      </c>
      <c r="I1086" s="237"/>
      <c r="J1086" s="233"/>
      <c r="K1086" s="233"/>
      <c r="L1086" s="238"/>
      <c r="M1086" s="239"/>
      <c r="N1086" s="240"/>
      <c r="O1086" s="240"/>
      <c r="P1086" s="240"/>
      <c r="Q1086" s="240"/>
      <c r="R1086" s="240"/>
      <c r="S1086" s="240"/>
      <c r="T1086" s="241"/>
      <c r="AT1086" s="242" t="s">
        <v>174</v>
      </c>
      <c r="AU1086" s="242" t="s">
        <v>81</v>
      </c>
      <c r="AV1086" s="13" t="s">
        <v>81</v>
      </c>
      <c r="AW1086" s="13" t="s">
        <v>36</v>
      </c>
      <c r="AX1086" s="13" t="s">
        <v>72</v>
      </c>
      <c r="AY1086" s="242" t="s">
        <v>162</v>
      </c>
    </row>
    <row r="1087" spans="2:51" s="12" customFormat="1" ht="13.5">
      <c r="B1087" s="221"/>
      <c r="C1087" s="222"/>
      <c r="D1087" s="218" t="s">
        <v>174</v>
      </c>
      <c r="E1087" s="223" t="s">
        <v>21</v>
      </c>
      <c r="F1087" s="224" t="s">
        <v>347</v>
      </c>
      <c r="G1087" s="222"/>
      <c r="H1087" s="225" t="s">
        <v>21</v>
      </c>
      <c r="I1087" s="226"/>
      <c r="J1087" s="222"/>
      <c r="K1087" s="222"/>
      <c r="L1087" s="227"/>
      <c r="M1087" s="228"/>
      <c r="N1087" s="229"/>
      <c r="O1087" s="229"/>
      <c r="P1087" s="229"/>
      <c r="Q1087" s="229"/>
      <c r="R1087" s="229"/>
      <c r="S1087" s="229"/>
      <c r="T1087" s="230"/>
      <c r="AT1087" s="231" t="s">
        <v>174</v>
      </c>
      <c r="AU1087" s="231" t="s">
        <v>81</v>
      </c>
      <c r="AV1087" s="12" t="s">
        <v>79</v>
      </c>
      <c r="AW1087" s="12" t="s">
        <v>36</v>
      </c>
      <c r="AX1087" s="12" t="s">
        <v>72</v>
      </c>
      <c r="AY1087" s="231" t="s">
        <v>162</v>
      </c>
    </row>
    <row r="1088" spans="2:51" s="13" customFormat="1" ht="13.5">
      <c r="B1088" s="232"/>
      <c r="C1088" s="233"/>
      <c r="D1088" s="218" t="s">
        <v>174</v>
      </c>
      <c r="E1088" s="234" t="s">
        <v>21</v>
      </c>
      <c r="F1088" s="235" t="s">
        <v>1076</v>
      </c>
      <c r="G1088" s="233"/>
      <c r="H1088" s="236">
        <v>7.4</v>
      </c>
      <c r="I1088" s="237"/>
      <c r="J1088" s="233"/>
      <c r="K1088" s="233"/>
      <c r="L1088" s="238"/>
      <c r="M1088" s="239"/>
      <c r="N1088" s="240"/>
      <c r="O1088" s="240"/>
      <c r="P1088" s="240"/>
      <c r="Q1088" s="240"/>
      <c r="R1088" s="240"/>
      <c r="S1088" s="240"/>
      <c r="T1088" s="241"/>
      <c r="AT1088" s="242" t="s">
        <v>174</v>
      </c>
      <c r="AU1088" s="242" t="s">
        <v>81</v>
      </c>
      <c r="AV1088" s="13" t="s">
        <v>81</v>
      </c>
      <c r="AW1088" s="13" t="s">
        <v>36</v>
      </c>
      <c r="AX1088" s="13" t="s">
        <v>72</v>
      </c>
      <c r="AY1088" s="242" t="s">
        <v>162</v>
      </c>
    </row>
    <row r="1089" spans="2:51" s="12" customFormat="1" ht="13.5">
      <c r="B1089" s="221"/>
      <c r="C1089" s="222"/>
      <c r="D1089" s="218" t="s">
        <v>174</v>
      </c>
      <c r="E1089" s="223" t="s">
        <v>21</v>
      </c>
      <c r="F1089" s="224" t="s">
        <v>349</v>
      </c>
      <c r="G1089" s="222"/>
      <c r="H1089" s="225" t="s">
        <v>21</v>
      </c>
      <c r="I1089" s="226"/>
      <c r="J1089" s="222"/>
      <c r="K1089" s="222"/>
      <c r="L1089" s="227"/>
      <c r="M1089" s="228"/>
      <c r="N1089" s="229"/>
      <c r="O1089" s="229"/>
      <c r="P1089" s="229"/>
      <c r="Q1089" s="229"/>
      <c r="R1089" s="229"/>
      <c r="S1089" s="229"/>
      <c r="T1089" s="230"/>
      <c r="AT1089" s="231" t="s">
        <v>174</v>
      </c>
      <c r="AU1089" s="231" t="s">
        <v>81</v>
      </c>
      <c r="AV1089" s="12" t="s">
        <v>79</v>
      </c>
      <c r="AW1089" s="12" t="s">
        <v>36</v>
      </c>
      <c r="AX1089" s="12" t="s">
        <v>72</v>
      </c>
      <c r="AY1089" s="231" t="s">
        <v>162</v>
      </c>
    </row>
    <row r="1090" spans="2:51" s="13" customFormat="1" ht="13.5">
      <c r="B1090" s="232"/>
      <c r="C1090" s="233"/>
      <c r="D1090" s="218" t="s">
        <v>174</v>
      </c>
      <c r="E1090" s="234" t="s">
        <v>21</v>
      </c>
      <c r="F1090" s="235" t="s">
        <v>1077</v>
      </c>
      <c r="G1090" s="233"/>
      <c r="H1090" s="236">
        <v>4.8</v>
      </c>
      <c r="I1090" s="237"/>
      <c r="J1090" s="233"/>
      <c r="K1090" s="233"/>
      <c r="L1090" s="238"/>
      <c r="M1090" s="239"/>
      <c r="N1090" s="240"/>
      <c r="O1090" s="240"/>
      <c r="P1090" s="240"/>
      <c r="Q1090" s="240"/>
      <c r="R1090" s="240"/>
      <c r="S1090" s="240"/>
      <c r="T1090" s="241"/>
      <c r="AT1090" s="242" t="s">
        <v>174</v>
      </c>
      <c r="AU1090" s="242" t="s">
        <v>81</v>
      </c>
      <c r="AV1090" s="13" t="s">
        <v>81</v>
      </c>
      <c r="AW1090" s="13" t="s">
        <v>36</v>
      </c>
      <c r="AX1090" s="13" t="s">
        <v>72</v>
      </c>
      <c r="AY1090" s="242" t="s">
        <v>162</v>
      </c>
    </row>
    <row r="1091" spans="2:51" s="13" customFormat="1" ht="13.5">
      <c r="B1091" s="232"/>
      <c r="C1091" s="233"/>
      <c r="D1091" s="218" t="s">
        <v>174</v>
      </c>
      <c r="E1091" s="234" t="s">
        <v>21</v>
      </c>
      <c r="F1091" s="235" t="s">
        <v>1078</v>
      </c>
      <c r="G1091" s="233"/>
      <c r="H1091" s="236">
        <v>-0.7</v>
      </c>
      <c r="I1091" s="237"/>
      <c r="J1091" s="233"/>
      <c r="K1091" s="233"/>
      <c r="L1091" s="238"/>
      <c r="M1091" s="239"/>
      <c r="N1091" s="240"/>
      <c r="O1091" s="240"/>
      <c r="P1091" s="240"/>
      <c r="Q1091" s="240"/>
      <c r="R1091" s="240"/>
      <c r="S1091" s="240"/>
      <c r="T1091" s="241"/>
      <c r="AT1091" s="242" t="s">
        <v>174</v>
      </c>
      <c r="AU1091" s="242" t="s">
        <v>81</v>
      </c>
      <c r="AV1091" s="13" t="s">
        <v>81</v>
      </c>
      <c r="AW1091" s="13" t="s">
        <v>36</v>
      </c>
      <c r="AX1091" s="13" t="s">
        <v>72</v>
      </c>
      <c r="AY1091" s="242" t="s">
        <v>162</v>
      </c>
    </row>
    <row r="1092" spans="2:51" s="12" customFormat="1" ht="13.5">
      <c r="B1092" s="221"/>
      <c r="C1092" s="222"/>
      <c r="D1092" s="218" t="s">
        <v>174</v>
      </c>
      <c r="E1092" s="223" t="s">
        <v>21</v>
      </c>
      <c r="F1092" s="224" t="s">
        <v>351</v>
      </c>
      <c r="G1092" s="222"/>
      <c r="H1092" s="225" t="s">
        <v>21</v>
      </c>
      <c r="I1092" s="226"/>
      <c r="J1092" s="222"/>
      <c r="K1092" s="222"/>
      <c r="L1092" s="227"/>
      <c r="M1092" s="228"/>
      <c r="N1092" s="229"/>
      <c r="O1092" s="229"/>
      <c r="P1092" s="229"/>
      <c r="Q1092" s="229"/>
      <c r="R1092" s="229"/>
      <c r="S1092" s="229"/>
      <c r="T1092" s="230"/>
      <c r="AT1092" s="231" t="s">
        <v>174</v>
      </c>
      <c r="AU1092" s="231" t="s">
        <v>81</v>
      </c>
      <c r="AV1092" s="12" t="s">
        <v>79</v>
      </c>
      <c r="AW1092" s="12" t="s">
        <v>36</v>
      </c>
      <c r="AX1092" s="12" t="s">
        <v>72</v>
      </c>
      <c r="AY1092" s="231" t="s">
        <v>162</v>
      </c>
    </row>
    <row r="1093" spans="2:51" s="13" customFormat="1" ht="13.5">
      <c r="B1093" s="232"/>
      <c r="C1093" s="233"/>
      <c r="D1093" s="218" t="s">
        <v>174</v>
      </c>
      <c r="E1093" s="234" t="s">
        <v>21</v>
      </c>
      <c r="F1093" s="235" t="s">
        <v>1079</v>
      </c>
      <c r="G1093" s="233"/>
      <c r="H1093" s="236">
        <v>10.3</v>
      </c>
      <c r="I1093" s="237"/>
      <c r="J1093" s="233"/>
      <c r="K1093" s="233"/>
      <c r="L1093" s="238"/>
      <c r="M1093" s="239"/>
      <c r="N1093" s="240"/>
      <c r="O1093" s="240"/>
      <c r="P1093" s="240"/>
      <c r="Q1093" s="240"/>
      <c r="R1093" s="240"/>
      <c r="S1093" s="240"/>
      <c r="T1093" s="241"/>
      <c r="AT1093" s="242" t="s">
        <v>174</v>
      </c>
      <c r="AU1093" s="242" t="s">
        <v>81</v>
      </c>
      <c r="AV1093" s="13" t="s">
        <v>81</v>
      </c>
      <c r="AW1093" s="13" t="s">
        <v>36</v>
      </c>
      <c r="AX1093" s="13" t="s">
        <v>72</v>
      </c>
      <c r="AY1093" s="242" t="s">
        <v>162</v>
      </c>
    </row>
    <row r="1094" spans="2:51" s="13" customFormat="1" ht="13.5">
      <c r="B1094" s="232"/>
      <c r="C1094" s="233"/>
      <c r="D1094" s="218" t="s">
        <v>174</v>
      </c>
      <c r="E1094" s="234" t="s">
        <v>21</v>
      </c>
      <c r="F1094" s="235" t="s">
        <v>1078</v>
      </c>
      <c r="G1094" s="233"/>
      <c r="H1094" s="236">
        <v>-0.7</v>
      </c>
      <c r="I1094" s="237"/>
      <c r="J1094" s="233"/>
      <c r="K1094" s="233"/>
      <c r="L1094" s="238"/>
      <c r="M1094" s="239"/>
      <c r="N1094" s="240"/>
      <c r="O1094" s="240"/>
      <c r="P1094" s="240"/>
      <c r="Q1094" s="240"/>
      <c r="R1094" s="240"/>
      <c r="S1094" s="240"/>
      <c r="T1094" s="241"/>
      <c r="AT1094" s="242" t="s">
        <v>174</v>
      </c>
      <c r="AU1094" s="242" t="s">
        <v>81</v>
      </c>
      <c r="AV1094" s="13" t="s">
        <v>81</v>
      </c>
      <c r="AW1094" s="13" t="s">
        <v>36</v>
      </c>
      <c r="AX1094" s="13" t="s">
        <v>72</v>
      </c>
      <c r="AY1094" s="242" t="s">
        <v>162</v>
      </c>
    </row>
    <row r="1095" spans="2:51" s="12" customFormat="1" ht="13.5">
      <c r="B1095" s="221"/>
      <c r="C1095" s="222"/>
      <c r="D1095" s="218" t="s">
        <v>174</v>
      </c>
      <c r="E1095" s="223" t="s">
        <v>21</v>
      </c>
      <c r="F1095" s="224" t="s">
        <v>354</v>
      </c>
      <c r="G1095" s="222"/>
      <c r="H1095" s="225" t="s">
        <v>21</v>
      </c>
      <c r="I1095" s="226"/>
      <c r="J1095" s="222"/>
      <c r="K1095" s="222"/>
      <c r="L1095" s="227"/>
      <c r="M1095" s="228"/>
      <c r="N1095" s="229"/>
      <c r="O1095" s="229"/>
      <c r="P1095" s="229"/>
      <c r="Q1095" s="229"/>
      <c r="R1095" s="229"/>
      <c r="S1095" s="229"/>
      <c r="T1095" s="230"/>
      <c r="AT1095" s="231" t="s">
        <v>174</v>
      </c>
      <c r="AU1095" s="231" t="s">
        <v>81</v>
      </c>
      <c r="AV1095" s="12" t="s">
        <v>79</v>
      </c>
      <c r="AW1095" s="12" t="s">
        <v>36</v>
      </c>
      <c r="AX1095" s="12" t="s">
        <v>72</v>
      </c>
      <c r="AY1095" s="231" t="s">
        <v>162</v>
      </c>
    </row>
    <row r="1096" spans="2:51" s="13" customFormat="1" ht="13.5">
      <c r="B1096" s="232"/>
      <c r="C1096" s="233"/>
      <c r="D1096" s="218" t="s">
        <v>174</v>
      </c>
      <c r="E1096" s="234" t="s">
        <v>21</v>
      </c>
      <c r="F1096" s="235" t="s">
        <v>1080</v>
      </c>
      <c r="G1096" s="233"/>
      <c r="H1096" s="236">
        <v>15.9</v>
      </c>
      <c r="I1096" s="237"/>
      <c r="J1096" s="233"/>
      <c r="K1096" s="233"/>
      <c r="L1096" s="238"/>
      <c r="M1096" s="239"/>
      <c r="N1096" s="240"/>
      <c r="O1096" s="240"/>
      <c r="P1096" s="240"/>
      <c r="Q1096" s="240"/>
      <c r="R1096" s="240"/>
      <c r="S1096" s="240"/>
      <c r="T1096" s="241"/>
      <c r="AT1096" s="242" t="s">
        <v>174</v>
      </c>
      <c r="AU1096" s="242" t="s">
        <v>81</v>
      </c>
      <c r="AV1096" s="13" t="s">
        <v>81</v>
      </c>
      <c r="AW1096" s="13" t="s">
        <v>36</v>
      </c>
      <c r="AX1096" s="13" t="s">
        <v>72</v>
      </c>
      <c r="AY1096" s="242" t="s">
        <v>162</v>
      </c>
    </row>
    <row r="1097" spans="2:51" s="13" customFormat="1" ht="13.5">
      <c r="B1097" s="232"/>
      <c r="C1097" s="233"/>
      <c r="D1097" s="218" t="s">
        <v>174</v>
      </c>
      <c r="E1097" s="234" t="s">
        <v>21</v>
      </c>
      <c r="F1097" s="235" t="s">
        <v>1069</v>
      </c>
      <c r="G1097" s="233"/>
      <c r="H1097" s="236">
        <v>-0.8</v>
      </c>
      <c r="I1097" s="237"/>
      <c r="J1097" s="233"/>
      <c r="K1097" s="233"/>
      <c r="L1097" s="238"/>
      <c r="M1097" s="239"/>
      <c r="N1097" s="240"/>
      <c r="O1097" s="240"/>
      <c r="P1097" s="240"/>
      <c r="Q1097" s="240"/>
      <c r="R1097" s="240"/>
      <c r="S1097" s="240"/>
      <c r="T1097" s="241"/>
      <c r="AT1097" s="242" t="s">
        <v>174</v>
      </c>
      <c r="AU1097" s="242" t="s">
        <v>81</v>
      </c>
      <c r="AV1097" s="13" t="s">
        <v>81</v>
      </c>
      <c r="AW1097" s="13" t="s">
        <v>36</v>
      </c>
      <c r="AX1097" s="13" t="s">
        <v>72</v>
      </c>
      <c r="AY1097" s="242" t="s">
        <v>162</v>
      </c>
    </row>
    <row r="1098" spans="2:51" s="12" customFormat="1" ht="13.5">
      <c r="B1098" s="221"/>
      <c r="C1098" s="222"/>
      <c r="D1098" s="218" t="s">
        <v>174</v>
      </c>
      <c r="E1098" s="223" t="s">
        <v>21</v>
      </c>
      <c r="F1098" s="224" t="s">
        <v>356</v>
      </c>
      <c r="G1098" s="222"/>
      <c r="H1098" s="225" t="s">
        <v>21</v>
      </c>
      <c r="I1098" s="226"/>
      <c r="J1098" s="222"/>
      <c r="K1098" s="222"/>
      <c r="L1098" s="227"/>
      <c r="M1098" s="228"/>
      <c r="N1098" s="229"/>
      <c r="O1098" s="229"/>
      <c r="P1098" s="229"/>
      <c r="Q1098" s="229"/>
      <c r="R1098" s="229"/>
      <c r="S1098" s="229"/>
      <c r="T1098" s="230"/>
      <c r="AT1098" s="231" t="s">
        <v>174</v>
      </c>
      <c r="AU1098" s="231" t="s">
        <v>81</v>
      </c>
      <c r="AV1098" s="12" t="s">
        <v>79</v>
      </c>
      <c r="AW1098" s="12" t="s">
        <v>36</v>
      </c>
      <c r="AX1098" s="12" t="s">
        <v>72</v>
      </c>
      <c r="AY1098" s="231" t="s">
        <v>162</v>
      </c>
    </row>
    <row r="1099" spans="2:51" s="13" customFormat="1" ht="13.5">
      <c r="B1099" s="232"/>
      <c r="C1099" s="233"/>
      <c r="D1099" s="218" t="s">
        <v>174</v>
      </c>
      <c r="E1099" s="234" t="s">
        <v>21</v>
      </c>
      <c r="F1099" s="235" t="s">
        <v>656</v>
      </c>
      <c r="G1099" s="233"/>
      <c r="H1099" s="236">
        <v>19.1</v>
      </c>
      <c r="I1099" s="237"/>
      <c r="J1099" s="233"/>
      <c r="K1099" s="233"/>
      <c r="L1099" s="238"/>
      <c r="M1099" s="239"/>
      <c r="N1099" s="240"/>
      <c r="O1099" s="240"/>
      <c r="P1099" s="240"/>
      <c r="Q1099" s="240"/>
      <c r="R1099" s="240"/>
      <c r="S1099" s="240"/>
      <c r="T1099" s="241"/>
      <c r="AT1099" s="242" t="s">
        <v>174</v>
      </c>
      <c r="AU1099" s="242" t="s">
        <v>81</v>
      </c>
      <c r="AV1099" s="13" t="s">
        <v>81</v>
      </c>
      <c r="AW1099" s="13" t="s">
        <v>36</v>
      </c>
      <c r="AX1099" s="13" t="s">
        <v>72</v>
      </c>
      <c r="AY1099" s="242" t="s">
        <v>162</v>
      </c>
    </row>
    <row r="1100" spans="2:51" s="13" customFormat="1" ht="13.5">
      <c r="B1100" s="232"/>
      <c r="C1100" s="233"/>
      <c r="D1100" s="218" t="s">
        <v>174</v>
      </c>
      <c r="E1100" s="234" t="s">
        <v>21</v>
      </c>
      <c r="F1100" s="235" t="s">
        <v>1081</v>
      </c>
      <c r="G1100" s="233"/>
      <c r="H1100" s="236">
        <v>-2.5</v>
      </c>
      <c r="I1100" s="237"/>
      <c r="J1100" s="233"/>
      <c r="K1100" s="233"/>
      <c r="L1100" s="238"/>
      <c r="M1100" s="239"/>
      <c r="N1100" s="240"/>
      <c r="O1100" s="240"/>
      <c r="P1100" s="240"/>
      <c r="Q1100" s="240"/>
      <c r="R1100" s="240"/>
      <c r="S1100" s="240"/>
      <c r="T1100" s="241"/>
      <c r="AT1100" s="242" t="s">
        <v>174</v>
      </c>
      <c r="AU1100" s="242" t="s">
        <v>81</v>
      </c>
      <c r="AV1100" s="13" t="s">
        <v>81</v>
      </c>
      <c r="AW1100" s="13" t="s">
        <v>36</v>
      </c>
      <c r="AX1100" s="13" t="s">
        <v>72</v>
      </c>
      <c r="AY1100" s="242" t="s">
        <v>162</v>
      </c>
    </row>
    <row r="1101" spans="2:51" s="12" customFormat="1" ht="13.5">
      <c r="B1101" s="221"/>
      <c r="C1101" s="222"/>
      <c r="D1101" s="218" t="s">
        <v>174</v>
      </c>
      <c r="E1101" s="223" t="s">
        <v>21</v>
      </c>
      <c r="F1101" s="224" t="s">
        <v>358</v>
      </c>
      <c r="G1101" s="222"/>
      <c r="H1101" s="225" t="s">
        <v>21</v>
      </c>
      <c r="I1101" s="226"/>
      <c r="J1101" s="222"/>
      <c r="K1101" s="222"/>
      <c r="L1101" s="227"/>
      <c r="M1101" s="228"/>
      <c r="N1101" s="229"/>
      <c r="O1101" s="229"/>
      <c r="P1101" s="229"/>
      <c r="Q1101" s="229"/>
      <c r="R1101" s="229"/>
      <c r="S1101" s="229"/>
      <c r="T1101" s="230"/>
      <c r="AT1101" s="231" t="s">
        <v>174</v>
      </c>
      <c r="AU1101" s="231" t="s">
        <v>81</v>
      </c>
      <c r="AV1101" s="12" t="s">
        <v>79</v>
      </c>
      <c r="AW1101" s="12" t="s">
        <v>36</v>
      </c>
      <c r="AX1101" s="12" t="s">
        <v>72</v>
      </c>
      <c r="AY1101" s="231" t="s">
        <v>162</v>
      </c>
    </row>
    <row r="1102" spans="2:51" s="13" customFormat="1" ht="13.5">
      <c r="B1102" s="232"/>
      <c r="C1102" s="233"/>
      <c r="D1102" s="218" t="s">
        <v>174</v>
      </c>
      <c r="E1102" s="234" t="s">
        <v>21</v>
      </c>
      <c r="F1102" s="235" t="s">
        <v>1082</v>
      </c>
      <c r="G1102" s="233"/>
      <c r="H1102" s="236">
        <v>19.12</v>
      </c>
      <c r="I1102" s="237"/>
      <c r="J1102" s="233"/>
      <c r="K1102" s="233"/>
      <c r="L1102" s="238"/>
      <c r="M1102" s="239"/>
      <c r="N1102" s="240"/>
      <c r="O1102" s="240"/>
      <c r="P1102" s="240"/>
      <c r="Q1102" s="240"/>
      <c r="R1102" s="240"/>
      <c r="S1102" s="240"/>
      <c r="T1102" s="241"/>
      <c r="AT1102" s="242" t="s">
        <v>174</v>
      </c>
      <c r="AU1102" s="242" t="s">
        <v>81</v>
      </c>
      <c r="AV1102" s="13" t="s">
        <v>81</v>
      </c>
      <c r="AW1102" s="13" t="s">
        <v>36</v>
      </c>
      <c r="AX1102" s="13" t="s">
        <v>72</v>
      </c>
      <c r="AY1102" s="242" t="s">
        <v>162</v>
      </c>
    </row>
    <row r="1103" spans="2:51" s="13" customFormat="1" ht="13.5">
      <c r="B1103" s="232"/>
      <c r="C1103" s="233"/>
      <c r="D1103" s="218" t="s">
        <v>174</v>
      </c>
      <c r="E1103" s="234" t="s">
        <v>21</v>
      </c>
      <c r="F1103" s="235" t="s">
        <v>1083</v>
      </c>
      <c r="G1103" s="233"/>
      <c r="H1103" s="236">
        <v>-1.7</v>
      </c>
      <c r="I1103" s="237"/>
      <c r="J1103" s="233"/>
      <c r="K1103" s="233"/>
      <c r="L1103" s="238"/>
      <c r="M1103" s="239"/>
      <c r="N1103" s="240"/>
      <c r="O1103" s="240"/>
      <c r="P1103" s="240"/>
      <c r="Q1103" s="240"/>
      <c r="R1103" s="240"/>
      <c r="S1103" s="240"/>
      <c r="T1103" s="241"/>
      <c r="AT1103" s="242" t="s">
        <v>174</v>
      </c>
      <c r="AU1103" s="242" t="s">
        <v>81</v>
      </c>
      <c r="AV1103" s="13" t="s">
        <v>81</v>
      </c>
      <c r="AW1103" s="13" t="s">
        <v>36</v>
      </c>
      <c r="AX1103" s="13" t="s">
        <v>72</v>
      </c>
      <c r="AY1103" s="242" t="s">
        <v>162</v>
      </c>
    </row>
    <row r="1104" spans="2:51" s="12" customFormat="1" ht="13.5">
      <c r="B1104" s="221"/>
      <c r="C1104" s="222"/>
      <c r="D1104" s="218" t="s">
        <v>174</v>
      </c>
      <c r="E1104" s="223" t="s">
        <v>21</v>
      </c>
      <c r="F1104" s="224" t="s">
        <v>183</v>
      </c>
      <c r="G1104" s="222"/>
      <c r="H1104" s="225" t="s">
        <v>21</v>
      </c>
      <c r="I1104" s="226"/>
      <c r="J1104" s="222"/>
      <c r="K1104" s="222"/>
      <c r="L1104" s="227"/>
      <c r="M1104" s="228"/>
      <c r="N1104" s="229"/>
      <c r="O1104" s="229"/>
      <c r="P1104" s="229"/>
      <c r="Q1104" s="229"/>
      <c r="R1104" s="229"/>
      <c r="S1104" s="229"/>
      <c r="T1104" s="230"/>
      <c r="AT1104" s="231" t="s">
        <v>174</v>
      </c>
      <c r="AU1104" s="231" t="s">
        <v>81</v>
      </c>
      <c r="AV1104" s="12" t="s">
        <v>79</v>
      </c>
      <c r="AW1104" s="12" t="s">
        <v>36</v>
      </c>
      <c r="AX1104" s="12" t="s">
        <v>72</v>
      </c>
      <c r="AY1104" s="231" t="s">
        <v>162</v>
      </c>
    </row>
    <row r="1105" spans="2:51" s="13" customFormat="1" ht="13.5">
      <c r="B1105" s="232"/>
      <c r="C1105" s="233"/>
      <c r="D1105" s="218" t="s">
        <v>174</v>
      </c>
      <c r="E1105" s="234" t="s">
        <v>21</v>
      </c>
      <c r="F1105" s="235" t="s">
        <v>1084</v>
      </c>
      <c r="G1105" s="233"/>
      <c r="H1105" s="236">
        <v>20.92</v>
      </c>
      <c r="I1105" s="237"/>
      <c r="J1105" s="233"/>
      <c r="K1105" s="233"/>
      <c r="L1105" s="238"/>
      <c r="M1105" s="239"/>
      <c r="N1105" s="240"/>
      <c r="O1105" s="240"/>
      <c r="P1105" s="240"/>
      <c r="Q1105" s="240"/>
      <c r="R1105" s="240"/>
      <c r="S1105" s="240"/>
      <c r="T1105" s="241"/>
      <c r="AT1105" s="242" t="s">
        <v>174</v>
      </c>
      <c r="AU1105" s="242" t="s">
        <v>81</v>
      </c>
      <c r="AV1105" s="13" t="s">
        <v>81</v>
      </c>
      <c r="AW1105" s="13" t="s">
        <v>36</v>
      </c>
      <c r="AX1105" s="13" t="s">
        <v>72</v>
      </c>
      <c r="AY1105" s="242" t="s">
        <v>162</v>
      </c>
    </row>
    <row r="1106" spans="2:51" s="13" customFormat="1" ht="13.5">
      <c r="B1106" s="232"/>
      <c r="C1106" s="233"/>
      <c r="D1106" s="218" t="s">
        <v>174</v>
      </c>
      <c r="E1106" s="234" t="s">
        <v>21</v>
      </c>
      <c r="F1106" s="235" t="s">
        <v>1085</v>
      </c>
      <c r="G1106" s="233"/>
      <c r="H1106" s="236">
        <v>-2.4</v>
      </c>
      <c r="I1106" s="237"/>
      <c r="J1106" s="233"/>
      <c r="K1106" s="233"/>
      <c r="L1106" s="238"/>
      <c r="M1106" s="239"/>
      <c r="N1106" s="240"/>
      <c r="O1106" s="240"/>
      <c r="P1106" s="240"/>
      <c r="Q1106" s="240"/>
      <c r="R1106" s="240"/>
      <c r="S1106" s="240"/>
      <c r="T1106" s="241"/>
      <c r="AT1106" s="242" t="s">
        <v>174</v>
      </c>
      <c r="AU1106" s="242" t="s">
        <v>81</v>
      </c>
      <c r="AV1106" s="13" t="s">
        <v>81</v>
      </c>
      <c r="AW1106" s="13" t="s">
        <v>36</v>
      </c>
      <c r="AX1106" s="13" t="s">
        <v>72</v>
      </c>
      <c r="AY1106" s="242" t="s">
        <v>162</v>
      </c>
    </row>
    <row r="1107" spans="2:51" s="12" customFormat="1" ht="13.5">
      <c r="B1107" s="221"/>
      <c r="C1107" s="222"/>
      <c r="D1107" s="218" t="s">
        <v>174</v>
      </c>
      <c r="E1107" s="223" t="s">
        <v>21</v>
      </c>
      <c r="F1107" s="224" t="s">
        <v>360</v>
      </c>
      <c r="G1107" s="222"/>
      <c r="H1107" s="225" t="s">
        <v>21</v>
      </c>
      <c r="I1107" s="226"/>
      <c r="J1107" s="222"/>
      <c r="K1107" s="222"/>
      <c r="L1107" s="227"/>
      <c r="M1107" s="228"/>
      <c r="N1107" s="229"/>
      <c r="O1107" s="229"/>
      <c r="P1107" s="229"/>
      <c r="Q1107" s="229"/>
      <c r="R1107" s="229"/>
      <c r="S1107" s="229"/>
      <c r="T1107" s="230"/>
      <c r="AT1107" s="231" t="s">
        <v>174</v>
      </c>
      <c r="AU1107" s="231" t="s">
        <v>81</v>
      </c>
      <c r="AV1107" s="12" t="s">
        <v>79</v>
      </c>
      <c r="AW1107" s="12" t="s">
        <v>36</v>
      </c>
      <c r="AX1107" s="12" t="s">
        <v>72</v>
      </c>
      <c r="AY1107" s="231" t="s">
        <v>162</v>
      </c>
    </row>
    <row r="1108" spans="2:51" s="13" customFormat="1" ht="13.5">
      <c r="B1108" s="232"/>
      <c r="C1108" s="233"/>
      <c r="D1108" s="218" t="s">
        <v>174</v>
      </c>
      <c r="E1108" s="234" t="s">
        <v>21</v>
      </c>
      <c r="F1108" s="235" t="s">
        <v>1086</v>
      </c>
      <c r="G1108" s="233"/>
      <c r="H1108" s="236">
        <v>13.32</v>
      </c>
      <c r="I1108" s="237"/>
      <c r="J1108" s="233"/>
      <c r="K1108" s="233"/>
      <c r="L1108" s="238"/>
      <c r="M1108" s="239"/>
      <c r="N1108" s="240"/>
      <c r="O1108" s="240"/>
      <c r="P1108" s="240"/>
      <c r="Q1108" s="240"/>
      <c r="R1108" s="240"/>
      <c r="S1108" s="240"/>
      <c r="T1108" s="241"/>
      <c r="AT1108" s="242" t="s">
        <v>174</v>
      </c>
      <c r="AU1108" s="242" t="s">
        <v>81</v>
      </c>
      <c r="AV1108" s="13" t="s">
        <v>81</v>
      </c>
      <c r="AW1108" s="13" t="s">
        <v>36</v>
      </c>
      <c r="AX1108" s="13" t="s">
        <v>72</v>
      </c>
      <c r="AY1108" s="242" t="s">
        <v>162</v>
      </c>
    </row>
    <row r="1109" spans="2:51" s="13" customFormat="1" ht="13.5">
      <c r="B1109" s="232"/>
      <c r="C1109" s="233"/>
      <c r="D1109" s="218" t="s">
        <v>174</v>
      </c>
      <c r="E1109" s="234" t="s">
        <v>21</v>
      </c>
      <c r="F1109" s="235" t="s">
        <v>1069</v>
      </c>
      <c r="G1109" s="233"/>
      <c r="H1109" s="236">
        <v>-0.8</v>
      </c>
      <c r="I1109" s="237"/>
      <c r="J1109" s="233"/>
      <c r="K1109" s="233"/>
      <c r="L1109" s="238"/>
      <c r="M1109" s="239"/>
      <c r="N1109" s="240"/>
      <c r="O1109" s="240"/>
      <c r="P1109" s="240"/>
      <c r="Q1109" s="240"/>
      <c r="R1109" s="240"/>
      <c r="S1109" s="240"/>
      <c r="T1109" s="241"/>
      <c r="AT1109" s="242" t="s">
        <v>174</v>
      </c>
      <c r="AU1109" s="242" t="s">
        <v>81</v>
      </c>
      <c r="AV1109" s="13" t="s">
        <v>81</v>
      </c>
      <c r="AW1109" s="13" t="s">
        <v>36</v>
      </c>
      <c r="AX1109" s="13" t="s">
        <v>72</v>
      </c>
      <c r="AY1109" s="242" t="s">
        <v>162</v>
      </c>
    </row>
    <row r="1110" spans="2:51" s="12" customFormat="1" ht="13.5">
      <c r="B1110" s="221"/>
      <c r="C1110" s="222"/>
      <c r="D1110" s="218" t="s">
        <v>174</v>
      </c>
      <c r="E1110" s="223" t="s">
        <v>21</v>
      </c>
      <c r="F1110" s="224" t="s">
        <v>362</v>
      </c>
      <c r="G1110" s="222"/>
      <c r="H1110" s="225" t="s">
        <v>21</v>
      </c>
      <c r="I1110" s="226"/>
      <c r="J1110" s="222"/>
      <c r="K1110" s="222"/>
      <c r="L1110" s="227"/>
      <c r="M1110" s="228"/>
      <c r="N1110" s="229"/>
      <c r="O1110" s="229"/>
      <c r="P1110" s="229"/>
      <c r="Q1110" s="229"/>
      <c r="R1110" s="229"/>
      <c r="S1110" s="229"/>
      <c r="T1110" s="230"/>
      <c r="AT1110" s="231" t="s">
        <v>174</v>
      </c>
      <c r="AU1110" s="231" t="s">
        <v>81</v>
      </c>
      <c r="AV1110" s="12" t="s">
        <v>79</v>
      </c>
      <c r="AW1110" s="12" t="s">
        <v>36</v>
      </c>
      <c r="AX1110" s="12" t="s">
        <v>72</v>
      </c>
      <c r="AY1110" s="231" t="s">
        <v>162</v>
      </c>
    </row>
    <row r="1111" spans="2:51" s="13" customFormat="1" ht="13.5">
      <c r="B1111" s="232"/>
      <c r="C1111" s="233"/>
      <c r="D1111" s="218" t="s">
        <v>174</v>
      </c>
      <c r="E1111" s="234" t="s">
        <v>21</v>
      </c>
      <c r="F1111" s="235" t="s">
        <v>1086</v>
      </c>
      <c r="G1111" s="233"/>
      <c r="H1111" s="236">
        <v>13.32</v>
      </c>
      <c r="I1111" s="237"/>
      <c r="J1111" s="233"/>
      <c r="K1111" s="233"/>
      <c r="L1111" s="238"/>
      <c r="M1111" s="239"/>
      <c r="N1111" s="240"/>
      <c r="O1111" s="240"/>
      <c r="P1111" s="240"/>
      <c r="Q1111" s="240"/>
      <c r="R1111" s="240"/>
      <c r="S1111" s="240"/>
      <c r="T1111" s="241"/>
      <c r="AT1111" s="242" t="s">
        <v>174</v>
      </c>
      <c r="AU1111" s="242" t="s">
        <v>81</v>
      </c>
      <c r="AV1111" s="13" t="s">
        <v>81</v>
      </c>
      <c r="AW1111" s="13" t="s">
        <v>36</v>
      </c>
      <c r="AX1111" s="13" t="s">
        <v>72</v>
      </c>
      <c r="AY1111" s="242" t="s">
        <v>162</v>
      </c>
    </row>
    <row r="1112" spans="2:51" s="13" customFormat="1" ht="13.5">
      <c r="B1112" s="232"/>
      <c r="C1112" s="233"/>
      <c r="D1112" s="218" t="s">
        <v>174</v>
      </c>
      <c r="E1112" s="234" t="s">
        <v>21</v>
      </c>
      <c r="F1112" s="235" t="s">
        <v>1069</v>
      </c>
      <c r="G1112" s="233"/>
      <c r="H1112" s="236">
        <v>-0.8</v>
      </c>
      <c r="I1112" s="237"/>
      <c r="J1112" s="233"/>
      <c r="K1112" s="233"/>
      <c r="L1112" s="238"/>
      <c r="M1112" s="239"/>
      <c r="N1112" s="240"/>
      <c r="O1112" s="240"/>
      <c r="P1112" s="240"/>
      <c r="Q1112" s="240"/>
      <c r="R1112" s="240"/>
      <c r="S1112" s="240"/>
      <c r="T1112" s="241"/>
      <c r="AT1112" s="242" t="s">
        <v>174</v>
      </c>
      <c r="AU1112" s="242" t="s">
        <v>81</v>
      </c>
      <c r="AV1112" s="13" t="s">
        <v>81</v>
      </c>
      <c r="AW1112" s="13" t="s">
        <v>36</v>
      </c>
      <c r="AX1112" s="13" t="s">
        <v>72</v>
      </c>
      <c r="AY1112" s="242" t="s">
        <v>162</v>
      </c>
    </row>
    <row r="1113" spans="2:51" s="12" customFormat="1" ht="13.5">
      <c r="B1113" s="221"/>
      <c r="C1113" s="222"/>
      <c r="D1113" s="218" t="s">
        <v>174</v>
      </c>
      <c r="E1113" s="223" t="s">
        <v>21</v>
      </c>
      <c r="F1113" s="224" t="s">
        <v>363</v>
      </c>
      <c r="G1113" s="222"/>
      <c r="H1113" s="225" t="s">
        <v>21</v>
      </c>
      <c r="I1113" s="226"/>
      <c r="J1113" s="222"/>
      <c r="K1113" s="222"/>
      <c r="L1113" s="227"/>
      <c r="M1113" s="228"/>
      <c r="N1113" s="229"/>
      <c r="O1113" s="229"/>
      <c r="P1113" s="229"/>
      <c r="Q1113" s="229"/>
      <c r="R1113" s="229"/>
      <c r="S1113" s="229"/>
      <c r="T1113" s="230"/>
      <c r="AT1113" s="231" t="s">
        <v>174</v>
      </c>
      <c r="AU1113" s="231" t="s">
        <v>81</v>
      </c>
      <c r="AV1113" s="12" t="s">
        <v>79</v>
      </c>
      <c r="AW1113" s="12" t="s">
        <v>36</v>
      </c>
      <c r="AX1113" s="12" t="s">
        <v>72</v>
      </c>
      <c r="AY1113" s="231" t="s">
        <v>162</v>
      </c>
    </row>
    <row r="1114" spans="2:51" s="13" customFormat="1" ht="13.5">
      <c r="B1114" s="232"/>
      <c r="C1114" s="233"/>
      <c r="D1114" s="218" t="s">
        <v>174</v>
      </c>
      <c r="E1114" s="234" t="s">
        <v>21</v>
      </c>
      <c r="F1114" s="235" t="s">
        <v>1087</v>
      </c>
      <c r="G1114" s="233"/>
      <c r="H1114" s="236">
        <v>9.3</v>
      </c>
      <c r="I1114" s="237"/>
      <c r="J1114" s="233"/>
      <c r="K1114" s="233"/>
      <c r="L1114" s="238"/>
      <c r="M1114" s="239"/>
      <c r="N1114" s="240"/>
      <c r="O1114" s="240"/>
      <c r="P1114" s="240"/>
      <c r="Q1114" s="240"/>
      <c r="R1114" s="240"/>
      <c r="S1114" s="240"/>
      <c r="T1114" s="241"/>
      <c r="AT1114" s="242" t="s">
        <v>174</v>
      </c>
      <c r="AU1114" s="242" t="s">
        <v>81</v>
      </c>
      <c r="AV1114" s="13" t="s">
        <v>81</v>
      </c>
      <c r="AW1114" s="13" t="s">
        <v>36</v>
      </c>
      <c r="AX1114" s="13" t="s">
        <v>72</v>
      </c>
      <c r="AY1114" s="242" t="s">
        <v>162</v>
      </c>
    </row>
    <row r="1115" spans="2:51" s="13" customFormat="1" ht="13.5">
      <c r="B1115" s="232"/>
      <c r="C1115" s="233"/>
      <c r="D1115" s="218" t="s">
        <v>174</v>
      </c>
      <c r="E1115" s="234" t="s">
        <v>21</v>
      </c>
      <c r="F1115" s="235" t="s">
        <v>1061</v>
      </c>
      <c r="G1115" s="233"/>
      <c r="H1115" s="236">
        <v>-0.9</v>
      </c>
      <c r="I1115" s="237"/>
      <c r="J1115" s="233"/>
      <c r="K1115" s="233"/>
      <c r="L1115" s="238"/>
      <c r="M1115" s="239"/>
      <c r="N1115" s="240"/>
      <c r="O1115" s="240"/>
      <c r="P1115" s="240"/>
      <c r="Q1115" s="240"/>
      <c r="R1115" s="240"/>
      <c r="S1115" s="240"/>
      <c r="T1115" s="241"/>
      <c r="AT1115" s="242" t="s">
        <v>174</v>
      </c>
      <c r="AU1115" s="242" t="s">
        <v>81</v>
      </c>
      <c r="AV1115" s="13" t="s">
        <v>81</v>
      </c>
      <c r="AW1115" s="13" t="s">
        <v>36</v>
      </c>
      <c r="AX1115" s="13" t="s">
        <v>72</v>
      </c>
      <c r="AY1115" s="242" t="s">
        <v>162</v>
      </c>
    </row>
    <row r="1116" spans="2:51" s="12" customFormat="1" ht="13.5">
      <c r="B1116" s="221"/>
      <c r="C1116" s="222"/>
      <c r="D1116" s="218" t="s">
        <v>174</v>
      </c>
      <c r="E1116" s="223" t="s">
        <v>21</v>
      </c>
      <c r="F1116" s="224" t="s">
        <v>296</v>
      </c>
      <c r="G1116" s="222"/>
      <c r="H1116" s="225" t="s">
        <v>21</v>
      </c>
      <c r="I1116" s="226"/>
      <c r="J1116" s="222"/>
      <c r="K1116" s="222"/>
      <c r="L1116" s="227"/>
      <c r="M1116" s="228"/>
      <c r="N1116" s="229"/>
      <c r="O1116" s="229"/>
      <c r="P1116" s="229"/>
      <c r="Q1116" s="229"/>
      <c r="R1116" s="229"/>
      <c r="S1116" s="229"/>
      <c r="T1116" s="230"/>
      <c r="AT1116" s="231" t="s">
        <v>174</v>
      </c>
      <c r="AU1116" s="231" t="s">
        <v>81</v>
      </c>
      <c r="AV1116" s="12" t="s">
        <v>79</v>
      </c>
      <c r="AW1116" s="12" t="s">
        <v>36</v>
      </c>
      <c r="AX1116" s="12" t="s">
        <v>72</v>
      </c>
      <c r="AY1116" s="231" t="s">
        <v>162</v>
      </c>
    </row>
    <row r="1117" spans="2:51" s="13" customFormat="1" ht="13.5">
      <c r="B1117" s="232"/>
      <c r="C1117" s="233"/>
      <c r="D1117" s="218" t="s">
        <v>174</v>
      </c>
      <c r="E1117" s="234" t="s">
        <v>21</v>
      </c>
      <c r="F1117" s="235" t="s">
        <v>1088</v>
      </c>
      <c r="G1117" s="233"/>
      <c r="H1117" s="236">
        <v>10.38</v>
      </c>
      <c r="I1117" s="237"/>
      <c r="J1117" s="233"/>
      <c r="K1117" s="233"/>
      <c r="L1117" s="238"/>
      <c r="M1117" s="239"/>
      <c r="N1117" s="240"/>
      <c r="O1117" s="240"/>
      <c r="P1117" s="240"/>
      <c r="Q1117" s="240"/>
      <c r="R1117" s="240"/>
      <c r="S1117" s="240"/>
      <c r="T1117" s="241"/>
      <c r="AT1117" s="242" t="s">
        <v>174</v>
      </c>
      <c r="AU1117" s="242" t="s">
        <v>81</v>
      </c>
      <c r="AV1117" s="13" t="s">
        <v>81</v>
      </c>
      <c r="AW1117" s="13" t="s">
        <v>36</v>
      </c>
      <c r="AX1117" s="13" t="s">
        <v>72</v>
      </c>
      <c r="AY1117" s="242" t="s">
        <v>162</v>
      </c>
    </row>
    <row r="1118" spans="2:51" s="13" customFormat="1" ht="13.5">
      <c r="B1118" s="232"/>
      <c r="C1118" s="233"/>
      <c r="D1118" s="218" t="s">
        <v>174</v>
      </c>
      <c r="E1118" s="234" t="s">
        <v>21</v>
      </c>
      <c r="F1118" s="235" t="s">
        <v>1089</v>
      </c>
      <c r="G1118" s="233"/>
      <c r="H1118" s="236">
        <v>-1.8</v>
      </c>
      <c r="I1118" s="237"/>
      <c r="J1118" s="233"/>
      <c r="K1118" s="233"/>
      <c r="L1118" s="238"/>
      <c r="M1118" s="239"/>
      <c r="N1118" s="240"/>
      <c r="O1118" s="240"/>
      <c r="P1118" s="240"/>
      <c r="Q1118" s="240"/>
      <c r="R1118" s="240"/>
      <c r="S1118" s="240"/>
      <c r="T1118" s="241"/>
      <c r="AT1118" s="242" t="s">
        <v>174</v>
      </c>
      <c r="AU1118" s="242" t="s">
        <v>81</v>
      </c>
      <c r="AV1118" s="13" t="s">
        <v>81</v>
      </c>
      <c r="AW1118" s="13" t="s">
        <v>36</v>
      </c>
      <c r="AX1118" s="13" t="s">
        <v>72</v>
      </c>
      <c r="AY1118" s="242" t="s">
        <v>162</v>
      </c>
    </row>
    <row r="1119" spans="2:51" s="12" customFormat="1" ht="13.5">
      <c r="B1119" s="221"/>
      <c r="C1119" s="222"/>
      <c r="D1119" s="218" t="s">
        <v>174</v>
      </c>
      <c r="E1119" s="223" t="s">
        <v>21</v>
      </c>
      <c r="F1119" s="224" t="s">
        <v>366</v>
      </c>
      <c r="G1119" s="222"/>
      <c r="H1119" s="225" t="s">
        <v>21</v>
      </c>
      <c r="I1119" s="226"/>
      <c r="J1119" s="222"/>
      <c r="K1119" s="222"/>
      <c r="L1119" s="227"/>
      <c r="M1119" s="228"/>
      <c r="N1119" s="229"/>
      <c r="O1119" s="229"/>
      <c r="P1119" s="229"/>
      <c r="Q1119" s="229"/>
      <c r="R1119" s="229"/>
      <c r="S1119" s="229"/>
      <c r="T1119" s="230"/>
      <c r="AT1119" s="231" t="s">
        <v>174</v>
      </c>
      <c r="AU1119" s="231" t="s">
        <v>81</v>
      </c>
      <c r="AV1119" s="12" t="s">
        <v>79</v>
      </c>
      <c r="AW1119" s="12" t="s">
        <v>36</v>
      </c>
      <c r="AX1119" s="12" t="s">
        <v>72</v>
      </c>
      <c r="AY1119" s="231" t="s">
        <v>162</v>
      </c>
    </row>
    <row r="1120" spans="2:51" s="13" customFormat="1" ht="13.5">
      <c r="B1120" s="232"/>
      <c r="C1120" s="233"/>
      <c r="D1120" s="218" t="s">
        <v>174</v>
      </c>
      <c r="E1120" s="234" t="s">
        <v>21</v>
      </c>
      <c r="F1120" s="235" t="s">
        <v>1090</v>
      </c>
      <c r="G1120" s="233"/>
      <c r="H1120" s="236">
        <v>11.18</v>
      </c>
      <c r="I1120" s="237"/>
      <c r="J1120" s="233"/>
      <c r="K1120" s="233"/>
      <c r="L1120" s="238"/>
      <c r="M1120" s="239"/>
      <c r="N1120" s="240"/>
      <c r="O1120" s="240"/>
      <c r="P1120" s="240"/>
      <c r="Q1120" s="240"/>
      <c r="R1120" s="240"/>
      <c r="S1120" s="240"/>
      <c r="T1120" s="241"/>
      <c r="AT1120" s="242" t="s">
        <v>174</v>
      </c>
      <c r="AU1120" s="242" t="s">
        <v>81</v>
      </c>
      <c r="AV1120" s="13" t="s">
        <v>81</v>
      </c>
      <c r="AW1120" s="13" t="s">
        <v>36</v>
      </c>
      <c r="AX1120" s="13" t="s">
        <v>72</v>
      </c>
      <c r="AY1120" s="242" t="s">
        <v>162</v>
      </c>
    </row>
    <row r="1121" spans="2:51" s="13" customFormat="1" ht="13.5">
      <c r="B1121" s="232"/>
      <c r="C1121" s="233"/>
      <c r="D1121" s="218" t="s">
        <v>174</v>
      </c>
      <c r="E1121" s="234" t="s">
        <v>21</v>
      </c>
      <c r="F1121" s="235" t="s">
        <v>1061</v>
      </c>
      <c r="G1121" s="233"/>
      <c r="H1121" s="236">
        <v>-0.9</v>
      </c>
      <c r="I1121" s="237"/>
      <c r="J1121" s="233"/>
      <c r="K1121" s="233"/>
      <c r="L1121" s="238"/>
      <c r="M1121" s="239"/>
      <c r="N1121" s="240"/>
      <c r="O1121" s="240"/>
      <c r="P1121" s="240"/>
      <c r="Q1121" s="240"/>
      <c r="R1121" s="240"/>
      <c r="S1121" s="240"/>
      <c r="T1121" s="241"/>
      <c r="AT1121" s="242" t="s">
        <v>174</v>
      </c>
      <c r="AU1121" s="242" t="s">
        <v>81</v>
      </c>
      <c r="AV1121" s="13" t="s">
        <v>81</v>
      </c>
      <c r="AW1121" s="13" t="s">
        <v>36</v>
      </c>
      <c r="AX1121" s="13" t="s">
        <v>72</v>
      </c>
      <c r="AY1121" s="242" t="s">
        <v>162</v>
      </c>
    </row>
    <row r="1122" spans="2:51" s="12" customFormat="1" ht="13.5">
      <c r="B1122" s="221"/>
      <c r="C1122" s="222"/>
      <c r="D1122" s="218" t="s">
        <v>174</v>
      </c>
      <c r="E1122" s="223" t="s">
        <v>21</v>
      </c>
      <c r="F1122" s="224" t="s">
        <v>926</v>
      </c>
      <c r="G1122" s="222"/>
      <c r="H1122" s="225" t="s">
        <v>21</v>
      </c>
      <c r="I1122" s="226"/>
      <c r="J1122" s="222"/>
      <c r="K1122" s="222"/>
      <c r="L1122" s="227"/>
      <c r="M1122" s="228"/>
      <c r="N1122" s="229"/>
      <c r="O1122" s="229"/>
      <c r="P1122" s="229"/>
      <c r="Q1122" s="229"/>
      <c r="R1122" s="229"/>
      <c r="S1122" s="229"/>
      <c r="T1122" s="230"/>
      <c r="AT1122" s="231" t="s">
        <v>174</v>
      </c>
      <c r="AU1122" s="231" t="s">
        <v>81</v>
      </c>
      <c r="AV1122" s="12" t="s">
        <v>79</v>
      </c>
      <c r="AW1122" s="12" t="s">
        <v>36</v>
      </c>
      <c r="AX1122" s="12" t="s">
        <v>72</v>
      </c>
      <c r="AY1122" s="231" t="s">
        <v>162</v>
      </c>
    </row>
    <row r="1123" spans="2:51" s="13" customFormat="1" ht="13.5">
      <c r="B1123" s="232"/>
      <c r="C1123" s="233"/>
      <c r="D1123" s="218" t="s">
        <v>174</v>
      </c>
      <c r="E1123" s="234" t="s">
        <v>21</v>
      </c>
      <c r="F1123" s="235" t="s">
        <v>1091</v>
      </c>
      <c r="G1123" s="233"/>
      <c r="H1123" s="236">
        <v>13.2</v>
      </c>
      <c r="I1123" s="237"/>
      <c r="J1123" s="233"/>
      <c r="K1123" s="233"/>
      <c r="L1123" s="238"/>
      <c r="M1123" s="239"/>
      <c r="N1123" s="240"/>
      <c r="O1123" s="240"/>
      <c r="P1123" s="240"/>
      <c r="Q1123" s="240"/>
      <c r="R1123" s="240"/>
      <c r="S1123" s="240"/>
      <c r="T1123" s="241"/>
      <c r="AT1123" s="242" t="s">
        <v>174</v>
      </c>
      <c r="AU1123" s="242" t="s">
        <v>81</v>
      </c>
      <c r="AV1123" s="13" t="s">
        <v>81</v>
      </c>
      <c r="AW1123" s="13" t="s">
        <v>36</v>
      </c>
      <c r="AX1123" s="13" t="s">
        <v>72</v>
      </c>
      <c r="AY1123" s="242" t="s">
        <v>162</v>
      </c>
    </row>
    <row r="1124" spans="2:51" s="13" customFormat="1" ht="13.5">
      <c r="B1124" s="232"/>
      <c r="C1124" s="233"/>
      <c r="D1124" s="218" t="s">
        <v>174</v>
      </c>
      <c r="E1124" s="234" t="s">
        <v>21</v>
      </c>
      <c r="F1124" s="235" t="s">
        <v>1092</v>
      </c>
      <c r="G1124" s="233"/>
      <c r="H1124" s="236">
        <v>-3.2</v>
      </c>
      <c r="I1124" s="237"/>
      <c r="J1124" s="233"/>
      <c r="K1124" s="233"/>
      <c r="L1124" s="238"/>
      <c r="M1124" s="239"/>
      <c r="N1124" s="240"/>
      <c r="O1124" s="240"/>
      <c r="P1124" s="240"/>
      <c r="Q1124" s="240"/>
      <c r="R1124" s="240"/>
      <c r="S1124" s="240"/>
      <c r="T1124" s="241"/>
      <c r="AT1124" s="242" t="s">
        <v>174</v>
      </c>
      <c r="AU1124" s="242" t="s">
        <v>81</v>
      </c>
      <c r="AV1124" s="13" t="s">
        <v>81</v>
      </c>
      <c r="AW1124" s="13" t="s">
        <v>36</v>
      </c>
      <c r="AX1124" s="13" t="s">
        <v>72</v>
      </c>
      <c r="AY1124" s="242" t="s">
        <v>162</v>
      </c>
    </row>
    <row r="1125" spans="2:51" s="12" customFormat="1" ht="13.5">
      <c r="B1125" s="221"/>
      <c r="C1125" s="222"/>
      <c r="D1125" s="218" t="s">
        <v>174</v>
      </c>
      <c r="E1125" s="223" t="s">
        <v>21</v>
      </c>
      <c r="F1125" s="224" t="s">
        <v>1033</v>
      </c>
      <c r="G1125" s="222"/>
      <c r="H1125" s="225" t="s">
        <v>21</v>
      </c>
      <c r="I1125" s="226"/>
      <c r="J1125" s="222"/>
      <c r="K1125" s="222"/>
      <c r="L1125" s="227"/>
      <c r="M1125" s="228"/>
      <c r="N1125" s="229"/>
      <c r="O1125" s="229"/>
      <c r="P1125" s="229"/>
      <c r="Q1125" s="229"/>
      <c r="R1125" s="229"/>
      <c r="S1125" s="229"/>
      <c r="T1125" s="230"/>
      <c r="AT1125" s="231" t="s">
        <v>174</v>
      </c>
      <c r="AU1125" s="231" t="s">
        <v>81</v>
      </c>
      <c r="AV1125" s="12" t="s">
        <v>79</v>
      </c>
      <c r="AW1125" s="12" t="s">
        <v>36</v>
      </c>
      <c r="AX1125" s="12" t="s">
        <v>72</v>
      </c>
      <c r="AY1125" s="231" t="s">
        <v>162</v>
      </c>
    </row>
    <row r="1126" spans="2:51" s="13" customFormat="1" ht="13.5">
      <c r="B1126" s="232"/>
      <c r="C1126" s="233"/>
      <c r="D1126" s="218" t="s">
        <v>174</v>
      </c>
      <c r="E1126" s="234" t="s">
        <v>21</v>
      </c>
      <c r="F1126" s="235" t="s">
        <v>1093</v>
      </c>
      <c r="G1126" s="233"/>
      <c r="H1126" s="236">
        <v>5</v>
      </c>
      <c r="I1126" s="237"/>
      <c r="J1126" s="233"/>
      <c r="K1126" s="233"/>
      <c r="L1126" s="238"/>
      <c r="M1126" s="239"/>
      <c r="N1126" s="240"/>
      <c r="O1126" s="240"/>
      <c r="P1126" s="240"/>
      <c r="Q1126" s="240"/>
      <c r="R1126" s="240"/>
      <c r="S1126" s="240"/>
      <c r="T1126" s="241"/>
      <c r="AT1126" s="242" t="s">
        <v>174</v>
      </c>
      <c r="AU1126" s="242" t="s">
        <v>81</v>
      </c>
      <c r="AV1126" s="13" t="s">
        <v>81</v>
      </c>
      <c r="AW1126" s="13" t="s">
        <v>36</v>
      </c>
      <c r="AX1126" s="13" t="s">
        <v>72</v>
      </c>
      <c r="AY1126" s="242" t="s">
        <v>162</v>
      </c>
    </row>
    <row r="1127" spans="2:51" s="13" customFormat="1" ht="13.5">
      <c r="B1127" s="232"/>
      <c r="C1127" s="233"/>
      <c r="D1127" s="218" t="s">
        <v>174</v>
      </c>
      <c r="E1127" s="234" t="s">
        <v>21</v>
      </c>
      <c r="F1127" s="235" t="s">
        <v>1078</v>
      </c>
      <c r="G1127" s="233"/>
      <c r="H1127" s="236">
        <v>-0.7</v>
      </c>
      <c r="I1127" s="237"/>
      <c r="J1127" s="233"/>
      <c r="K1127" s="233"/>
      <c r="L1127" s="238"/>
      <c r="M1127" s="239"/>
      <c r="N1127" s="240"/>
      <c r="O1127" s="240"/>
      <c r="P1127" s="240"/>
      <c r="Q1127" s="240"/>
      <c r="R1127" s="240"/>
      <c r="S1127" s="240"/>
      <c r="T1127" s="241"/>
      <c r="AT1127" s="242" t="s">
        <v>174</v>
      </c>
      <c r="AU1127" s="242" t="s">
        <v>81</v>
      </c>
      <c r="AV1127" s="13" t="s">
        <v>81</v>
      </c>
      <c r="AW1127" s="13" t="s">
        <v>36</v>
      </c>
      <c r="AX1127" s="13" t="s">
        <v>72</v>
      </c>
      <c r="AY1127" s="242" t="s">
        <v>162</v>
      </c>
    </row>
    <row r="1128" spans="2:51" s="12" customFormat="1" ht="13.5">
      <c r="B1128" s="221"/>
      <c r="C1128" s="222"/>
      <c r="D1128" s="218" t="s">
        <v>174</v>
      </c>
      <c r="E1128" s="223" t="s">
        <v>21</v>
      </c>
      <c r="F1128" s="224" t="s">
        <v>1035</v>
      </c>
      <c r="G1128" s="222"/>
      <c r="H1128" s="225" t="s">
        <v>21</v>
      </c>
      <c r="I1128" s="226"/>
      <c r="J1128" s="222"/>
      <c r="K1128" s="222"/>
      <c r="L1128" s="227"/>
      <c r="M1128" s="228"/>
      <c r="N1128" s="229"/>
      <c r="O1128" s="229"/>
      <c r="P1128" s="229"/>
      <c r="Q1128" s="229"/>
      <c r="R1128" s="229"/>
      <c r="S1128" s="229"/>
      <c r="T1128" s="230"/>
      <c r="AT1128" s="231" t="s">
        <v>174</v>
      </c>
      <c r="AU1128" s="231" t="s">
        <v>81</v>
      </c>
      <c r="AV1128" s="12" t="s">
        <v>79</v>
      </c>
      <c r="AW1128" s="12" t="s">
        <v>36</v>
      </c>
      <c r="AX1128" s="12" t="s">
        <v>72</v>
      </c>
      <c r="AY1128" s="231" t="s">
        <v>162</v>
      </c>
    </row>
    <row r="1129" spans="2:51" s="13" customFormat="1" ht="13.5">
      <c r="B1129" s="232"/>
      <c r="C1129" s="233"/>
      <c r="D1129" s="218" t="s">
        <v>174</v>
      </c>
      <c r="E1129" s="234" t="s">
        <v>21</v>
      </c>
      <c r="F1129" s="235" t="s">
        <v>1094</v>
      </c>
      <c r="G1129" s="233"/>
      <c r="H1129" s="236">
        <v>6.92</v>
      </c>
      <c r="I1129" s="237"/>
      <c r="J1129" s="233"/>
      <c r="K1129" s="233"/>
      <c r="L1129" s="238"/>
      <c r="M1129" s="239"/>
      <c r="N1129" s="240"/>
      <c r="O1129" s="240"/>
      <c r="P1129" s="240"/>
      <c r="Q1129" s="240"/>
      <c r="R1129" s="240"/>
      <c r="S1129" s="240"/>
      <c r="T1129" s="241"/>
      <c r="AT1129" s="242" t="s">
        <v>174</v>
      </c>
      <c r="AU1129" s="242" t="s">
        <v>81</v>
      </c>
      <c r="AV1129" s="13" t="s">
        <v>81</v>
      </c>
      <c r="AW1129" s="13" t="s">
        <v>36</v>
      </c>
      <c r="AX1129" s="13" t="s">
        <v>72</v>
      </c>
      <c r="AY1129" s="242" t="s">
        <v>162</v>
      </c>
    </row>
    <row r="1130" spans="2:51" s="13" customFormat="1" ht="13.5">
      <c r="B1130" s="232"/>
      <c r="C1130" s="233"/>
      <c r="D1130" s="218" t="s">
        <v>174</v>
      </c>
      <c r="E1130" s="234" t="s">
        <v>21</v>
      </c>
      <c r="F1130" s="235" t="s">
        <v>1095</v>
      </c>
      <c r="G1130" s="233"/>
      <c r="H1130" s="236">
        <v>-1.6</v>
      </c>
      <c r="I1130" s="237"/>
      <c r="J1130" s="233"/>
      <c r="K1130" s="233"/>
      <c r="L1130" s="238"/>
      <c r="M1130" s="239"/>
      <c r="N1130" s="240"/>
      <c r="O1130" s="240"/>
      <c r="P1130" s="240"/>
      <c r="Q1130" s="240"/>
      <c r="R1130" s="240"/>
      <c r="S1130" s="240"/>
      <c r="T1130" s="241"/>
      <c r="AT1130" s="242" t="s">
        <v>174</v>
      </c>
      <c r="AU1130" s="242" t="s">
        <v>81</v>
      </c>
      <c r="AV1130" s="13" t="s">
        <v>81</v>
      </c>
      <c r="AW1130" s="13" t="s">
        <v>36</v>
      </c>
      <c r="AX1130" s="13" t="s">
        <v>72</v>
      </c>
      <c r="AY1130" s="242" t="s">
        <v>162</v>
      </c>
    </row>
    <row r="1131" spans="2:51" s="12" customFormat="1" ht="13.5">
      <c r="B1131" s="221"/>
      <c r="C1131" s="222"/>
      <c r="D1131" s="218" t="s">
        <v>174</v>
      </c>
      <c r="E1131" s="223" t="s">
        <v>21</v>
      </c>
      <c r="F1131" s="224" t="s">
        <v>1037</v>
      </c>
      <c r="G1131" s="222"/>
      <c r="H1131" s="225" t="s">
        <v>21</v>
      </c>
      <c r="I1131" s="226"/>
      <c r="J1131" s="222"/>
      <c r="K1131" s="222"/>
      <c r="L1131" s="227"/>
      <c r="M1131" s="228"/>
      <c r="N1131" s="229"/>
      <c r="O1131" s="229"/>
      <c r="P1131" s="229"/>
      <c r="Q1131" s="229"/>
      <c r="R1131" s="229"/>
      <c r="S1131" s="229"/>
      <c r="T1131" s="230"/>
      <c r="AT1131" s="231" t="s">
        <v>174</v>
      </c>
      <c r="AU1131" s="231" t="s">
        <v>81</v>
      </c>
      <c r="AV1131" s="12" t="s">
        <v>79</v>
      </c>
      <c r="AW1131" s="12" t="s">
        <v>36</v>
      </c>
      <c r="AX1131" s="12" t="s">
        <v>72</v>
      </c>
      <c r="AY1131" s="231" t="s">
        <v>162</v>
      </c>
    </row>
    <row r="1132" spans="2:51" s="13" customFormat="1" ht="13.5">
      <c r="B1132" s="232"/>
      <c r="C1132" s="233"/>
      <c r="D1132" s="218" t="s">
        <v>174</v>
      </c>
      <c r="E1132" s="234" t="s">
        <v>21</v>
      </c>
      <c r="F1132" s="235" t="s">
        <v>1096</v>
      </c>
      <c r="G1132" s="233"/>
      <c r="H1132" s="236">
        <v>6.4</v>
      </c>
      <c r="I1132" s="237"/>
      <c r="J1132" s="233"/>
      <c r="K1132" s="233"/>
      <c r="L1132" s="238"/>
      <c r="M1132" s="239"/>
      <c r="N1132" s="240"/>
      <c r="O1132" s="240"/>
      <c r="P1132" s="240"/>
      <c r="Q1132" s="240"/>
      <c r="R1132" s="240"/>
      <c r="S1132" s="240"/>
      <c r="T1132" s="241"/>
      <c r="AT1132" s="242" t="s">
        <v>174</v>
      </c>
      <c r="AU1132" s="242" t="s">
        <v>81</v>
      </c>
      <c r="AV1132" s="13" t="s">
        <v>81</v>
      </c>
      <c r="AW1132" s="13" t="s">
        <v>36</v>
      </c>
      <c r="AX1132" s="13" t="s">
        <v>72</v>
      </c>
      <c r="AY1132" s="242" t="s">
        <v>162</v>
      </c>
    </row>
    <row r="1133" spans="2:51" s="13" customFormat="1" ht="13.5">
      <c r="B1133" s="232"/>
      <c r="C1133" s="233"/>
      <c r="D1133" s="218" t="s">
        <v>174</v>
      </c>
      <c r="E1133" s="234" t="s">
        <v>21</v>
      </c>
      <c r="F1133" s="235" t="s">
        <v>1095</v>
      </c>
      <c r="G1133" s="233"/>
      <c r="H1133" s="236">
        <v>-1.6</v>
      </c>
      <c r="I1133" s="237"/>
      <c r="J1133" s="233"/>
      <c r="K1133" s="233"/>
      <c r="L1133" s="238"/>
      <c r="M1133" s="239"/>
      <c r="N1133" s="240"/>
      <c r="O1133" s="240"/>
      <c r="P1133" s="240"/>
      <c r="Q1133" s="240"/>
      <c r="R1133" s="240"/>
      <c r="S1133" s="240"/>
      <c r="T1133" s="241"/>
      <c r="AT1133" s="242" t="s">
        <v>174</v>
      </c>
      <c r="AU1133" s="242" t="s">
        <v>81</v>
      </c>
      <c r="AV1133" s="13" t="s">
        <v>81</v>
      </c>
      <c r="AW1133" s="13" t="s">
        <v>36</v>
      </c>
      <c r="AX1133" s="13" t="s">
        <v>72</v>
      </c>
      <c r="AY1133" s="242" t="s">
        <v>162</v>
      </c>
    </row>
    <row r="1134" spans="2:51" s="12" customFormat="1" ht="13.5">
      <c r="B1134" s="221"/>
      <c r="C1134" s="222"/>
      <c r="D1134" s="218" t="s">
        <v>174</v>
      </c>
      <c r="E1134" s="223" t="s">
        <v>21</v>
      </c>
      <c r="F1134" s="224" t="s">
        <v>1039</v>
      </c>
      <c r="G1134" s="222"/>
      <c r="H1134" s="225" t="s">
        <v>21</v>
      </c>
      <c r="I1134" s="226"/>
      <c r="J1134" s="222"/>
      <c r="K1134" s="222"/>
      <c r="L1134" s="227"/>
      <c r="M1134" s="228"/>
      <c r="N1134" s="229"/>
      <c r="O1134" s="229"/>
      <c r="P1134" s="229"/>
      <c r="Q1134" s="229"/>
      <c r="R1134" s="229"/>
      <c r="S1134" s="229"/>
      <c r="T1134" s="230"/>
      <c r="AT1134" s="231" t="s">
        <v>174</v>
      </c>
      <c r="AU1134" s="231" t="s">
        <v>81</v>
      </c>
      <c r="AV1134" s="12" t="s">
        <v>79</v>
      </c>
      <c r="AW1134" s="12" t="s">
        <v>36</v>
      </c>
      <c r="AX1134" s="12" t="s">
        <v>72</v>
      </c>
      <c r="AY1134" s="231" t="s">
        <v>162</v>
      </c>
    </row>
    <row r="1135" spans="2:51" s="13" customFormat="1" ht="13.5">
      <c r="B1135" s="232"/>
      <c r="C1135" s="233"/>
      <c r="D1135" s="218" t="s">
        <v>174</v>
      </c>
      <c r="E1135" s="234" t="s">
        <v>21</v>
      </c>
      <c r="F1135" s="235" t="s">
        <v>1097</v>
      </c>
      <c r="G1135" s="233"/>
      <c r="H1135" s="236">
        <v>9.45</v>
      </c>
      <c r="I1135" s="237"/>
      <c r="J1135" s="233"/>
      <c r="K1135" s="233"/>
      <c r="L1135" s="238"/>
      <c r="M1135" s="239"/>
      <c r="N1135" s="240"/>
      <c r="O1135" s="240"/>
      <c r="P1135" s="240"/>
      <c r="Q1135" s="240"/>
      <c r="R1135" s="240"/>
      <c r="S1135" s="240"/>
      <c r="T1135" s="241"/>
      <c r="AT1135" s="242" t="s">
        <v>174</v>
      </c>
      <c r="AU1135" s="242" t="s">
        <v>81</v>
      </c>
      <c r="AV1135" s="13" t="s">
        <v>81</v>
      </c>
      <c r="AW1135" s="13" t="s">
        <v>36</v>
      </c>
      <c r="AX1135" s="13" t="s">
        <v>72</v>
      </c>
      <c r="AY1135" s="242" t="s">
        <v>162</v>
      </c>
    </row>
    <row r="1136" spans="2:51" s="13" customFormat="1" ht="13.5">
      <c r="B1136" s="232"/>
      <c r="C1136" s="233"/>
      <c r="D1136" s="218" t="s">
        <v>174</v>
      </c>
      <c r="E1136" s="234" t="s">
        <v>21</v>
      </c>
      <c r="F1136" s="235" t="s">
        <v>1069</v>
      </c>
      <c r="G1136" s="233"/>
      <c r="H1136" s="236">
        <v>-0.8</v>
      </c>
      <c r="I1136" s="237"/>
      <c r="J1136" s="233"/>
      <c r="K1136" s="233"/>
      <c r="L1136" s="238"/>
      <c r="M1136" s="239"/>
      <c r="N1136" s="240"/>
      <c r="O1136" s="240"/>
      <c r="P1136" s="240"/>
      <c r="Q1136" s="240"/>
      <c r="R1136" s="240"/>
      <c r="S1136" s="240"/>
      <c r="T1136" s="241"/>
      <c r="AT1136" s="242" t="s">
        <v>174</v>
      </c>
      <c r="AU1136" s="242" t="s">
        <v>81</v>
      </c>
      <c r="AV1136" s="13" t="s">
        <v>81</v>
      </c>
      <c r="AW1136" s="13" t="s">
        <v>36</v>
      </c>
      <c r="AX1136" s="13" t="s">
        <v>72</v>
      </c>
      <c r="AY1136" s="242" t="s">
        <v>162</v>
      </c>
    </row>
    <row r="1137" spans="2:51" s="12" customFormat="1" ht="13.5">
      <c r="B1137" s="221"/>
      <c r="C1137" s="222"/>
      <c r="D1137" s="218" t="s">
        <v>174</v>
      </c>
      <c r="E1137" s="223" t="s">
        <v>21</v>
      </c>
      <c r="F1137" s="224" t="s">
        <v>1041</v>
      </c>
      <c r="G1137" s="222"/>
      <c r="H1137" s="225" t="s">
        <v>21</v>
      </c>
      <c r="I1137" s="226"/>
      <c r="J1137" s="222"/>
      <c r="K1137" s="222"/>
      <c r="L1137" s="227"/>
      <c r="M1137" s="228"/>
      <c r="N1137" s="229"/>
      <c r="O1137" s="229"/>
      <c r="P1137" s="229"/>
      <c r="Q1137" s="229"/>
      <c r="R1137" s="229"/>
      <c r="S1137" s="229"/>
      <c r="T1137" s="230"/>
      <c r="AT1137" s="231" t="s">
        <v>174</v>
      </c>
      <c r="AU1137" s="231" t="s">
        <v>81</v>
      </c>
      <c r="AV1137" s="12" t="s">
        <v>79</v>
      </c>
      <c r="AW1137" s="12" t="s">
        <v>36</v>
      </c>
      <c r="AX1137" s="12" t="s">
        <v>72</v>
      </c>
      <c r="AY1137" s="231" t="s">
        <v>162</v>
      </c>
    </row>
    <row r="1138" spans="2:51" s="13" customFormat="1" ht="13.5">
      <c r="B1138" s="232"/>
      <c r="C1138" s="233"/>
      <c r="D1138" s="218" t="s">
        <v>174</v>
      </c>
      <c r="E1138" s="234" t="s">
        <v>21</v>
      </c>
      <c r="F1138" s="235" t="s">
        <v>1098</v>
      </c>
      <c r="G1138" s="233"/>
      <c r="H1138" s="236">
        <v>13.4</v>
      </c>
      <c r="I1138" s="237"/>
      <c r="J1138" s="233"/>
      <c r="K1138" s="233"/>
      <c r="L1138" s="238"/>
      <c r="M1138" s="239"/>
      <c r="N1138" s="240"/>
      <c r="O1138" s="240"/>
      <c r="P1138" s="240"/>
      <c r="Q1138" s="240"/>
      <c r="R1138" s="240"/>
      <c r="S1138" s="240"/>
      <c r="T1138" s="241"/>
      <c r="AT1138" s="242" t="s">
        <v>174</v>
      </c>
      <c r="AU1138" s="242" t="s">
        <v>81</v>
      </c>
      <c r="AV1138" s="13" t="s">
        <v>81</v>
      </c>
      <c r="AW1138" s="13" t="s">
        <v>36</v>
      </c>
      <c r="AX1138" s="13" t="s">
        <v>72</v>
      </c>
      <c r="AY1138" s="242" t="s">
        <v>162</v>
      </c>
    </row>
    <row r="1139" spans="2:51" s="13" customFormat="1" ht="13.5">
      <c r="B1139" s="232"/>
      <c r="C1139" s="233"/>
      <c r="D1139" s="218" t="s">
        <v>174</v>
      </c>
      <c r="E1139" s="234" t="s">
        <v>21</v>
      </c>
      <c r="F1139" s="235" t="s">
        <v>1095</v>
      </c>
      <c r="G1139" s="233"/>
      <c r="H1139" s="236">
        <v>-1.6</v>
      </c>
      <c r="I1139" s="237"/>
      <c r="J1139" s="233"/>
      <c r="K1139" s="233"/>
      <c r="L1139" s="238"/>
      <c r="M1139" s="239"/>
      <c r="N1139" s="240"/>
      <c r="O1139" s="240"/>
      <c r="P1139" s="240"/>
      <c r="Q1139" s="240"/>
      <c r="R1139" s="240"/>
      <c r="S1139" s="240"/>
      <c r="T1139" s="241"/>
      <c r="AT1139" s="242" t="s">
        <v>174</v>
      </c>
      <c r="AU1139" s="242" t="s">
        <v>81</v>
      </c>
      <c r="AV1139" s="13" t="s">
        <v>81</v>
      </c>
      <c r="AW1139" s="13" t="s">
        <v>36</v>
      </c>
      <c r="AX1139" s="13" t="s">
        <v>72</v>
      </c>
      <c r="AY1139" s="242" t="s">
        <v>162</v>
      </c>
    </row>
    <row r="1140" spans="2:51" s="12" customFormat="1" ht="13.5">
      <c r="B1140" s="221"/>
      <c r="C1140" s="222"/>
      <c r="D1140" s="218" t="s">
        <v>174</v>
      </c>
      <c r="E1140" s="223" t="s">
        <v>21</v>
      </c>
      <c r="F1140" s="224" t="s">
        <v>1043</v>
      </c>
      <c r="G1140" s="222"/>
      <c r="H1140" s="225" t="s">
        <v>21</v>
      </c>
      <c r="I1140" s="226"/>
      <c r="J1140" s="222"/>
      <c r="K1140" s="222"/>
      <c r="L1140" s="227"/>
      <c r="M1140" s="228"/>
      <c r="N1140" s="229"/>
      <c r="O1140" s="229"/>
      <c r="P1140" s="229"/>
      <c r="Q1140" s="229"/>
      <c r="R1140" s="229"/>
      <c r="S1140" s="229"/>
      <c r="T1140" s="230"/>
      <c r="AT1140" s="231" t="s">
        <v>174</v>
      </c>
      <c r="AU1140" s="231" t="s">
        <v>81</v>
      </c>
      <c r="AV1140" s="12" t="s">
        <v>79</v>
      </c>
      <c r="AW1140" s="12" t="s">
        <v>36</v>
      </c>
      <c r="AX1140" s="12" t="s">
        <v>72</v>
      </c>
      <c r="AY1140" s="231" t="s">
        <v>162</v>
      </c>
    </row>
    <row r="1141" spans="2:51" s="13" customFormat="1" ht="13.5">
      <c r="B1141" s="232"/>
      <c r="C1141" s="233"/>
      <c r="D1141" s="218" t="s">
        <v>174</v>
      </c>
      <c r="E1141" s="234" t="s">
        <v>21</v>
      </c>
      <c r="F1141" s="235" t="s">
        <v>1099</v>
      </c>
      <c r="G1141" s="233"/>
      <c r="H1141" s="236">
        <v>9.53</v>
      </c>
      <c r="I1141" s="237"/>
      <c r="J1141" s="233"/>
      <c r="K1141" s="233"/>
      <c r="L1141" s="238"/>
      <c r="M1141" s="239"/>
      <c r="N1141" s="240"/>
      <c r="O1141" s="240"/>
      <c r="P1141" s="240"/>
      <c r="Q1141" s="240"/>
      <c r="R1141" s="240"/>
      <c r="S1141" s="240"/>
      <c r="T1141" s="241"/>
      <c r="AT1141" s="242" t="s">
        <v>174</v>
      </c>
      <c r="AU1141" s="242" t="s">
        <v>81</v>
      </c>
      <c r="AV1141" s="13" t="s">
        <v>81</v>
      </c>
      <c r="AW1141" s="13" t="s">
        <v>36</v>
      </c>
      <c r="AX1141" s="13" t="s">
        <v>72</v>
      </c>
      <c r="AY1141" s="242" t="s">
        <v>162</v>
      </c>
    </row>
    <row r="1142" spans="2:51" s="13" customFormat="1" ht="13.5">
      <c r="B1142" s="232"/>
      <c r="C1142" s="233"/>
      <c r="D1142" s="218" t="s">
        <v>174</v>
      </c>
      <c r="E1142" s="234" t="s">
        <v>21</v>
      </c>
      <c r="F1142" s="235" t="s">
        <v>1095</v>
      </c>
      <c r="G1142" s="233"/>
      <c r="H1142" s="236">
        <v>-1.6</v>
      </c>
      <c r="I1142" s="237"/>
      <c r="J1142" s="233"/>
      <c r="K1142" s="233"/>
      <c r="L1142" s="238"/>
      <c r="M1142" s="239"/>
      <c r="N1142" s="240"/>
      <c r="O1142" s="240"/>
      <c r="P1142" s="240"/>
      <c r="Q1142" s="240"/>
      <c r="R1142" s="240"/>
      <c r="S1142" s="240"/>
      <c r="T1142" s="241"/>
      <c r="AT1142" s="242" t="s">
        <v>174</v>
      </c>
      <c r="AU1142" s="242" t="s">
        <v>81</v>
      </c>
      <c r="AV1142" s="13" t="s">
        <v>81</v>
      </c>
      <c r="AW1142" s="13" t="s">
        <v>36</v>
      </c>
      <c r="AX1142" s="13" t="s">
        <v>72</v>
      </c>
      <c r="AY1142" s="242" t="s">
        <v>162</v>
      </c>
    </row>
    <row r="1143" spans="2:51" s="15" customFormat="1" ht="13.5">
      <c r="B1143" s="268"/>
      <c r="C1143" s="269"/>
      <c r="D1143" s="218" t="s">
        <v>174</v>
      </c>
      <c r="E1143" s="270" t="s">
        <v>21</v>
      </c>
      <c r="F1143" s="271" t="s">
        <v>305</v>
      </c>
      <c r="G1143" s="269"/>
      <c r="H1143" s="272">
        <v>377.38</v>
      </c>
      <c r="I1143" s="273"/>
      <c r="J1143" s="269"/>
      <c r="K1143" s="269"/>
      <c r="L1143" s="274"/>
      <c r="M1143" s="275"/>
      <c r="N1143" s="276"/>
      <c r="O1143" s="276"/>
      <c r="P1143" s="276"/>
      <c r="Q1143" s="276"/>
      <c r="R1143" s="276"/>
      <c r="S1143" s="276"/>
      <c r="T1143" s="277"/>
      <c r="AT1143" s="278" t="s">
        <v>174</v>
      </c>
      <c r="AU1143" s="278" t="s">
        <v>81</v>
      </c>
      <c r="AV1143" s="15" t="s">
        <v>163</v>
      </c>
      <c r="AW1143" s="15" t="s">
        <v>36</v>
      </c>
      <c r="AX1143" s="15" t="s">
        <v>72</v>
      </c>
      <c r="AY1143" s="278" t="s">
        <v>162</v>
      </c>
    </row>
    <row r="1144" spans="2:51" s="14" customFormat="1" ht="13.5">
      <c r="B1144" s="243"/>
      <c r="C1144" s="244"/>
      <c r="D1144" s="245" t="s">
        <v>174</v>
      </c>
      <c r="E1144" s="246" t="s">
        <v>21</v>
      </c>
      <c r="F1144" s="247" t="s">
        <v>184</v>
      </c>
      <c r="G1144" s="244"/>
      <c r="H1144" s="248">
        <v>377.38</v>
      </c>
      <c r="I1144" s="249"/>
      <c r="J1144" s="244"/>
      <c r="K1144" s="244"/>
      <c r="L1144" s="250"/>
      <c r="M1144" s="251"/>
      <c r="N1144" s="252"/>
      <c r="O1144" s="252"/>
      <c r="P1144" s="252"/>
      <c r="Q1144" s="252"/>
      <c r="R1144" s="252"/>
      <c r="S1144" s="252"/>
      <c r="T1144" s="253"/>
      <c r="AT1144" s="254" t="s">
        <v>174</v>
      </c>
      <c r="AU1144" s="254" t="s">
        <v>81</v>
      </c>
      <c r="AV1144" s="14" t="s">
        <v>170</v>
      </c>
      <c r="AW1144" s="14" t="s">
        <v>36</v>
      </c>
      <c r="AX1144" s="14" t="s">
        <v>79</v>
      </c>
      <c r="AY1144" s="254" t="s">
        <v>162</v>
      </c>
    </row>
    <row r="1145" spans="2:65" s="1" customFormat="1" ht="22.5" customHeight="1">
      <c r="B1145" s="43"/>
      <c r="C1145" s="258" t="s">
        <v>1100</v>
      </c>
      <c r="D1145" s="258" t="s">
        <v>237</v>
      </c>
      <c r="E1145" s="259" t="s">
        <v>1101</v>
      </c>
      <c r="F1145" s="260" t="s">
        <v>1102</v>
      </c>
      <c r="G1145" s="261" t="s">
        <v>206</v>
      </c>
      <c r="H1145" s="262">
        <v>396.249</v>
      </c>
      <c r="I1145" s="263"/>
      <c r="J1145" s="264">
        <f>ROUND(I1145*H1145,2)</f>
        <v>0</v>
      </c>
      <c r="K1145" s="260" t="s">
        <v>21</v>
      </c>
      <c r="L1145" s="265"/>
      <c r="M1145" s="266" t="s">
        <v>21</v>
      </c>
      <c r="N1145" s="267" t="s">
        <v>43</v>
      </c>
      <c r="O1145" s="44"/>
      <c r="P1145" s="215">
        <f>O1145*H1145</f>
        <v>0</v>
      </c>
      <c r="Q1145" s="215">
        <v>0.00028</v>
      </c>
      <c r="R1145" s="215">
        <f>Q1145*H1145</f>
        <v>0.11094972</v>
      </c>
      <c r="S1145" s="215">
        <v>0</v>
      </c>
      <c r="T1145" s="216">
        <f>S1145*H1145</f>
        <v>0</v>
      </c>
      <c r="AR1145" s="26" t="s">
        <v>464</v>
      </c>
      <c r="AT1145" s="26" t="s">
        <v>237</v>
      </c>
      <c r="AU1145" s="26" t="s">
        <v>81</v>
      </c>
      <c r="AY1145" s="26" t="s">
        <v>162</v>
      </c>
      <c r="BE1145" s="217">
        <f>IF(N1145="základní",J1145,0)</f>
        <v>0</v>
      </c>
      <c r="BF1145" s="217">
        <f>IF(N1145="snížená",J1145,0)</f>
        <v>0</v>
      </c>
      <c r="BG1145" s="217">
        <f>IF(N1145="zákl. přenesená",J1145,0)</f>
        <v>0</v>
      </c>
      <c r="BH1145" s="217">
        <f>IF(N1145="sníž. přenesená",J1145,0)</f>
        <v>0</v>
      </c>
      <c r="BI1145" s="217">
        <f>IF(N1145="nulová",J1145,0)</f>
        <v>0</v>
      </c>
      <c r="BJ1145" s="26" t="s">
        <v>79</v>
      </c>
      <c r="BK1145" s="217">
        <f>ROUND(I1145*H1145,2)</f>
        <v>0</v>
      </c>
      <c r="BL1145" s="26" t="s">
        <v>376</v>
      </c>
      <c r="BM1145" s="26" t="s">
        <v>1103</v>
      </c>
    </row>
    <row r="1146" spans="2:47" s="1" customFormat="1" ht="27">
      <c r="B1146" s="43"/>
      <c r="C1146" s="65"/>
      <c r="D1146" s="218" t="s">
        <v>241</v>
      </c>
      <c r="E1146" s="65"/>
      <c r="F1146" s="219" t="s">
        <v>1104</v>
      </c>
      <c r="G1146" s="65"/>
      <c r="H1146" s="65"/>
      <c r="I1146" s="174"/>
      <c r="J1146" s="65"/>
      <c r="K1146" s="65"/>
      <c r="L1146" s="63"/>
      <c r="M1146" s="220"/>
      <c r="N1146" s="44"/>
      <c r="O1146" s="44"/>
      <c r="P1146" s="44"/>
      <c r="Q1146" s="44"/>
      <c r="R1146" s="44"/>
      <c r="S1146" s="44"/>
      <c r="T1146" s="80"/>
      <c r="AT1146" s="26" t="s">
        <v>241</v>
      </c>
      <c r="AU1146" s="26" t="s">
        <v>81</v>
      </c>
    </row>
    <row r="1147" spans="2:51" s="13" customFormat="1" ht="13.5">
      <c r="B1147" s="232"/>
      <c r="C1147" s="233"/>
      <c r="D1147" s="245" t="s">
        <v>174</v>
      </c>
      <c r="E1147" s="233"/>
      <c r="F1147" s="256" t="s">
        <v>1105</v>
      </c>
      <c r="G1147" s="233"/>
      <c r="H1147" s="257">
        <v>396.249</v>
      </c>
      <c r="I1147" s="237"/>
      <c r="J1147" s="233"/>
      <c r="K1147" s="233"/>
      <c r="L1147" s="238"/>
      <c r="M1147" s="239"/>
      <c r="N1147" s="240"/>
      <c r="O1147" s="240"/>
      <c r="P1147" s="240"/>
      <c r="Q1147" s="240"/>
      <c r="R1147" s="240"/>
      <c r="S1147" s="240"/>
      <c r="T1147" s="241"/>
      <c r="AT1147" s="242" t="s">
        <v>174</v>
      </c>
      <c r="AU1147" s="242" t="s">
        <v>81</v>
      </c>
      <c r="AV1147" s="13" t="s">
        <v>81</v>
      </c>
      <c r="AW1147" s="13" t="s">
        <v>6</v>
      </c>
      <c r="AX1147" s="13" t="s">
        <v>79</v>
      </c>
      <c r="AY1147" s="242" t="s">
        <v>162</v>
      </c>
    </row>
    <row r="1148" spans="2:65" s="1" customFormat="1" ht="22.5" customHeight="1">
      <c r="B1148" s="43"/>
      <c r="C1148" s="206" t="s">
        <v>1106</v>
      </c>
      <c r="D1148" s="206" t="s">
        <v>165</v>
      </c>
      <c r="E1148" s="207" t="s">
        <v>1107</v>
      </c>
      <c r="F1148" s="208" t="s">
        <v>1108</v>
      </c>
      <c r="G1148" s="209" t="s">
        <v>187</v>
      </c>
      <c r="H1148" s="210">
        <v>26.417</v>
      </c>
      <c r="I1148" s="211"/>
      <c r="J1148" s="212">
        <f>ROUND(I1148*H1148,2)</f>
        <v>0</v>
      </c>
      <c r="K1148" s="208" t="s">
        <v>169</v>
      </c>
      <c r="L1148" s="63"/>
      <c r="M1148" s="213" t="s">
        <v>21</v>
      </c>
      <c r="N1148" s="214" t="s">
        <v>43</v>
      </c>
      <c r="O1148" s="44"/>
      <c r="P1148" s="215">
        <f>O1148*H1148</f>
        <v>0</v>
      </c>
      <c r="Q1148" s="215">
        <v>0.0005</v>
      </c>
      <c r="R1148" s="215">
        <f>Q1148*H1148</f>
        <v>0.013208500000000001</v>
      </c>
      <c r="S1148" s="215">
        <v>0</v>
      </c>
      <c r="T1148" s="216">
        <f>S1148*H1148</f>
        <v>0</v>
      </c>
      <c r="AR1148" s="26" t="s">
        <v>376</v>
      </c>
      <c r="AT1148" s="26" t="s">
        <v>165</v>
      </c>
      <c r="AU1148" s="26" t="s">
        <v>81</v>
      </c>
      <c r="AY1148" s="26" t="s">
        <v>162</v>
      </c>
      <c r="BE1148" s="217">
        <f>IF(N1148="základní",J1148,0)</f>
        <v>0</v>
      </c>
      <c r="BF1148" s="217">
        <f>IF(N1148="snížená",J1148,0)</f>
        <v>0</v>
      </c>
      <c r="BG1148" s="217">
        <f>IF(N1148="zákl. přenesená",J1148,0)</f>
        <v>0</v>
      </c>
      <c r="BH1148" s="217">
        <f>IF(N1148="sníž. přenesená",J1148,0)</f>
        <v>0</v>
      </c>
      <c r="BI1148" s="217">
        <f>IF(N1148="nulová",J1148,0)</f>
        <v>0</v>
      </c>
      <c r="BJ1148" s="26" t="s">
        <v>79</v>
      </c>
      <c r="BK1148" s="217">
        <f>ROUND(I1148*H1148,2)</f>
        <v>0</v>
      </c>
      <c r="BL1148" s="26" t="s">
        <v>376</v>
      </c>
      <c r="BM1148" s="26" t="s">
        <v>1109</v>
      </c>
    </row>
    <row r="1149" spans="2:51" s="13" customFormat="1" ht="13.5">
      <c r="B1149" s="232"/>
      <c r="C1149" s="233"/>
      <c r="D1149" s="245" t="s">
        <v>174</v>
      </c>
      <c r="E1149" s="255" t="s">
        <v>21</v>
      </c>
      <c r="F1149" s="256" t="s">
        <v>1110</v>
      </c>
      <c r="G1149" s="233"/>
      <c r="H1149" s="257">
        <v>26.417</v>
      </c>
      <c r="I1149" s="237"/>
      <c r="J1149" s="233"/>
      <c r="K1149" s="233"/>
      <c r="L1149" s="238"/>
      <c r="M1149" s="239"/>
      <c r="N1149" s="240"/>
      <c r="O1149" s="240"/>
      <c r="P1149" s="240"/>
      <c r="Q1149" s="240"/>
      <c r="R1149" s="240"/>
      <c r="S1149" s="240"/>
      <c r="T1149" s="241"/>
      <c r="AT1149" s="242" t="s">
        <v>174</v>
      </c>
      <c r="AU1149" s="242" t="s">
        <v>81</v>
      </c>
      <c r="AV1149" s="13" t="s">
        <v>81</v>
      </c>
      <c r="AW1149" s="13" t="s">
        <v>36</v>
      </c>
      <c r="AX1149" s="13" t="s">
        <v>79</v>
      </c>
      <c r="AY1149" s="242" t="s">
        <v>162</v>
      </c>
    </row>
    <row r="1150" spans="2:65" s="1" customFormat="1" ht="22.5" customHeight="1">
      <c r="B1150" s="43"/>
      <c r="C1150" s="258" t="s">
        <v>1111</v>
      </c>
      <c r="D1150" s="258" t="s">
        <v>237</v>
      </c>
      <c r="E1150" s="259" t="s">
        <v>1048</v>
      </c>
      <c r="F1150" s="260" t="s">
        <v>1049</v>
      </c>
      <c r="G1150" s="261" t="s">
        <v>187</v>
      </c>
      <c r="H1150" s="262">
        <v>29.059</v>
      </c>
      <c r="I1150" s="263"/>
      <c r="J1150" s="264">
        <f>ROUND(I1150*H1150,2)</f>
        <v>0</v>
      </c>
      <c r="K1150" s="260" t="s">
        <v>21</v>
      </c>
      <c r="L1150" s="265"/>
      <c r="M1150" s="266" t="s">
        <v>21</v>
      </c>
      <c r="N1150" s="267" t="s">
        <v>43</v>
      </c>
      <c r="O1150" s="44"/>
      <c r="P1150" s="215">
        <f>O1150*H1150</f>
        <v>0</v>
      </c>
      <c r="Q1150" s="215">
        <v>0</v>
      </c>
      <c r="R1150" s="215">
        <f>Q1150*H1150</f>
        <v>0</v>
      </c>
      <c r="S1150" s="215">
        <v>0</v>
      </c>
      <c r="T1150" s="216">
        <f>S1150*H1150</f>
        <v>0</v>
      </c>
      <c r="AR1150" s="26" t="s">
        <v>464</v>
      </c>
      <c r="AT1150" s="26" t="s">
        <v>237</v>
      </c>
      <c r="AU1150" s="26" t="s">
        <v>81</v>
      </c>
      <c r="AY1150" s="26" t="s">
        <v>162</v>
      </c>
      <c r="BE1150" s="217">
        <f>IF(N1150="základní",J1150,0)</f>
        <v>0</v>
      </c>
      <c r="BF1150" s="217">
        <f>IF(N1150="snížená",J1150,0)</f>
        <v>0</v>
      </c>
      <c r="BG1150" s="217">
        <f>IF(N1150="zákl. přenesená",J1150,0)</f>
        <v>0</v>
      </c>
      <c r="BH1150" s="217">
        <f>IF(N1150="sníž. přenesená",J1150,0)</f>
        <v>0</v>
      </c>
      <c r="BI1150" s="217">
        <f>IF(N1150="nulová",J1150,0)</f>
        <v>0</v>
      </c>
      <c r="BJ1150" s="26" t="s">
        <v>79</v>
      </c>
      <c r="BK1150" s="217">
        <f>ROUND(I1150*H1150,2)</f>
        <v>0</v>
      </c>
      <c r="BL1150" s="26" t="s">
        <v>376</v>
      </c>
      <c r="BM1150" s="26" t="s">
        <v>1112</v>
      </c>
    </row>
    <row r="1151" spans="2:51" s="13" customFormat="1" ht="13.5">
      <c r="B1151" s="232"/>
      <c r="C1151" s="233"/>
      <c r="D1151" s="245" t="s">
        <v>174</v>
      </c>
      <c r="E1151" s="233"/>
      <c r="F1151" s="256" t="s">
        <v>1113</v>
      </c>
      <c r="G1151" s="233"/>
      <c r="H1151" s="257">
        <v>29.059</v>
      </c>
      <c r="I1151" s="237"/>
      <c r="J1151" s="233"/>
      <c r="K1151" s="233"/>
      <c r="L1151" s="238"/>
      <c r="M1151" s="239"/>
      <c r="N1151" s="240"/>
      <c r="O1151" s="240"/>
      <c r="P1151" s="240"/>
      <c r="Q1151" s="240"/>
      <c r="R1151" s="240"/>
      <c r="S1151" s="240"/>
      <c r="T1151" s="241"/>
      <c r="AT1151" s="242" t="s">
        <v>174</v>
      </c>
      <c r="AU1151" s="242" t="s">
        <v>81</v>
      </c>
      <c r="AV1151" s="13" t="s">
        <v>81</v>
      </c>
      <c r="AW1151" s="13" t="s">
        <v>6</v>
      </c>
      <c r="AX1151" s="13" t="s">
        <v>79</v>
      </c>
      <c r="AY1151" s="242" t="s">
        <v>162</v>
      </c>
    </row>
    <row r="1152" spans="2:65" s="1" customFormat="1" ht="22.5" customHeight="1">
      <c r="B1152" s="43"/>
      <c r="C1152" s="206" t="s">
        <v>1114</v>
      </c>
      <c r="D1152" s="206" t="s">
        <v>165</v>
      </c>
      <c r="E1152" s="207" t="s">
        <v>1115</v>
      </c>
      <c r="F1152" s="208" t="s">
        <v>1116</v>
      </c>
      <c r="G1152" s="209" t="s">
        <v>187</v>
      </c>
      <c r="H1152" s="210">
        <v>393.924</v>
      </c>
      <c r="I1152" s="211"/>
      <c r="J1152" s="212">
        <f>ROUND(I1152*H1152,2)</f>
        <v>0</v>
      </c>
      <c r="K1152" s="208" t="s">
        <v>1117</v>
      </c>
      <c r="L1152" s="63"/>
      <c r="M1152" s="213" t="s">
        <v>21</v>
      </c>
      <c r="N1152" s="214" t="s">
        <v>43</v>
      </c>
      <c r="O1152" s="44"/>
      <c r="P1152" s="215">
        <f>O1152*H1152</f>
        <v>0</v>
      </c>
      <c r="Q1152" s="215">
        <v>0</v>
      </c>
      <c r="R1152" s="215">
        <f>Q1152*H1152</f>
        <v>0</v>
      </c>
      <c r="S1152" s="215">
        <v>0</v>
      </c>
      <c r="T1152" s="216">
        <f>S1152*H1152</f>
        <v>0</v>
      </c>
      <c r="AR1152" s="26" t="s">
        <v>376</v>
      </c>
      <c r="AT1152" s="26" t="s">
        <v>165</v>
      </c>
      <c r="AU1152" s="26" t="s">
        <v>81</v>
      </c>
      <c r="AY1152" s="26" t="s">
        <v>162</v>
      </c>
      <c r="BE1152" s="217">
        <f>IF(N1152="základní",J1152,0)</f>
        <v>0</v>
      </c>
      <c r="BF1152" s="217">
        <f>IF(N1152="snížená",J1152,0)</f>
        <v>0</v>
      </c>
      <c r="BG1152" s="217">
        <f>IF(N1152="zákl. přenesená",J1152,0)</f>
        <v>0</v>
      </c>
      <c r="BH1152" s="217">
        <f>IF(N1152="sníž. přenesená",J1152,0)</f>
        <v>0</v>
      </c>
      <c r="BI1152" s="217">
        <f>IF(N1152="nulová",J1152,0)</f>
        <v>0</v>
      </c>
      <c r="BJ1152" s="26" t="s">
        <v>79</v>
      </c>
      <c r="BK1152" s="217">
        <f>ROUND(I1152*H1152,2)</f>
        <v>0</v>
      </c>
      <c r="BL1152" s="26" t="s">
        <v>376</v>
      </c>
      <c r="BM1152" s="26" t="s">
        <v>1118</v>
      </c>
    </row>
    <row r="1153" spans="2:47" s="1" customFormat="1" ht="27">
      <c r="B1153" s="43"/>
      <c r="C1153" s="65"/>
      <c r="D1153" s="245" t="s">
        <v>172</v>
      </c>
      <c r="E1153" s="65"/>
      <c r="F1153" s="279" t="s">
        <v>1119</v>
      </c>
      <c r="G1153" s="65"/>
      <c r="H1153" s="65"/>
      <c r="I1153" s="174"/>
      <c r="J1153" s="65"/>
      <c r="K1153" s="65"/>
      <c r="L1153" s="63"/>
      <c r="M1153" s="220"/>
      <c r="N1153" s="44"/>
      <c r="O1153" s="44"/>
      <c r="P1153" s="44"/>
      <c r="Q1153" s="44"/>
      <c r="R1153" s="44"/>
      <c r="S1153" s="44"/>
      <c r="T1153" s="80"/>
      <c r="AT1153" s="26" t="s">
        <v>172</v>
      </c>
      <c r="AU1153" s="26" t="s">
        <v>81</v>
      </c>
    </row>
    <row r="1154" spans="2:65" s="1" customFormat="1" ht="22.5" customHeight="1">
      <c r="B1154" s="43"/>
      <c r="C1154" s="258" t="s">
        <v>1120</v>
      </c>
      <c r="D1154" s="258" t="s">
        <v>237</v>
      </c>
      <c r="E1154" s="259" t="s">
        <v>1121</v>
      </c>
      <c r="F1154" s="260" t="s">
        <v>1122</v>
      </c>
      <c r="G1154" s="261" t="s">
        <v>187</v>
      </c>
      <c r="H1154" s="262">
        <v>393.924</v>
      </c>
      <c r="I1154" s="263"/>
      <c r="J1154" s="264">
        <f>ROUND(I1154*H1154,2)</f>
        <v>0</v>
      </c>
      <c r="K1154" s="260" t="s">
        <v>21</v>
      </c>
      <c r="L1154" s="265"/>
      <c r="M1154" s="266" t="s">
        <v>21</v>
      </c>
      <c r="N1154" s="267" t="s">
        <v>43</v>
      </c>
      <c r="O1154" s="44"/>
      <c r="P1154" s="215">
        <f>O1154*H1154</f>
        <v>0</v>
      </c>
      <c r="Q1154" s="215">
        <v>0</v>
      </c>
      <c r="R1154" s="215">
        <f>Q1154*H1154</f>
        <v>0</v>
      </c>
      <c r="S1154" s="215">
        <v>0</v>
      </c>
      <c r="T1154" s="216">
        <f>S1154*H1154</f>
        <v>0</v>
      </c>
      <c r="AR1154" s="26" t="s">
        <v>464</v>
      </c>
      <c r="AT1154" s="26" t="s">
        <v>237</v>
      </c>
      <c r="AU1154" s="26" t="s">
        <v>81</v>
      </c>
      <c r="AY1154" s="26" t="s">
        <v>162</v>
      </c>
      <c r="BE1154" s="217">
        <f>IF(N1154="základní",J1154,0)</f>
        <v>0</v>
      </c>
      <c r="BF1154" s="217">
        <f>IF(N1154="snížená",J1154,0)</f>
        <v>0</v>
      </c>
      <c r="BG1154" s="217">
        <f>IF(N1154="zákl. přenesená",J1154,0)</f>
        <v>0</v>
      </c>
      <c r="BH1154" s="217">
        <f>IF(N1154="sníž. přenesená",J1154,0)</f>
        <v>0</v>
      </c>
      <c r="BI1154" s="217">
        <f>IF(N1154="nulová",J1154,0)</f>
        <v>0</v>
      </c>
      <c r="BJ1154" s="26" t="s">
        <v>79</v>
      </c>
      <c r="BK1154" s="217">
        <f>ROUND(I1154*H1154,2)</f>
        <v>0</v>
      </c>
      <c r="BL1154" s="26" t="s">
        <v>376</v>
      </c>
      <c r="BM1154" s="26" t="s">
        <v>1123</v>
      </c>
    </row>
    <row r="1155" spans="2:47" s="1" customFormat="1" ht="40.5">
      <c r="B1155" s="43"/>
      <c r="C1155" s="65"/>
      <c r="D1155" s="245" t="s">
        <v>241</v>
      </c>
      <c r="E1155" s="65"/>
      <c r="F1155" s="279" t="s">
        <v>1124</v>
      </c>
      <c r="G1155" s="65"/>
      <c r="H1155" s="65"/>
      <c r="I1155" s="174"/>
      <c r="J1155" s="65"/>
      <c r="K1155" s="65"/>
      <c r="L1155" s="63"/>
      <c r="M1155" s="220"/>
      <c r="N1155" s="44"/>
      <c r="O1155" s="44"/>
      <c r="P1155" s="44"/>
      <c r="Q1155" s="44"/>
      <c r="R1155" s="44"/>
      <c r="S1155" s="44"/>
      <c r="T1155" s="80"/>
      <c r="AT1155" s="26" t="s">
        <v>241</v>
      </c>
      <c r="AU1155" s="26" t="s">
        <v>81</v>
      </c>
    </row>
    <row r="1156" spans="2:65" s="1" customFormat="1" ht="22.5" customHeight="1">
      <c r="B1156" s="43"/>
      <c r="C1156" s="206" t="s">
        <v>1125</v>
      </c>
      <c r="D1156" s="206" t="s">
        <v>165</v>
      </c>
      <c r="E1156" s="207" t="s">
        <v>1126</v>
      </c>
      <c r="F1156" s="208" t="s">
        <v>1127</v>
      </c>
      <c r="G1156" s="209" t="s">
        <v>187</v>
      </c>
      <c r="H1156" s="210">
        <v>393.924</v>
      </c>
      <c r="I1156" s="211"/>
      <c r="J1156" s="212">
        <f>ROUND(I1156*H1156,2)</f>
        <v>0</v>
      </c>
      <c r="K1156" s="208" t="s">
        <v>21</v>
      </c>
      <c r="L1156" s="63"/>
      <c r="M1156" s="213" t="s">
        <v>21</v>
      </c>
      <c r="N1156" s="214" t="s">
        <v>43</v>
      </c>
      <c r="O1156" s="44"/>
      <c r="P1156" s="215">
        <f>O1156*H1156</f>
        <v>0</v>
      </c>
      <c r="Q1156" s="215">
        <v>0.00536</v>
      </c>
      <c r="R1156" s="215">
        <f>Q1156*H1156</f>
        <v>2.11143264</v>
      </c>
      <c r="S1156" s="215">
        <v>0</v>
      </c>
      <c r="T1156" s="216">
        <f>S1156*H1156</f>
        <v>0</v>
      </c>
      <c r="AR1156" s="26" t="s">
        <v>376</v>
      </c>
      <c r="AT1156" s="26" t="s">
        <v>165</v>
      </c>
      <c r="AU1156" s="26" t="s">
        <v>81</v>
      </c>
      <c r="AY1156" s="26" t="s">
        <v>162</v>
      </c>
      <c r="BE1156" s="217">
        <f>IF(N1156="základní",J1156,0)</f>
        <v>0</v>
      </c>
      <c r="BF1156" s="217">
        <f>IF(N1156="snížená",J1156,0)</f>
        <v>0</v>
      </c>
      <c r="BG1156" s="217">
        <f>IF(N1156="zákl. přenesená",J1156,0)</f>
        <v>0</v>
      </c>
      <c r="BH1156" s="217">
        <f>IF(N1156="sníž. přenesená",J1156,0)</f>
        <v>0</v>
      </c>
      <c r="BI1156" s="217">
        <f>IF(N1156="nulová",J1156,0)</f>
        <v>0</v>
      </c>
      <c r="BJ1156" s="26" t="s">
        <v>79</v>
      </c>
      <c r="BK1156" s="217">
        <f>ROUND(I1156*H1156,2)</f>
        <v>0</v>
      </c>
      <c r="BL1156" s="26" t="s">
        <v>376</v>
      </c>
      <c r="BM1156" s="26" t="s">
        <v>1128</v>
      </c>
    </row>
    <row r="1157" spans="2:47" s="1" customFormat="1" ht="27">
      <c r="B1157" s="43"/>
      <c r="C1157" s="65"/>
      <c r="D1157" s="218" t="s">
        <v>172</v>
      </c>
      <c r="E1157" s="65"/>
      <c r="F1157" s="219" t="s">
        <v>1129</v>
      </c>
      <c r="G1157" s="65"/>
      <c r="H1157" s="65"/>
      <c r="I1157" s="174"/>
      <c r="J1157" s="65"/>
      <c r="K1157" s="65"/>
      <c r="L1157" s="63"/>
      <c r="M1157" s="220"/>
      <c r="N1157" s="44"/>
      <c r="O1157" s="44"/>
      <c r="P1157" s="44"/>
      <c r="Q1157" s="44"/>
      <c r="R1157" s="44"/>
      <c r="S1157" s="44"/>
      <c r="T1157" s="80"/>
      <c r="AT1157" s="26" t="s">
        <v>172</v>
      </c>
      <c r="AU1157" s="26" t="s">
        <v>81</v>
      </c>
    </row>
    <row r="1158" spans="2:47" s="1" customFormat="1" ht="27">
      <c r="B1158" s="43"/>
      <c r="C1158" s="65"/>
      <c r="D1158" s="245" t="s">
        <v>241</v>
      </c>
      <c r="E1158" s="65"/>
      <c r="F1158" s="279" t="s">
        <v>1130</v>
      </c>
      <c r="G1158" s="65"/>
      <c r="H1158" s="65"/>
      <c r="I1158" s="174"/>
      <c r="J1158" s="65"/>
      <c r="K1158" s="65"/>
      <c r="L1158" s="63"/>
      <c r="M1158" s="220"/>
      <c r="N1158" s="44"/>
      <c r="O1158" s="44"/>
      <c r="P1158" s="44"/>
      <c r="Q1158" s="44"/>
      <c r="R1158" s="44"/>
      <c r="S1158" s="44"/>
      <c r="T1158" s="80"/>
      <c r="AT1158" s="26" t="s">
        <v>241</v>
      </c>
      <c r="AU1158" s="26" t="s">
        <v>81</v>
      </c>
    </row>
    <row r="1159" spans="2:65" s="1" customFormat="1" ht="31.5" customHeight="1">
      <c r="B1159" s="43"/>
      <c r="C1159" s="206" t="s">
        <v>1131</v>
      </c>
      <c r="D1159" s="206" t="s">
        <v>165</v>
      </c>
      <c r="E1159" s="207" t="s">
        <v>1132</v>
      </c>
      <c r="F1159" s="208" t="s">
        <v>1133</v>
      </c>
      <c r="G1159" s="209" t="s">
        <v>187</v>
      </c>
      <c r="H1159" s="210">
        <v>787.848</v>
      </c>
      <c r="I1159" s="211"/>
      <c r="J1159" s="212">
        <f>ROUND(I1159*H1159,2)</f>
        <v>0</v>
      </c>
      <c r="K1159" s="208" t="s">
        <v>21</v>
      </c>
      <c r="L1159" s="63"/>
      <c r="M1159" s="213" t="s">
        <v>21</v>
      </c>
      <c r="N1159" s="214" t="s">
        <v>43</v>
      </c>
      <c r="O1159" s="44"/>
      <c r="P1159" s="215">
        <f>O1159*H1159</f>
        <v>0</v>
      </c>
      <c r="Q1159" s="215">
        <v>0.00179</v>
      </c>
      <c r="R1159" s="215">
        <f>Q1159*H1159</f>
        <v>1.4102479199999998</v>
      </c>
      <c r="S1159" s="215">
        <v>0</v>
      </c>
      <c r="T1159" s="216">
        <f>S1159*H1159</f>
        <v>0</v>
      </c>
      <c r="AR1159" s="26" t="s">
        <v>376</v>
      </c>
      <c r="AT1159" s="26" t="s">
        <v>165</v>
      </c>
      <c r="AU1159" s="26" t="s">
        <v>81</v>
      </c>
      <c r="AY1159" s="26" t="s">
        <v>162</v>
      </c>
      <c r="BE1159" s="217">
        <f>IF(N1159="základní",J1159,0)</f>
        <v>0</v>
      </c>
      <c r="BF1159" s="217">
        <f>IF(N1159="snížená",J1159,0)</f>
        <v>0</v>
      </c>
      <c r="BG1159" s="217">
        <f>IF(N1159="zákl. přenesená",J1159,0)</f>
        <v>0</v>
      </c>
      <c r="BH1159" s="217">
        <f>IF(N1159="sníž. přenesená",J1159,0)</f>
        <v>0</v>
      </c>
      <c r="BI1159" s="217">
        <f>IF(N1159="nulová",J1159,0)</f>
        <v>0</v>
      </c>
      <c r="BJ1159" s="26" t="s">
        <v>79</v>
      </c>
      <c r="BK1159" s="217">
        <f>ROUND(I1159*H1159,2)</f>
        <v>0</v>
      </c>
      <c r="BL1159" s="26" t="s">
        <v>376</v>
      </c>
      <c r="BM1159" s="26" t="s">
        <v>1134</v>
      </c>
    </row>
    <row r="1160" spans="2:47" s="1" customFormat="1" ht="27">
      <c r="B1160" s="43"/>
      <c r="C1160" s="65"/>
      <c r="D1160" s="218" t="s">
        <v>172</v>
      </c>
      <c r="E1160" s="65"/>
      <c r="F1160" s="219" t="s">
        <v>1129</v>
      </c>
      <c r="G1160" s="65"/>
      <c r="H1160" s="65"/>
      <c r="I1160" s="174"/>
      <c r="J1160" s="65"/>
      <c r="K1160" s="65"/>
      <c r="L1160" s="63"/>
      <c r="M1160" s="220"/>
      <c r="N1160" s="44"/>
      <c r="O1160" s="44"/>
      <c r="P1160" s="44"/>
      <c r="Q1160" s="44"/>
      <c r="R1160" s="44"/>
      <c r="S1160" s="44"/>
      <c r="T1160" s="80"/>
      <c r="AT1160" s="26" t="s">
        <v>172</v>
      </c>
      <c r="AU1160" s="26" t="s">
        <v>81</v>
      </c>
    </row>
    <row r="1161" spans="2:47" s="1" customFormat="1" ht="27">
      <c r="B1161" s="43"/>
      <c r="C1161" s="65"/>
      <c r="D1161" s="218" t="s">
        <v>241</v>
      </c>
      <c r="E1161" s="65"/>
      <c r="F1161" s="219" t="s">
        <v>1130</v>
      </c>
      <c r="G1161" s="65"/>
      <c r="H1161" s="65"/>
      <c r="I1161" s="174"/>
      <c r="J1161" s="65"/>
      <c r="K1161" s="65"/>
      <c r="L1161" s="63"/>
      <c r="M1161" s="220"/>
      <c r="N1161" s="44"/>
      <c r="O1161" s="44"/>
      <c r="P1161" s="44"/>
      <c r="Q1161" s="44"/>
      <c r="R1161" s="44"/>
      <c r="S1161" s="44"/>
      <c r="T1161" s="80"/>
      <c r="AT1161" s="26" t="s">
        <v>241</v>
      </c>
      <c r="AU1161" s="26" t="s">
        <v>81</v>
      </c>
    </row>
    <row r="1162" spans="2:51" s="13" customFormat="1" ht="13.5">
      <c r="B1162" s="232"/>
      <c r="C1162" s="233"/>
      <c r="D1162" s="245" t="s">
        <v>174</v>
      </c>
      <c r="E1162" s="233"/>
      <c r="F1162" s="256" t="s">
        <v>1135</v>
      </c>
      <c r="G1162" s="233"/>
      <c r="H1162" s="257">
        <v>787.848</v>
      </c>
      <c r="I1162" s="237"/>
      <c r="J1162" s="233"/>
      <c r="K1162" s="233"/>
      <c r="L1162" s="238"/>
      <c r="M1162" s="239"/>
      <c r="N1162" s="240"/>
      <c r="O1162" s="240"/>
      <c r="P1162" s="240"/>
      <c r="Q1162" s="240"/>
      <c r="R1162" s="240"/>
      <c r="S1162" s="240"/>
      <c r="T1162" s="241"/>
      <c r="AT1162" s="242" t="s">
        <v>174</v>
      </c>
      <c r="AU1162" s="242" t="s">
        <v>81</v>
      </c>
      <c r="AV1162" s="13" t="s">
        <v>81</v>
      </c>
      <c r="AW1162" s="13" t="s">
        <v>6</v>
      </c>
      <c r="AX1162" s="13" t="s">
        <v>79</v>
      </c>
      <c r="AY1162" s="242" t="s">
        <v>162</v>
      </c>
    </row>
    <row r="1163" spans="2:65" s="1" customFormat="1" ht="22.5" customHeight="1">
      <c r="B1163" s="43"/>
      <c r="C1163" s="206" t="s">
        <v>1136</v>
      </c>
      <c r="D1163" s="206" t="s">
        <v>165</v>
      </c>
      <c r="E1163" s="207" t="s">
        <v>1137</v>
      </c>
      <c r="F1163" s="208" t="s">
        <v>1138</v>
      </c>
      <c r="G1163" s="209" t="s">
        <v>206</v>
      </c>
      <c r="H1163" s="210">
        <v>300</v>
      </c>
      <c r="I1163" s="211"/>
      <c r="J1163" s="212">
        <f>ROUND(I1163*H1163,2)</f>
        <v>0</v>
      </c>
      <c r="K1163" s="208" t="s">
        <v>169</v>
      </c>
      <c r="L1163" s="63"/>
      <c r="M1163" s="213" t="s">
        <v>21</v>
      </c>
      <c r="N1163" s="214" t="s">
        <v>43</v>
      </c>
      <c r="O1163" s="44"/>
      <c r="P1163" s="215">
        <f>O1163*H1163</f>
        <v>0</v>
      </c>
      <c r="Q1163" s="215">
        <v>3E-05</v>
      </c>
      <c r="R1163" s="215">
        <f>Q1163*H1163</f>
        <v>0.009000000000000001</v>
      </c>
      <c r="S1163" s="215">
        <v>0</v>
      </c>
      <c r="T1163" s="216">
        <f>S1163*H1163</f>
        <v>0</v>
      </c>
      <c r="AR1163" s="26" t="s">
        <v>376</v>
      </c>
      <c r="AT1163" s="26" t="s">
        <v>165</v>
      </c>
      <c r="AU1163" s="26" t="s">
        <v>81</v>
      </c>
      <c r="AY1163" s="26" t="s">
        <v>162</v>
      </c>
      <c r="BE1163" s="217">
        <f>IF(N1163="základní",J1163,0)</f>
        <v>0</v>
      </c>
      <c r="BF1163" s="217">
        <f>IF(N1163="snížená",J1163,0)</f>
        <v>0</v>
      </c>
      <c r="BG1163" s="217">
        <f>IF(N1163="zákl. přenesená",J1163,0)</f>
        <v>0</v>
      </c>
      <c r="BH1163" s="217">
        <f>IF(N1163="sníž. přenesená",J1163,0)</f>
        <v>0</v>
      </c>
      <c r="BI1163" s="217">
        <f>IF(N1163="nulová",J1163,0)</f>
        <v>0</v>
      </c>
      <c r="BJ1163" s="26" t="s">
        <v>79</v>
      </c>
      <c r="BK1163" s="217">
        <f>ROUND(I1163*H1163,2)</f>
        <v>0</v>
      </c>
      <c r="BL1163" s="26" t="s">
        <v>376</v>
      </c>
      <c r="BM1163" s="26" t="s">
        <v>1139</v>
      </c>
    </row>
    <row r="1164" spans="2:47" s="1" customFormat="1" ht="40.5">
      <c r="B1164" s="43"/>
      <c r="C1164" s="65"/>
      <c r="D1164" s="245" t="s">
        <v>172</v>
      </c>
      <c r="E1164" s="65"/>
      <c r="F1164" s="279" t="s">
        <v>1140</v>
      </c>
      <c r="G1164" s="65"/>
      <c r="H1164" s="65"/>
      <c r="I1164" s="174"/>
      <c r="J1164" s="65"/>
      <c r="K1164" s="65"/>
      <c r="L1164" s="63"/>
      <c r="M1164" s="220"/>
      <c r="N1164" s="44"/>
      <c r="O1164" s="44"/>
      <c r="P1164" s="44"/>
      <c r="Q1164" s="44"/>
      <c r="R1164" s="44"/>
      <c r="S1164" s="44"/>
      <c r="T1164" s="80"/>
      <c r="AT1164" s="26" t="s">
        <v>172</v>
      </c>
      <c r="AU1164" s="26" t="s">
        <v>81</v>
      </c>
    </row>
    <row r="1165" spans="2:65" s="1" customFormat="1" ht="22.5" customHeight="1">
      <c r="B1165" s="43"/>
      <c r="C1165" s="206" t="s">
        <v>1141</v>
      </c>
      <c r="D1165" s="206" t="s">
        <v>165</v>
      </c>
      <c r="E1165" s="207" t="s">
        <v>1142</v>
      </c>
      <c r="F1165" s="208" t="s">
        <v>1143</v>
      </c>
      <c r="G1165" s="209" t="s">
        <v>594</v>
      </c>
      <c r="H1165" s="280"/>
      <c r="I1165" s="211"/>
      <c r="J1165" s="212">
        <f>ROUND(I1165*H1165,2)</f>
        <v>0</v>
      </c>
      <c r="K1165" s="208" t="s">
        <v>169</v>
      </c>
      <c r="L1165" s="63"/>
      <c r="M1165" s="213" t="s">
        <v>21</v>
      </c>
      <c r="N1165" s="214" t="s">
        <v>43</v>
      </c>
      <c r="O1165" s="44"/>
      <c r="P1165" s="215">
        <f>O1165*H1165</f>
        <v>0</v>
      </c>
      <c r="Q1165" s="215">
        <v>0</v>
      </c>
      <c r="R1165" s="215">
        <f>Q1165*H1165</f>
        <v>0</v>
      </c>
      <c r="S1165" s="215">
        <v>0</v>
      </c>
      <c r="T1165" s="216">
        <f>S1165*H1165</f>
        <v>0</v>
      </c>
      <c r="AR1165" s="26" t="s">
        <v>376</v>
      </c>
      <c r="AT1165" s="26" t="s">
        <v>165</v>
      </c>
      <c r="AU1165" s="26" t="s">
        <v>81</v>
      </c>
      <c r="AY1165" s="26" t="s">
        <v>162</v>
      </c>
      <c r="BE1165" s="217">
        <f>IF(N1165="základní",J1165,0)</f>
        <v>0</v>
      </c>
      <c r="BF1165" s="217">
        <f>IF(N1165="snížená",J1165,0)</f>
        <v>0</v>
      </c>
      <c r="BG1165" s="217">
        <f>IF(N1165="zákl. přenesená",J1165,0)</f>
        <v>0</v>
      </c>
      <c r="BH1165" s="217">
        <f>IF(N1165="sníž. přenesená",J1165,0)</f>
        <v>0</v>
      </c>
      <c r="BI1165" s="217">
        <f>IF(N1165="nulová",J1165,0)</f>
        <v>0</v>
      </c>
      <c r="BJ1165" s="26" t="s">
        <v>79</v>
      </c>
      <c r="BK1165" s="217">
        <f>ROUND(I1165*H1165,2)</f>
        <v>0</v>
      </c>
      <c r="BL1165" s="26" t="s">
        <v>376</v>
      </c>
      <c r="BM1165" s="26" t="s">
        <v>1144</v>
      </c>
    </row>
    <row r="1166" spans="2:47" s="1" customFormat="1" ht="121.5">
      <c r="B1166" s="43"/>
      <c r="C1166" s="65"/>
      <c r="D1166" s="245" t="s">
        <v>172</v>
      </c>
      <c r="E1166" s="65"/>
      <c r="F1166" s="279" t="s">
        <v>909</v>
      </c>
      <c r="G1166" s="65"/>
      <c r="H1166" s="65"/>
      <c r="I1166" s="174"/>
      <c r="J1166" s="65"/>
      <c r="K1166" s="65"/>
      <c r="L1166" s="63"/>
      <c r="M1166" s="220"/>
      <c r="N1166" s="44"/>
      <c r="O1166" s="44"/>
      <c r="P1166" s="44"/>
      <c r="Q1166" s="44"/>
      <c r="R1166" s="44"/>
      <c r="S1166" s="44"/>
      <c r="T1166" s="80"/>
      <c r="AT1166" s="26" t="s">
        <v>172</v>
      </c>
      <c r="AU1166" s="26" t="s">
        <v>81</v>
      </c>
    </row>
    <row r="1167" spans="2:65" s="1" customFormat="1" ht="22.5" customHeight="1">
      <c r="B1167" s="43"/>
      <c r="C1167" s="206" t="s">
        <v>1145</v>
      </c>
      <c r="D1167" s="206" t="s">
        <v>165</v>
      </c>
      <c r="E1167" s="207" t="s">
        <v>1146</v>
      </c>
      <c r="F1167" s="208" t="s">
        <v>1147</v>
      </c>
      <c r="G1167" s="209" t="s">
        <v>594</v>
      </c>
      <c r="H1167" s="280"/>
      <c r="I1167" s="211"/>
      <c r="J1167" s="212">
        <f>ROUND(I1167*H1167,2)</f>
        <v>0</v>
      </c>
      <c r="K1167" s="208" t="s">
        <v>169</v>
      </c>
      <c r="L1167" s="63"/>
      <c r="M1167" s="213" t="s">
        <v>21</v>
      </c>
      <c r="N1167" s="214" t="s">
        <v>43</v>
      </c>
      <c r="O1167" s="44"/>
      <c r="P1167" s="215">
        <f>O1167*H1167</f>
        <v>0</v>
      </c>
      <c r="Q1167" s="215">
        <v>0</v>
      </c>
      <c r="R1167" s="215">
        <f>Q1167*H1167</f>
        <v>0</v>
      </c>
      <c r="S1167" s="215">
        <v>0</v>
      </c>
      <c r="T1167" s="216">
        <f>S1167*H1167</f>
        <v>0</v>
      </c>
      <c r="AR1167" s="26" t="s">
        <v>376</v>
      </c>
      <c r="AT1167" s="26" t="s">
        <v>165</v>
      </c>
      <c r="AU1167" s="26" t="s">
        <v>81</v>
      </c>
      <c r="AY1167" s="26" t="s">
        <v>162</v>
      </c>
      <c r="BE1167" s="217">
        <f>IF(N1167="základní",J1167,0)</f>
        <v>0</v>
      </c>
      <c r="BF1167" s="217">
        <f>IF(N1167="snížená",J1167,0)</f>
        <v>0</v>
      </c>
      <c r="BG1167" s="217">
        <f>IF(N1167="zákl. přenesená",J1167,0)</f>
        <v>0</v>
      </c>
      <c r="BH1167" s="217">
        <f>IF(N1167="sníž. přenesená",J1167,0)</f>
        <v>0</v>
      </c>
      <c r="BI1167" s="217">
        <f>IF(N1167="nulová",J1167,0)</f>
        <v>0</v>
      </c>
      <c r="BJ1167" s="26" t="s">
        <v>79</v>
      </c>
      <c r="BK1167" s="217">
        <f>ROUND(I1167*H1167,2)</f>
        <v>0</v>
      </c>
      <c r="BL1167" s="26" t="s">
        <v>376</v>
      </c>
      <c r="BM1167" s="26" t="s">
        <v>1148</v>
      </c>
    </row>
    <row r="1168" spans="2:47" s="1" customFormat="1" ht="121.5">
      <c r="B1168" s="43"/>
      <c r="C1168" s="65"/>
      <c r="D1168" s="218" t="s">
        <v>172</v>
      </c>
      <c r="E1168" s="65"/>
      <c r="F1168" s="219" t="s">
        <v>909</v>
      </c>
      <c r="G1168" s="65"/>
      <c r="H1168" s="65"/>
      <c r="I1168" s="174"/>
      <c r="J1168" s="65"/>
      <c r="K1168" s="65"/>
      <c r="L1168" s="63"/>
      <c r="M1168" s="220"/>
      <c r="N1168" s="44"/>
      <c r="O1168" s="44"/>
      <c r="P1168" s="44"/>
      <c r="Q1168" s="44"/>
      <c r="R1168" s="44"/>
      <c r="S1168" s="44"/>
      <c r="T1168" s="80"/>
      <c r="AT1168" s="26" t="s">
        <v>172</v>
      </c>
      <c r="AU1168" s="26" t="s">
        <v>81</v>
      </c>
    </row>
    <row r="1169" spans="2:63" s="11" customFormat="1" ht="29.85" customHeight="1">
      <c r="B1169" s="189"/>
      <c r="C1169" s="190"/>
      <c r="D1169" s="203" t="s">
        <v>71</v>
      </c>
      <c r="E1169" s="204" t="s">
        <v>1149</v>
      </c>
      <c r="F1169" s="204" t="s">
        <v>1150</v>
      </c>
      <c r="G1169" s="190"/>
      <c r="H1169" s="190"/>
      <c r="I1169" s="193"/>
      <c r="J1169" s="205">
        <f>BK1169</f>
        <v>0</v>
      </c>
      <c r="K1169" s="190"/>
      <c r="L1169" s="195"/>
      <c r="M1169" s="196"/>
      <c r="N1169" s="197"/>
      <c r="O1169" s="197"/>
      <c r="P1169" s="198">
        <f>SUM(P1170:P1280)</f>
        <v>0</v>
      </c>
      <c r="Q1169" s="197"/>
      <c r="R1169" s="198">
        <f>SUM(R1170:R1280)</f>
        <v>14.2595739</v>
      </c>
      <c r="S1169" s="197"/>
      <c r="T1169" s="199">
        <f>SUM(T1170:T1280)</f>
        <v>0</v>
      </c>
      <c r="AR1169" s="200" t="s">
        <v>81</v>
      </c>
      <c r="AT1169" s="201" t="s">
        <v>71</v>
      </c>
      <c r="AU1169" s="201" t="s">
        <v>79</v>
      </c>
      <c r="AY1169" s="200" t="s">
        <v>162</v>
      </c>
      <c r="BK1169" s="202">
        <f>SUM(BK1170:BK1280)</f>
        <v>0</v>
      </c>
    </row>
    <row r="1170" spans="2:65" s="1" customFormat="1" ht="31.5" customHeight="1">
      <c r="B1170" s="43"/>
      <c r="C1170" s="206" t="s">
        <v>1151</v>
      </c>
      <c r="D1170" s="206" t="s">
        <v>165</v>
      </c>
      <c r="E1170" s="207" t="s">
        <v>1152</v>
      </c>
      <c r="F1170" s="208" t="s">
        <v>1153</v>
      </c>
      <c r="G1170" s="209" t="s">
        <v>187</v>
      </c>
      <c r="H1170" s="210">
        <v>617.103</v>
      </c>
      <c r="I1170" s="211"/>
      <c r="J1170" s="212">
        <f>ROUND(I1170*H1170,2)</f>
        <v>0</v>
      </c>
      <c r="K1170" s="208" t="s">
        <v>169</v>
      </c>
      <c r="L1170" s="63"/>
      <c r="M1170" s="213" t="s">
        <v>21</v>
      </c>
      <c r="N1170" s="214" t="s">
        <v>43</v>
      </c>
      <c r="O1170" s="44"/>
      <c r="P1170" s="215">
        <f>O1170*H1170</f>
        <v>0</v>
      </c>
      <c r="Q1170" s="215">
        <v>0.003</v>
      </c>
      <c r="R1170" s="215">
        <f>Q1170*H1170</f>
        <v>1.8513089999999999</v>
      </c>
      <c r="S1170" s="215">
        <v>0</v>
      </c>
      <c r="T1170" s="216">
        <f>S1170*H1170</f>
        <v>0</v>
      </c>
      <c r="AR1170" s="26" t="s">
        <v>376</v>
      </c>
      <c r="AT1170" s="26" t="s">
        <v>165</v>
      </c>
      <c r="AU1170" s="26" t="s">
        <v>81</v>
      </c>
      <c r="AY1170" s="26" t="s">
        <v>162</v>
      </c>
      <c r="BE1170" s="217">
        <f>IF(N1170="základní",J1170,0)</f>
        <v>0</v>
      </c>
      <c r="BF1170" s="217">
        <f>IF(N1170="snížená",J1170,0)</f>
        <v>0</v>
      </c>
      <c r="BG1170" s="217">
        <f>IF(N1170="zákl. přenesená",J1170,0)</f>
        <v>0</v>
      </c>
      <c r="BH1170" s="217">
        <f>IF(N1170="sníž. přenesená",J1170,0)</f>
        <v>0</v>
      </c>
      <c r="BI1170" s="217">
        <f>IF(N1170="nulová",J1170,0)</f>
        <v>0</v>
      </c>
      <c r="BJ1170" s="26" t="s">
        <v>79</v>
      </c>
      <c r="BK1170" s="217">
        <f>ROUND(I1170*H1170,2)</f>
        <v>0</v>
      </c>
      <c r="BL1170" s="26" t="s">
        <v>376</v>
      </c>
      <c r="BM1170" s="26" t="s">
        <v>1154</v>
      </c>
    </row>
    <row r="1171" spans="2:51" s="12" customFormat="1" ht="13.5">
      <c r="B1171" s="221"/>
      <c r="C1171" s="222"/>
      <c r="D1171" s="218" t="s">
        <v>174</v>
      </c>
      <c r="E1171" s="223" t="s">
        <v>21</v>
      </c>
      <c r="F1171" s="224" t="s">
        <v>175</v>
      </c>
      <c r="G1171" s="222"/>
      <c r="H1171" s="225" t="s">
        <v>21</v>
      </c>
      <c r="I1171" s="226"/>
      <c r="J1171" s="222"/>
      <c r="K1171" s="222"/>
      <c r="L1171" s="227"/>
      <c r="M1171" s="228"/>
      <c r="N1171" s="229"/>
      <c r="O1171" s="229"/>
      <c r="P1171" s="229"/>
      <c r="Q1171" s="229"/>
      <c r="R1171" s="229"/>
      <c r="S1171" s="229"/>
      <c r="T1171" s="230"/>
      <c r="AT1171" s="231" t="s">
        <v>174</v>
      </c>
      <c r="AU1171" s="231" t="s">
        <v>81</v>
      </c>
      <c r="AV1171" s="12" t="s">
        <v>79</v>
      </c>
      <c r="AW1171" s="12" t="s">
        <v>36</v>
      </c>
      <c r="AX1171" s="12" t="s">
        <v>72</v>
      </c>
      <c r="AY1171" s="231" t="s">
        <v>162</v>
      </c>
    </row>
    <row r="1172" spans="2:51" s="13" customFormat="1" ht="13.5">
      <c r="B1172" s="232"/>
      <c r="C1172" s="233"/>
      <c r="D1172" s="218" t="s">
        <v>174</v>
      </c>
      <c r="E1172" s="234" t="s">
        <v>21</v>
      </c>
      <c r="F1172" s="235" t="s">
        <v>1155</v>
      </c>
      <c r="G1172" s="233"/>
      <c r="H1172" s="236">
        <v>28.44</v>
      </c>
      <c r="I1172" s="237"/>
      <c r="J1172" s="233"/>
      <c r="K1172" s="233"/>
      <c r="L1172" s="238"/>
      <c r="M1172" s="239"/>
      <c r="N1172" s="240"/>
      <c r="O1172" s="240"/>
      <c r="P1172" s="240"/>
      <c r="Q1172" s="240"/>
      <c r="R1172" s="240"/>
      <c r="S1172" s="240"/>
      <c r="T1172" s="241"/>
      <c r="AT1172" s="242" t="s">
        <v>174</v>
      </c>
      <c r="AU1172" s="242" t="s">
        <v>81</v>
      </c>
      <c r="AV1172" s="13" t="s">
        <v>81</v>
      </c>
      <c r="AW1172" s="13" t="s">
        <v>36</v>
      </c>
      <c r="AX1172" s="13" t="s">
        <v>72</v>
      </c>
      <c r="AY1172" s="242" t="s">
        <v>162</v>
      </c>
    </row>
    <row r="1173" spans="2:51" s="13" customFormat="1" ht="13.5">
      <c r="B1173" s="232"/>
      <c r="C1173" s="233"/>
      <c r="D1173" s="218" t="s">
        <v>174</v>
      </c>
      <c r="E1173" s="234" t="s">
        <v>21</v>
      </c>
      <c r="F1173" s="235" t="s">
        <v>1156</v>
      </c>
      <c r="G1173" s="233"/>
      <c r="H1173" s="236">
        <v>-1.785</v>
      </c>
      <c r="I1173" s="237"/>
      <c r="J1173" s="233"/>
      <c r="K1173" s="233"/>
      <c r="L1173" s="238"/>
      <c r="M1173" s="239"/>
      <c r="N1173" s="240"/>
      <c r="O1173" s="240"/>
      <c r="P1173" s="240"/>
      <c r="Q1173" s="240"/>
      <c r="R1173" s="240"/>
      <c r="S1173" s="240"/>
      <c r="T1173" s="241"/>
      <c r="AT1173" s="242" t="s">
        <v>174</v>
      </c>
      <c r="AU1173" s="242" t="s">
        <v>81</v>
      </c>
      <c r="AV1173" s="13" t="s">
        <v>81</v>
      </c>
      <c r="AW1173" s="13" t="s">
        <v>36</v>
      </c>
      <c r="AX1173" s="13" t="s">
        <v>72</v>
      </c>
      <c r="AY1173" s="242" t="s">
        <v>162</v>
      </c>
    </row>
    <row r="1174" spans="2:51" s="12" customFormat="1" ht="13.5">
      <c r="B1174" s="221"/>
      <c r="C1174" s="222"/>
      <c r="D1174" s="218" t="s">
        <v>174</v>
      </c>
      <c r="E1174" s="223" t="s">
        <v>21</v>
      </c>
      <c r="F1174" s="224" t="s">
        <v>318</v>
      </c>
      <c r="G1174" s="222"/>
      <c r="H1174" s="225" t="s">
        <v>21</v>
      </c>
      <c r="I1174" s="226"/>
      <c r="J1174" s="222"/>
      <c r="K1174" s="222"/>
      <c r="L1174" s="227"/>
      <c r="M1174" s="228"/>
      <c r="N1174" s="229"/>
      <c r="O1174" s="229"/>
      <c r="P1174" s="229"/>
      <c r="Q1174" s="229"/>
      <c r="R1174" s="229"/>
      <c r="S1174" s="229"/>
      <c r="T1174" s="230"/>
      <c r="AT1174" s="231" t="s">
        <v>174</v>
      </c>
      <c r="AU1174" s="231" t="s">
        <v>81</v>
      </c>
      <c r="AV1174" s="12" t="s">
        <v>79</v>
      </c>
      <c r="AW1174" s="12" t="s">
        <v>36</v>
      </c>
      <c r="AX1174" s="12" t="s">
        <v>72</v>
      </c>
      <c r="AY1174" s="231" t="s">
        <v>162</v>
      </c>
    </row>
    <row r="1175" spans="2:51" s="13" customFormat="1" ht="13.5">
      <c r="B1175" s="232"/>
      <c r="C1175" s="233"/>
      <c r="D1175" s="218" t="s">
        <v>174</v>
      </c>
      <c r="E1175" s="234" t="s">
        <v>21</v>
      </c>
      <c r="F1175" s="235" t="s">
        <v>1157</v>
      </c>
      <c r="G1175" s="233"/>
      <c r="H1175" s="236">
        <v>25.2</v>
      </c>
      <c r="I1175" s="237"/>
      <c r="J1175" s="233"/>
      <c r="K1175" s="233"/>
      <c r="L1175" s="238"/>
      <c r="M1175" s="239"/>
      <c r="N1175" s="240"/>
      <c r="O1175" s="240"/>
      <c r="P1175" s="240"/>
      <c r="Q1175" s="240"/>
      <c r="R1175" s="240"/>
      <c r="S1175" s="240"/>
      <c r="T1175" s="241"/>
      <c r="AT1175" s="242" t="s">
        <v>174</v>
      </c>
      <c r="AU1175" s="242" t="s">
        <v>81</v>
      </c>
      <c r="AV1175" s="13" t="s">
        <v>81</v>
      </c>
      <c r="AW1175" s="13" t="s">
        <v>36</v>
      </c>
      <c r="AX1175" s="13" t="s">
        <v>72</v>
      </c>
      <c r="AY1175" s="242" t="s">
        <v>162</v>
      </c>
    </row>
    <row r="1176" spans="2:51" s="13" customFormat="1" ht="13.5">
      <c r="B1176" s="232"/>
      <c r="C1176" s="233"/>
      <c r="D1176" s="218" t="s">
        <v>174</v>
      </c>
      <c r="E1176" s="234" t="s">
        <v>21</v>
      </c>
      <c r="F1176" s="235" t="s">
        <v>1156</v>
      </c>
      <c r="G1176" s="233"/>
      <c r="H1176" s="236">
        <v>-1.785</v>
      </c>
      <c r="I1176" s="237"/>
      <c r="J1176" s="233"/>
      <c r="K1176" s="233"/>
      <c r="L1176" s="238"/>
      <c r="M1176" s="239"/>
      <c r="N1176" s="240"/>
      <c r="O1176" s="240"/>
      <c r="P1176" s="240"/>
      <c r="Q1176" s="240"/>
      <c r="R1176" s="240"/>
      <c r="S1176" s="240"/>
      <c r="T1176" s="241"/>
      <c r="AT1176" s="242" t="s">
        <v>174</v>
      </c>
      <c r="AU1176" s="242" t="s">
        <v>81</v>
      </c>
      <c r="AV1176" s="13" t="s">
        <v>81</v>
      </c>
      <c r="AW1176" s="13" t="s">
        <v>36</v>
      </c>
      <c r="AX1176" s="13" t="s">
        <v>72</v>
      </c>
      <c r="AY1176" s="242" t="s">
        <v>162</v>
      </c>
    </row>
    <row r="1177" spans="2:51" s="13" customFormat="1" ht="13.5">
      <c r="B1177" s="232"/>
      <c r="C1177" s="233"/>
      <c r="D1177" s="218" t="s">
        <v>174</v>
      </c>
      <c r="E1177" s="234" t="s">
        <v>21</v>
      </c>
      <c r="F1177" s="235" t="s">
        <v>1158</v>
      </c>
      <c r="G1177" s="233"/>
      <c r="H1177" s="236">
        <v>-2.25</v>
      </c>
      <c r="I1177" s="237"/>
      <c r="J1177" s="233"/>
      <c r="K1177" s="233"/>
      <c r="L1177" s="238"/>
      <c r="M1177" s="239"/>
      <c r="N1177" s="240"/>
      <c r="O1177" s="240"/>
      <c r="P1177" s="240"/>
      <c r="Q1177" s="240"/>
      <c r="R1177" s="240"/>
      <c r="S1177" s="240"/>
      <c r="T1177" s="241"/>
      <c r="AT1177" s="242" t="s">
        <v>174</v>
      </c>
      <c r="AU1177" s="242" t="s">
        <v>81</v>
      </c>
      <c r="AV1177" s="13" t="s">
        <v>81</v>
      </c>
      <c r="AW1177" s="13" t="s">
        <v>36</v>
      </c>
      <c r="AX1177" s="13" t="s">
        <v>72</v>
      </c>
      <c r="AY1177" s="242" t="s">
        <v>162</v>
      </c>
    </row>
    <row r="1178" spans="2:51" s="13" customFormat="1" ht="13.5">
      <c r="B1178" s="232"/>
      <c r="C1178" s="233"/>
      <c r="D1178" s="218" t="s">
        <v>174</v>
      </c>
      <c r="E1178" s="234" t="s">
        <v>21</v>
      </c>
      <c r="F1178" s="235" t="s">
        <v>1159</v>
      </c>
      <c r="G1178" s="233"/>
      <c r="H1178" s="236">
        <v>-1.62</v>
      </c>
      <c r="I1178" s="237"/>
      <c r="J1178" s="233"/>
      <c r="K1178" s="233"/>
      <c r="L1178" s="238"/>
      <c r="M1178" s="239"/>
      <c r="N1178" s="240"/>
      <c r="O1178" s="240"/>
      <c r="P1178" s="240"/>
      <c r="Q1178" s="240"/>
      <c r="R1178" s="240"/>
      <c r="S1178" s="240"/>
      <c r="T1178" s="241"/>
      <c r="AT1178" s="242" t="s">
        <v>174</v>
      </c>
      <c r="AU1178" s="242" t="s">
        <v>81</v>
      </c>
      <c r="AV1178" s="13" t="s">
        <v>81</v>
      </c>
      <c r="AW1178" s="13" t="s">
        <v>36</v>
      </c>
      <c r="AX1178" s="13" t="s">
        <v>72</v>
      </c>
      <c r="AY1178" s="242" t="s">
        <v>162</v>
      </c>
    </row>
    <row r="1179" spans="2:51" s="12" customFormat="1" ht="13.5">
      <c r="B1179" s="221"/>
      <c r="C1179" s="222"/>
      <c r="D1179" s="218" t="s">
        <v>174</v>
      </c>
      <c r="E1179" s="223" t="s">
        <v>21</v>
      </c>
      <c r="F1179" s="224" t="s">
        <v>321</v>
      </c>
      <c r="G1179" s="222"/>
      <c r="H1179" s="225" t="s">
        <v>21</v>
      </c>
      <c r="I1179" s="226"/>
      <c r="J1179" s="222"/>
      <c r="K1179" s="222"/>
      <c r="L1179" s="227"/>
      <c r="M1179" s="228"/>
      <c r="N1179" s="229"/>
      <c r="O1179" s="229"/>
      <c r="P1179" s="229"/>
      <c r="Q1179" s="229"/>
      <c r="R1179" s="229"/>
      <c r="S1179" s="229"/>
      <c r="T1179" s="230"/>
      <c r="AT1179" s="231" t="s">
        <v>174</v>
      </c>
      <c r="AU1179" s="231" t="s">
        <v>81</v>
      </c>
      <c r="AV1179" s="12" t="s">
        <v>79</v>
      </c>
      <c r="AW1179" s="12" t="s">
        <v>36</v>
      </c>
      <c r="AX1179" s="12" t="s">
        <v>72</v>
      </c>
      <c r="AY1179" s="231" t="s">
        <v>162</v>
      </c>
    </row>
    <row r="1180" spans="2:51" s="13" customFormat="1" ht="13.5">
      <c r="B1180" s="232"/>
      <c r="C1180" s="233"/>
      <c r="D1180" s="218" t="s">
        <v>174</v>
      </c>
      <c r="E1180" s="234" t="s">
        <v>21</v>
      </c>
      <c r="F1180" s="235" t="s">
        <v>1160</v>
      </c>
      <c r="G1180" s="233"/>
      <c r="H1180" s="236">
        <v>14.322</v>
      </c>
      <c r="I1180" s="237"/>
      <c r="J1180" s="233"/>
      <c r="K1180" s="233"/>
      <c r="L1180" s="238"/>
      <c r="M1180" s="239"/>
      <c r="N1180" s="240"/>
      <c r="O1180" s="240"/>
      <c r="P1180" s="240"/>
      <c r="Q1180" s="240"/>
      <c r="R1180" s="240"/>
      <c r="S1180" s="240"/>
      <c r="T1180" s="241"/>
      <c r="AT1180" s="242" t="s">
        <v>174</v>
      </c>
      <c r="AU1180" s="242" t="s">
        <v>81</v>
      </c>
      <c r="AV1180" s="13" t="s">
        <v>81</v>
      </c>
      <c r="AW1180" s="13" t="s">
        <v>36</v>
      </c>
      <c r="AX1180" s="13" t="s">
        <v>72</v>
      </c>
      <c r="AY1180" s="242" t="s">
        <v>162</v>
      </c>
    </row>
    <row r="1181" spans="2:51" s="13" customFormat="1" ht="13.5">
      <c r="B1181" s="232"/>
      <c r="C1181" s="233"/>
      <c r="D1181" s="218" t="s">
        <v>174</v>
      </c>
      <c r="E1181" s="234" t="s">
        <v>21</v>
      </c>
      <c r="F1181" s="235" t="s">
        <v>275</v>
      </c>
      <c r="G1181" s="233"/>
      <c r="H1181" s="236">
        <v>-1.6</v>
      </c>
      <c r="I1181" s="237"/>
      <c r="J1181" s="233"/>
      <c r="K1181" s="233"/>
      <c r="L1181" s="238"/>
      <c r="M1181" s="239"/>
      <c r="N1181" s="240"/>
      <c r="O1181" s="240"/>
      <c r="P1181" s="240"/>
      <c r="Q1181" s="240"/>
      <c r="R1181" s="240"/>
      <c r="S1181" s="240"/>
      <c r="T1181" s="241"/>
      <c r="AT1181" s="242" t="s">
        <v>174</v>
      </c>
      <c r="AU1181" s="242" t="s">
        <v>81</v>
      </c>
      <c r="AV1181" s="13" t="s">
        <v>81</v>
      </c>
      <c r="AW1181" s="13" t="s">
        <v>36</v>
      </c>
      <c r="AX1181" s="13" t="s">
        <v>72</v>
      </c>
      <c r="AY1181" s="242" t="s">
        <v>162</v>
      </c>
    </row>
    <row r="1182" spans="2:51" s="12" customFormat="1" ht="13.5">
      <c r="B1182" s="221"/>
      <c r="C1182" s="222"/>
      <c r="D1182" s="218" t="s">
        <v>174</v>
      </c>
      <c r="E1182" s="223" t="s">
        <v>21</v>
      </c>
      <c r="F1182" s="224" t="s">
        <v>324</v>
      </c>
      <c r="G1182" s="222"/>
      <c r="H1182" s="225" t="s">
        <v>21</v>
      </c>
      <c r="I1182" s="226"/>
      <c r="J1182" s="222"/>
      <c r="K1182" s="222"/>
      <c r="L1182" s="227"/>
      <c r="M1182" s="228"/>
      <c r="N1182" s="229"/>
      <c r="O1182" s="229"/>
      <c r="P1182" s="229"/>
      <c r="Q1182" s="229"/>
      <c r="R1182" s="229"/>
      <c r="S1182" s="229"/>
      <c r="T1182" s="230"/>
      <c r="AT1182" s="231" t="s">
        <v>174</v>
      </c>
      <c r="AU1182" s="231" t="s">
        <v>81</v>
      </c>
      <c r="AV1182" s="12" t="s">
        <v>79</v>
      </c>
      <c r="AW1182" s="12" t="s">
        <v>36</v>
      </c>
      <c r="AX1182" s="12" t="s">
        <v>72</v>
      </c>
      <c r="AY1182" s="231" t="s">
        <v>162</v>
      </c>
    </row>
    <row r="1183" spans="2:51" s="13" customFormat="1" ht="13.5">
      <c r="B1183" s="232"/>
      <c r="C1183" s="233"/>
      <c r="D1183" s="218" t="s">
        <v>174</v>
      </c>
      <c r="E1183" s="234" t="s">
        <v>21</v>
      </c>
      <c r="F1183" s="235" t="s">
        <v>1161</v>
      </c>
      <c r="G1183" s="233"/>
      <c r="H1183" s="236">
        <v>23.897</v>
      </c>
      <c r="I1183" s="237"/>
      <c r="J1183" s="233"/>
      <c r="K1183" s="233"/>
      <c r="L1183" s="238"/>
      <c r="M1183" s="239"/>
      <c r="N1183" s="240"/>
      <c r="O1183" s="240"/>
      <c r="P1183" s="240"/>
      <c r="Q1183" s="240"/>
      <c r="R1183" s="240"/>
      <c r="S1183" s="240"/>
      <c r="T1183" s="241"/>
      <c r="AT1183" s="242" t="s">
        <v>174</v>
      </c>
      <c r="AU1183" s="242" t="s">
        <v>81</v>
      </c>
      <c r="AV1183" s="13" t="s">
        <v>81</v>
      </c>
      <c r="AW1183" s="13" t="s">
        <v>36</v>
      </c>
      <c r="AX1183" s="13" t="s">
        <v>72</v>
      </c>
      <c r="AY1183" s="242" t="s">
        <v>162</v>
      </c>
    </row>
    <row r="1184" spans="2:51" s="13" customFormat="1" ht="13.5">
      <c r="B1184" s="232"/>
      <c r="C1184" s="233"/>
      <c r="D1184" s="218" t="s">
        <v>174</v>
      </c>
      <c r="E1184" s="234" t="s">
        <v>21</v>
      </c>
      <c r="F1184" s="235" t="s">
        <v>1162</v>
      </c>
      <c r="G1184" s="233"/>
      <c r="H1184" s="236">
        <v>-2.205</v>
      </c>
      <c r="I1184" s="237"/>
      <c r="J1184" s="233"/>
      <c r="K1184" s="233"/>
      <c r="L1184" s="238"/>
      <c r="M1184" s="239"/>
      <c r="N1184" s="240"/>
      <c r="O1184" s="240"/>
      <c r="P1184" s="240"/>
      <c r="Q1184" s="240"/>
      <c r="R1184" s="240"/>
      <c r="S1184" s="240"/>
      <c r="T1184" s="241"/>
      <c r="AT1184" s="242" t="s">
        <v>174</v>
      </c>
      <c r="AU1184" s="242" t="s">
        <v>81</v>
      </c>
      <c r="AV1184" s="13" t="s">
        <v>81</v>
      </c>
      <c r="AW1184" s="13" t="s">
        <v>36</v>
      </c>
      <c r="AX1184" s="13" t="s">
        <v>72</v>
      </c>
      <c r="AY1184" s="242" t="s">
        <v>162</v>
      </c>
    </row>
    <row r="1185" spans="2:51" s="12" customFormat="1" ht="13.5">
      <c r="B1185" s="221"/>
      <c r="C1185" s="222"/>
      <c r="D1185" s="218" t="s">
        <v>174</v>
      </c>
      <c r="E1185" s="223" t="s">
        <v>21</v>
      </c>
      <c r="F1185" s="224" t="s">
        <v>326</v>
      </c>
      <c r="G1185" s="222"/>
      <c r="H1185" s="225" t="s">
        <v>21</v>
      </c>
      <c r="I1185" s="226"/>
      <c r="J1185" s="222"/>
      <c r="K1185" s="222"/>
      <c r="L1185" s="227"/>
      <c r="M1185" s="228"/>
      <c r="N1185" s="229"/>
      <c r="O1185" s="229"/>
      <c r="P1185" s="229"/>
      <c r="Q1185" s="229"/>
      <c r="R1185" s="229"/>
      <c r="S1185" s="229"/>
      <c r="T1185" s="230"/>
      <c r="AT1185" s="231" t="s">
        <v>174</v>
      </c>
      <c r="AU1185" s="231" t="s">
        <v>81</v>
      </c>
      <c r="AV1185" s="12" t="s">
        <v>79</v>
      </c>
      <c r="AW1185" s="12" t="s">
        <v>36</v>
      </c>
      <c r="AX1185" s="12" t="s">
        <v>72</v>
      </c>
      <c r="AY1185" s="231" t="s">
        <v>162</v>
      </c>
    </row>
    <row r="1186" spans="2:51" s="13" customFormat="1" ht="13.5">
      <c r="B1186" s="232"/>
      <c r="C1186" s="233"/>
      <c r="D1186" s="218" t="s">
        <v>174</v>
      </c>
      <c r="E1186" s="234" t="s">
        <v>21</v>
      </c>
      <c r="F1186" s="235" t="s">
        <v>1163</v>
      </c>
      <c r="G1186" s="233"/>
      <c r="H1186" s="236">
        <v>6.1</v>
      </c>
      <c r="I1186" s="237"/>
      <c r="J1186" s="233"/>
      <c r="K1186" s="233"/>
      <c r="L1186" s="238"/>
      <c r="M1186" s="239"/>
      <c r="N1186" s="240"/>
      <c r="O1186" s="240"/>
      <c r="P1186" s="240"/>
      <c r="Q1186" s="240"/>
      <c r="R1186" s="240"/>
      <c r="S1186" s="240"/>
      <c r="T1186" s="241"/>
      <c r="AT1186" s="242" t="s">
        <v>174</v>
      </c>
      <c r="AU1186" s="242" t="s">
        <v>81</v>
      </c>
      <c r="AV1186" s="13" t="s">
        <v>81</v>
      </c>
      <c r="AW1186" s="13" t="s">
        <v>36</v>
      </c>
      <c r="AX1186" s="13" t="s">
        <v>72</v>
      </c>
      <c r="AY1186" s="242" t="s">
        <v>162</v>
      </c>
    </row>
    <row r="1187" spans="2:51" s="13" customFormat="1" ht="13.5">
      <c r="B1187" s="232"/>
      <c r="C1187" s="233"/>
      <c r="D1187" s="218" t="s">
        <v>174</v>
      </c>
      <c r="E1187" s="234" t="s">
        <v>21</v>
      </c>
      <c r="F1187" s="235" t="s">
        <v>275</v>
      </c>
      <c r="G1187" s="233"/>
      <c r="H1187" s="236">
        <v>-1.6</v>
      </c>
      <c r="I1187" s="237"/>
      <c r="J1187" s="233"/>
      <c r="K1187" s="233"/>
      <c r="L1187" s="238"/>
      <c r="M1187" s="239"/>
      <c r="N1187" s="240"/>
      <c r="O1187" s="240"/>
      <c r="P1187" s="240"/>
      <c r="Q1187" s="240"/>
      <c r="R1187" s="240"/>
      <c r="S1187" s="240"/>
      <c r="T1187" s="241"/>
      <c r="AT1187" s="242" t="s">
        <v>174</v>
      </c>
      <c r="AU1187" s="242" t="s">
        <v>81</v>
      </c>
      <c r="AV1187" s="13" t="s">
        <v>81</v>
      </c>
      <c r="AW1187" s="13" t="s">
        <v>36</v>
      </c>
      <c r="AX1187" s="13" t="s">
        <v>72</v>
      </c>
      <c r="AY1187" s="242" t="s">
        <v>162</v>
      </c>
    </row>
    <row r="1188" spans="2:51" s="12" customFormat="1" ht="13.5">
      <c r="B1188" s="221"/>
      <c r="C1188" s="222"/>
      <c r="D1188" s="218" t="s">
        <v>174</v>
      </c>
      <c r="E1188" s="223" t="s">
        <v>21</v>
      </c>
      <c r="F1188" s="224" t="s">
        <v>328</v>
      </c>
      <c r="G1188" s="222"/>
      <c r="H1188" s="225" t="s">
        <v>21</v>
      </c>
      <c r="I1188" s="226"/>
      <c r="J1188" s="222"/>
      <c r="K1188" s="222"/>
      <c r="L1188" s="227"/>
      <c r="M1188" s="228"/>
      <c r="N1188" s="229"/>
      <c r="O1188" s="229"/>
      <c r="P1188" s="229"/>
      <c r="Q1188" s="229"/>
      <c r="R1188" s="229"/>
      <c r="S1188" s="229"/>
      <c r="T1188" s="230"/>
      <c r="AT1188" s="231" t="s">
        <v>174</v>
      </c>
      <c r="AU1188" s="231" t="s">
        <v>81</v>
      </c>
      <c r="AV1188" s="12" t="s">
        <v>79</v>
      </c>
      <c r="AW1188" s="12" t="s">
        <v>36</v>
      </c>
      <c r="AX1188" s="12" t="s">
        <v>72</v>
      </c>
      <c r="AY1188" s="231" t="s">
        <v>162</v>
      </c>
    </row>
    <row r="1189" spans="2:51" s="13" customFormat="1" ht="13.5">
      <c r="B1189" s="232"/>
      <c r="C1189" s="233"/>
      <c r="D1189" s="218" t="s">
        <v>174</v>
      </c>
      <c r="E1189" s="234" t="s">
        <v>21</v>
      </c>
      <c r="F1189" s="235" t="s">
        <v>1164</v>
      </c>
      <c r="G1189" s="233"/>
      <c r="H1189" s="236">
        <v>37.976</v>
      </c>
      <c r="I1189" s="237"/>
      <c r="J1189" s="233"/>
      <c r="K1189" s="233"/>
      <c r="L1189" s="238"/>
      <c r="M1189" s="239"/>
      <c r="N1189" s="240"/>
      <c r="O1189" s="240"/>
      <c r="P1189" s="240"/>
      <c r="Q1189" s="240"/>
      <c r="R1189" s="240"/>
      <c r="S1189" s="240"/>
      <c r="T1189" s="241"/>
      <c r="AT1189" s="242" t="s">
        <v>174</v>
      </c>
      <c r="AU1189" s="242" t="s">
        <v>81</v>
      </c>
      <c r="AV1189" s="13" t="s">
        <v>81</v>
      </c>
      <c r="AW1189" s="13" t="s">
        <v>36</v>
      </c>
      <c r="AX1189" s="13" t="s">
        <v>72</v>
      </c>
      <c r="AY1189" s="242" t="s">
        <v>162</v>
      </c>
    </row>
    <row r="1190" spans="2:51" s="13" customFormat="1" ht="13.5">
      <c r="B1190" s="232"/>
      <c r="C1190" s="233"/>
      <c r="D1190" s="218" t="s">
        <v>174</v>
      </c>
      <c r="E1190" s="234" t="s">
        <v>21</v>
      </c>
      <c r="F1190" s="235" t="s">
        <v>1162</v>
      </c>
      <c r="G1190" s="233"/>
      <c r="H1190" s="236">
        <v>-2.205</v>
      </c>
      <c r="I1190" s="237"/>
      <c r="J1190" s="233"/>
      <c r="K1190" s="233"/>
      <c r="L1190" s="238"/>
      <c r="M1190" s="239"/>
      <c r="N1190" s="240"/>
      <c r="O1190" s="240"/>
      <c r="P1190" s="240"/>
      <c r="Q1190" s="240"/>
      <c r="R1190" s="240"/>
      <c r="S1190" s="240"/>
      <c r="T1190" s="241"/>
      <c r="AT1190" s="242" t="s">
        <v>174</v>
      </c>
      <c r="AU1190" s="242" t="s">
        <v>81</v>
      </c>
      <c r="AV1190" s="13" t="s">
        <v>81</v>
      </c>
      <c r="AW1190" s="13" t="s">
        <v>36</v>
      </c>
      <c r="AX1190" s="13" t="s">
        <v>72</v>
      </c>
      <c r="AY1190" s="242" t="s">
        <v>162</v>
      </c>
    </row>
    <row r="1191" spans="2:51" s="13" customFormat="1" ht="13.5">
      <c r="B1191" s="232"/>
      <c r="C1191" s="233"/>
      <c r="D1191" s="218" t="s">
        <v>174</v>
      </c>
      <c r="E1191" s="234" t="s">
        <v>21</v>
      </c>
      <c r="F1191" s="235" t="s">
        <v>320</v>
      </c>
      <c r="G1191" s="233"/>
      <c r="H1191" s="236">
        <v>-2.5</v>
      </c>
      <c r="I1191" s="237"/>
      <c r="J1191" s="233"/>
      <c r="K1191" s="233"/>
      <c r="L1191" s="238"/>
      <c r="M1191" s="239"/>
      <c r="N1191" s="240"/>
      <c r="O1191" s="240"/>
      <c r="P1191" s="240"/>
      <c r="Q1191" s="240"/>
      <c r="R1191" s="240"/>
      <c r="S1191" s="240"/>
      <c r="T1191" s="241"/>
      <c r="AT1191" s="242" t="s">
        <v>174</v>
      </c>
      <c r="AU1191" s="242" t="s">
        <v>81</v>
      </c>
      <c r="AV1191" s="13" t="s">
        <v>81</v>
      </c>
      <c r="AW1191" s="13" t="s">
        <v>36</v>
      </c>
      <c r="AX1191" s="13" t="s">
        <v>72</v>
      </c>
      <c r="AY1191" s="242" t="s">
        <v>162</v>
      </c>
    </row>
    <row r="1192" spans="2:51" s="12" customFormat="1" ht="13.5">
      <c r="B1192" s="221"/>
      <c r="C1192" s="222"/>
      <c r="D1192" s="218" t="s">
        <v>174</v>
      </c>
      <c r="E1192" s="223" t="s">
        <v>21</v>
      </c>
      <c r="F1192" s="224" t="s">
        <v>330</v>
      </c>
      <c r="G1192" s="222"/>
      <c r="H1192" s="225" t="s">
        <v>21</v>
      </c>
      <c r="I1192" s="226"/>
      <c r="J1192" s="222"/>
      <c r="K1192" s="222"/>
      <c r="L1192" s="227"/>
      <c r="M1192" s="228"/>
      <c r="N1192" s="229"/>
      <c r="O1192" s="229"/>
      <c r="P1192" s="229"/>
      <c r="Q1192" s="229"/>
      <c r="R1192" s="229"/>
      <c r="S1192" s="229"/>
      <c r="T1192" s="230"/>
      <c r="AT1192" s="231" t="s">
        <v>174</v>
      </c>
      <c r="AU1192" s="231" t="s">
        <v>81</v>
      </c>
      <c r="AV1192" s="12" t="s">
        <v>79</v>
      </c>
      <c r="AW1192" s="12" t="s">
        <v>36</v>
      </c>
      <c r="AX1192" s="12" t="s">
        <v>72</v>
      </c>
      <c r="AY1192" s="231" t="s">
        <v>162</v>
      </c>
    </row>
    <row r="1193" spans="2:51" s="13" customFormat="1" ht="13.5">
      <c r="B1193" s="232"/>
      <c r="C1193" s="233"/>
      <c r="D1193" s="218" t="s">
        <v>174</v>
      </c>
      <c r="E1193" s="234" t="s">
        <v>21</v>
      </c>
      <c r="F1193" s="235" t="s">
        <v>1165</v>
      </c>
      <c r="G1193" s="233"/>
      <c r="H1193" s="236">
        <v>29.088</v>
      </c>
      <c r="I1193" s="237"/>
      <c r="J1193" s="233"/>
      <c r="K1193" s="233"/>
      <c r="L1193" s="238"/>
      <c r="M1193" s="239"/>
      <c r="N1193" s="240"/>
      <c r="O1193" s="240"/>
      <c r="P1193" s="240"/>
      <c r="Q1193" s="240"/>
      <c r="R1193" s="240"/>
      <c r="S1193" s="240"/>
      <c r="T1193" s="241"/>
      <c r="AT1193" s="242" t="s">
        <v>174</v>
      </c>
      <c r="AU1193" s="242" t="s">
        <v>81</v>
      </c>
      <c r="AV1193" s="13" t="s">
        <v>81</v>
      </c>
      <c r="AW1193" s="13" t="s">
        <v>36</v>
      </c>
      <c r="AX1193" s="13" t="s">
        <v>72</v>
      </c>
      <c r="AY1193" s="242" t="s">
        <v>162</v>
      </c>
    </row>
    <row r="1194" spans="2:51" s="13" customFormat="1" ht="13.5">
      <c r="B1194" s="232"/>
      <c r="C1194" s="233"/>
      <c r="D1194" s="218" t="s">
        <v>174</v>
      </c>
      <c r="E1194" s="234" t="s">
        <v>21</v>
      </c>
      <c r="F1194" s="235" t="s">
        <v>1162</v>
      </c>
      <c r="G1194" s="233"/>
      <c r="H1194" s="236">
        <v>-2.205</v>
      </c>
      <c r="I1194" s="237"/>
      <c r="J1194" s="233"/>
      <c r="K1194" s="233"/>
      <c r="L1194" s="238"/>
      <c r="M1194" s="239"/>
      <c r="N1194" s="240"/>
      <c r="O1194" s="240"/>
      <c r="P1194" s="240"/>
      <c r="Q1194" s="240"/>
      <c r="R1194" s="240"/>
      <c r="S1194" s="240"/>
      <c r="T1194" s="241"/>
      <c r="AT1194" s="242" t="s">
        <v>174</v>
      </c>
      <c r="AU1194" s="242" t="s">
        <v>81</v>
      </c>
      <c r="AV1194" s="13" t="s">
        <v>81</v>
      </c>
      <c r="AW1194" s="13" t="s">
        <v>36</v>
      </c>
      <c r="AX1194" s="13" t="s">
        <v>72</v>
      </c>
      <c r="AY1194" s="242" t="s">
        <v>162</v>
      </c>
    </row>
    <row r="1195" spans="2:51" s="13" customFormat="1" ht="13.5">
      <c r="B1195" s="232"/>
      <c r="C1195" s="233"/>
      <c r="D1195" s="218" t="s">
        <v>174</v>
      </c>
      <c r="E1195" s="234" t="s">
        <v>21</v>
      </c>
      <c r="F1195" s="235" t="s">
        <v>278</v>
      </c>
      <c r="G1195" s="233"/>
      <c r="H1195" s="236">
        <v>-1.8</v>
      </c>
      <c r="I1195" s="237"/>
      <c r="J1195" s="233"/>
      <c r="K1195" s="233"/>
      <c r="L1195" s="238"/>
      <c r="M1195" s="239"/>
      <c r="N1195" s="240"/>
      <c r="O1195" s="240"/>
      <c r="P1195" s="240"/>
      <c r="Q1195" s="240"/>
      <c r="R1195" s="240"/>
      <c r="S1195" s="240"/>
      <c r="T1195" s="241"/>
      <c r="AT1195" s="242" t="s">
        <v>174</v>
      </c>
      <c r="AU1195" s="242" t="s">
        <v>81</v>
      </c>
      <c r="AV1195" s="13" t="s">
        <v>81</v>
      </c>
      <c r="AW1195" s="13" t="s">
        <v>36</v>
      </c>
      <c r="AX1195" s="13" t="s">
        <v>72</v>
      </c>
      <c r="AY1195" s="242" t="s">
        <v>162</v>
      </c>
    </row>
    <row r="1196" spans="2:51" s="12" customFormat="1" ht="13.5">
      <c r="B1196" s="221"/>
      <c r="C1196" s="222"/>
      <c r="D1196" s="218" t="s">
        <v>174</v>
      </c>
      <c r="E1196" s="223" t="s">
        <v>21</v>
      </c>
      <c r="F1196" s="224" t="s">
        <v>332</v>
      </c>
      <c r="G1196" s="222"/>
      <c r="H1196" s="225" t="s">
        <v>21</v>
      </c>
      <c r="I1196" s="226"/>
      <c r="J1196" s="222"/>
      <c r="K1196" s="222"/>
      <c r="L1196" s="227"/>
      <c r="M1196" s="228"/>
      <c r="N1196" s="229"/>
      <c r="O1196" s="229"/>
      <c r="P1196" s="229"/>
      <c r="Q1196" s="229"/>
      <c r="R1196" s="229"/>
      <c r="S1196" s="229"/>
      <c r="T1196" s="230"/>
      <c r="AT1196" s="231" t="s">
        <v>174</v>
      </c>
      <c r="AU1196" s="231" t="s">
        <v>81</v>
      </c>
      <c r="AV1196" s="12" t="s">
        <v>79</v>
      </c>
      <c r="AW1196" s="12" t="s">
        <v>36</v>
      </c>
      <c r="AX1196" s="12" t="s">
        <v>72</v>
      </c>
      <c r="AY1196" s="231" t="s">
        <v>162</v>
      </c>
    </row>
    <row r="1197" spans="2:51" s="13" customFormat="1" ht="13.5">
      <c r="B1197" s="232"/>
      <c r="C1197" s="233"/>
      <c r="D1197" s="218" t="s">
        <v>174</v>
      </c>
      <c r="E1197" s="234" t="s">
        <v>21</v>
      </c>
      <c r="F1197" s="235" t="s">
        <v>1166</v>
      </c>
      <c r="G1197" s="233"/>
      <c r="H1197" s="236">
        <v>38.582</v>
      </c>
      <c r="I1197" s="237"/>
      <c r="J1197" s="233"/>
      <c r="K1197" s="233"/>
      <c r="L1197" s="238"/>
      <c r="M1197" s="239"/>
      <c r="N1197" s="240"/>
      <c r="O1197" s="240"/>
      <c r="P1197" s="240"/>
      <c r="Q1197" s="240"/>
      <c r="R1197" s="240"/>
      <c r="S1197" s="240"/>
      <c r="T1197" s="241"/>
      <c r="AT1197" s="242" t="s">
        <v>174</v>
      </c>
      <c r="AU1197" s="242" t="s">
        <v>81</v>
      </c>
      <c r="AV1197" s="13" t="s">
        <v>81</v>
      </c>
      <c r="AW1197" s="13" t="s">
        <v>36</v>
      </c>
      <c r="AX1197" s="13" t="s">
        <v>72</v>
      </c>
      <c r="AY1197" s="242" t="s">
        <v>162</v>
      </c>
    </row>
    <row r="1198" spans="2:51" s="13" customFormat="1" ht="13.5">
      <c r="B1198" s="232"/>
      <c r="C1198" s="233"/>
      <c r="D1198" s="218" t="s">
        <v>174</v>
      </c>
      <c r="E1198" s="234" t="s">
        <v>21</v>
      </c>
      <c r="F1198" s="235" t="s">
        <v>1162</v>
      </c>
      <c r="G1198" s="233"/>
      <c r="H1198" s="236">
        <v>-2.205</v>
      </c>
      <c r="I1198" s="237"/>
      <c r="J1198" s="233"/>
      <c r="K1198" s="233"/>
      <c r="L1198" s="238"/>
      <c r="M1198" s="239"/>
      <c r="N1198" s="240"/>
      <c r="O1198" s="240"/>
      <c r="P1198" s="240"/>
      <c r="Q1198" s="240"/>
      <c r="R1198" s="240"/>
      <c r="S1198" s="240"/>
      <c r="T1198" s="241"/>
      <c r="AT1198" s="242" t="s">
        <v>174</v>
      </c>
      <c r="AU1198" s="242" t="s">
        <v>81</v>
      </c>
      <c r="AV1198" s="13" t="s">
        <v>81</v>
      </c>
      <c r="AW1198" s="13" t="s">
        <v>36</v>
      </c>
      <c r="AX1198" s="13" t="s">
        <v>72</v>
      </c>
      <c r="AY1198" s="242" t="s">
        <v>162</v>
      </c>
    </row>
    <row r="1199" spans="2:51" s="13" customFormat="1" ht="13.5">
      <c r="B1199" s="232"/>
      <c r="C1199" s="233"/>
      <c r="D1199" s="218" t="s">
        <v>174</v>
      </c>
      <c r="E1199" s="234" t="s">
        <v>21</v>
      </c>
      <c r="F1199" s="235" t="s">
        <v>278</v>
      </c>
      <c r="G1199" s="233"/>
      <c r="H1199" s="236">
        <v>-1.8</v>
      </c>
      <c r="I1199" s="237"/>
      <c r="J1199" s="233"/>
      <c r="K1199" s="233"/>
      <c r="L1199" s="238"/>
      <c r="M1199" s="239"/>
      <c r="N1199" s="240"/>
      <c r="O1199" s="240"/>
      <c r="P1199" s="240"/>
      <c r="Q1199" s="240"/>
      <c r="R1199" s="240"/>
      <c r="S1199" s="240"/>
      <c r="T1199" s="241"/>
      <c r="AT1199" s="242" t="s">
        <v>174</v>
      </c>
      <c r="AU1199" s="242" t="s">
        <v>81</v>
      </c>
      <c r="AV1199" s="13" t="s">
        <v>81</v>
      </c>
      <c r="AW1199" s="13" t="s">
        <v>36</v>
      </c>
      <c r="AX1199" s="13" t="s">
        <v>72</v>
      </c>
      <c r="AY1199" s="242" t="s">
        <v>162</v>
      </c>
    </row>
    <row r="1200" spans="2:51" s="13" customFormat="1" ht="13.5">
      <c r="B1200" s="232"/>
      <c r="C1200" s="233"/>
      <c r="D1200" s="218" t="s">
        <v>174</v>
      </c>
      <c r="E1200" s="234" t="s">
        <v>21</v>
      </c>
      <c r="F1200" s="235" t="s">
        <v>320</v>
      </c>
      <c r="G1200" s="233"/>
      <c r="H1200" s="236">
        <v>-2.5</v>
      </c>
      <c r="I1200" s="237"/>
      <c r="J1200" s="233"/>
      <c r="K1200" s="233"/>
      <c r="L1200" s="238"/>
      <c r="M1200" s="239"/>
      <c r="N1200" s="240"/>
      <c r="O1200" s="240"/>
      <c r="P1200" s="240"/>
      <c r="Q1200" s="240"/>
      <c r="R1200" s="240"/>
      <c r="S1200" s="240"/>
      <c r="T1200" s="241"/>
      <c r="AT1200" s="242" t="s">
        <v>174</v>
      </c>
      <c r="AU1200" s="242" t="s">
        <v>81</v>
      </c>
      <c r="AV1200" s="13" t="s">
        <v>81</v>
      </c>
      <c r="AW1200" s="13" t="s">
        <v>36</v>
      </c>
      <c r="AX1200" s="13" t="s">
        <v>72</v>
      </c>
      <c r="AY1200" s="242" t="s">
        <v>162</v>
      </c>
    </row>
    <row r="1201" spans="2:51" s="12" customFormat="1" ht="13.5">
      <c r="B1201" s="221"/>
      <c r="C1201" s="222"/>
      <c r="D1201" s="218" t="s">
        <v>174</v>
      </c>
      <c r="E1201" s="223" t="s">
        <v>21</v>
      </c>
      <c r="F1201" s="224" t="s">
        <v>196</v>
      </c>
      <c r="G1201" s="222"/>
      <c r="H1201" s="225" t="s">
        <v>21</v>
      </c>
      <c r="I1201" s="226"/>
      <c r="J1201" s="222"/>
      <c r="K1201" s="222"/>
      <c r="L1201" s="227"/>
      <c r="M1201" s="228"/>
      <c r="N1201" s="229"/>
      <c r="O1201" s="229"/>
      <c r="P1201" s="229"/>
      <c r="Q1201" s="229"/>
      <c r="R1201" s="229"/>
      <c r="S1201" s="229"/>
      <c r="T1201" s="230"/>
      <c r="AT1201" s="231" t="s">
        <v>174</v>
      </c>
      <c r="AU1201" s="231" t="s">
        <v>81</v>
      </c>
      <c r="AV1201" s="12" t="s">
        <v>79</v>
      </c>
      <c r="AW1201" s="12" t="s">
        <v>36</v>
      </c>
      <c r="AX1201" s="12" t="s">
        <v>72</v>
      </c>
      <c r="AY1201" s="231" t="s">
        <v>162</v>
      </c>
    </row>
    <row r="1202" spans="2:51" s="13" customFormat="1" ht="13.5">
      <c r="B1202" s="232"/>
      <c r="C1202" s="233"/>
      <c r="D1202" s="218" t="s">
        <v>174</v>
      </c>
      <c r="E1202" s="234" t="s">
        <v>21</v>
      </c>
      <c r="F1202" s="235" t="s">
        <v>1167</v>
      </c>
      <c r="G1202" s="233"/>
      <c r="H1202" s="236">
        <v>47.88</v>
      </c>
      <c r="I1202" s="237"/>
      <c r="J1202" s="233"/>
      <c r="K1202" s="233"/>
      <c r="L1202" s="238"/>
      <c r="M1202" s="239"/>
      <c r="N1202" s="240"/>
      <c r="O1202" s="240"/>
      <c r="P1202" s="240"/>
      <c r="Q1202" s="240"/>
      <c r="R1202" s="240"/>
      <c r="S1202" s="240"/>
      <c r="T1202" s="241"/>
      <c r="AT1202" s="242" t="s">
        <v>174</v>
      </c>
      <c r="AU1202" s="242" t="s">
        <v>81</v>
      </c>
      <c r="AV1202" s="13" t="s">
        <v>81</v>
      </c>
      <c r="AW1202" s="13" t="s">
        <v>36</v>
      </c>
      <c r="AX1202" s="13" t="s">
        <v>72</v>
      </c>
      <c r="AY1202" s="242" t="s">
        <v>162</v>
      </c>
    </row>
    <row r="1203" spans="2:51" s="13" customFormat="1" ht="13.5">
      <c r="B1203" s="232"/>
      <c r="C1203" s="233"/>
      <c r="D1203" s="218" t="s">
        <v>174</v>
      </c>
      <c r="E1203" s="234" t="s">
        <v>21</v>
      </c>
      <c r="F1203" s="235" t="s">
        <v>1168</v>
      </c>
      <c r="G1203" s="233"/>
      <c r="H1203" s="236">
        <v>-3.57</v>
      </c>
      <c r="I1203" s="237"/>
      <c r="J1203" s="233"/>
      <c r="K1203" s="233"/>
      <c r="L1203" s="238"/>
      <c r="M1203" s="239"/>
      <c r="N1203" s="240"/>
      <c r="O1203" s="240"/>
      <c r="P1203" s="240"/>
      <c r="Q1203" s="240"/>
      <c r="R1203" s="240"/>
      <c r="S1203" s="240"/>
      <c r="T1203" s="241"/>
      <c r="AT1203" s="242" t="s">
        <v>174</v>
      </c>
      <c r="AU1203" s="242" t="s">
        <v>81</v>
      </c>
      <c r="AV1203" s="13" t="s">
        <v>81</v>
      </c>
      <c r="AW1203" s="13" t="s">
        <v>36</v>
      </c>
      <c r="AX1203" s="13" t="s">
        <v>72</v>
      </c>
      <c r="AY1203" s="242" t="s">
        <v>162</v>
      </c>
    </row>
    <row r="1204" spans="2:51" s="13" customFormat="1" ht="13.5">
      <c r="B1204" s="232"/>
      <c r="C1204" s="233"/>
      <c r="D1204" s="218" t="s">
        <v>174</v>
      </c>
      <c r="E1204" s="234" t="s">
        <v>21</v>
      </c>
      <c r="F1204" s="235" t="s">
        <v>1158</v>
      </c>
      <c r="G1204" s="233"/>
      <c r="H1204" s="236">
        <v>-2.25</v>
      </c>
      <c r="I1204" s="237"/>
      <c r="J1204" s="233"/>
      <c r="K1204" s="233"/>
      <c r="L1204" s="238"/>
      <c r="M1204" s="239"/>
      <c r="N1204" s="240"/>
      <c r="O1204" s="240"/>
      <c r="P1204" s="240"/>
      <c r="Q1204" s="240"/>
      <c r="R1204" s="240"/>
      <c r="S1204" s="240"/>
      <c r="T1204" s="241"/>
      <c r="AT1204" s="242" t="s">
        <v>174</v>
      </c>
      <c r="AU1204" s="242" t="s">
        <v>81</v>
      </c>
      <c r="AV1204" s="13" t="s">
        <v>81</v>
      </c>
      <c r="AW1204" s="13" t="s">
        <v>36</v>
      </c>
      <c r="AX1204" s="13" t="s">
        <v>72</v>
      </c>
      <c r="AY1204" s="242" t="s">
        <v>162</v>
      </c>
    </row>
    <row r="1205" spans="2:51" s="13" customFormat="1" ht="13.5">
      <c r="B1205" s="232"/>
      <c r="C1205" s="233"/>
      <c r="D1205" s="218" t="s">
        <v>174</v>
      </c>
      <c r="E1205" s="234" t="s">
        <v>21</v>
      </c>
      <c r="F1205" s="235" t="s">
        <v>1169</v>
      </c>
      <c r="G1205" s="233"/>
      <c r="H1205" s="236">
        <v>-1.26</v>
      </c>
      <c r="I1205" s="237"/>
      <c r="J1205" s="233"/>
      <c r="K1205" s="233"/>
      <c r="L1205" s="238"/>
      <c r="M1205" s="239"/>
      <c r="N1205" s="240"/>
      <c r="O1205" s="240"/>
      <c r="P1205" s="240"/>
      <c r="Q1205" s="240"/>
      <c r="R1205" s="240"/>
      <c r="S1205" s="240"/>
      <c r="T1205" s="241"/>
      <c r="AT1205" s="242" t="s">
        <v>174</v>
      </c>
      <c r="AU1205" s="242" t="s">
        <v>81</v>
      </c>
      <c r="AV1205" s="13" t="s">
        <v>81</v>
      </c>
      <c r="AW1205" s="13" t="s">
        <v>36</v>
      </c>
      <c r="AX1205" s="13" t="s">
        <v>72</v>
      </c>
      <c r="AY1205" s="242" t="s">
        <v>162</v>
      </c>
    </row>
    <row r="1206" spans="2:51" s="12" customFormat="1" ht="13.5">
      <c r="B1206" s="221"/>
      <c r="C1206" s="222"/>
      <c r="D1206" s="218" t="s">
        <v>174</v>
      </c>
      <c r="E1206" s="223" t="s">
        <v>21</v>
      </c>
      <c r="F1206" s="224" t="s">
        <v>699</v>
      </c>
      <c r="G1206" s="222"/>
      <c r="H1206" s="225" t="s">
        <v>21</v>
      </c>
      <c r="I1206" s="226"/>
      <c r="J1206" s="222"/>
      <c r="K1206" s="222"/>
      <c r="L1206" s="227"/>
      <c r="M1206" s="228"/>
      <c r="N1206" s="229"/>
      <c r="O1206" s="229"/>
      <c r="P1206" s="229"/>
      <c r="Q1206" s="229"/>
      <c r="R1206" s="229"/>
      <c r="S1206" s="229"/>
      <c r="T1206" s="230"/>
      <c r="AT1206" s="231" t="s">
        <v>174</v>
      </c>
      <c r="AU1206" s="231" t="s">
        <v>81</v>
      </c>
      <c r="AV1206" s="12" t="s">
        <v>79</v>
      </c>
      <c r="AW1206" s="12" t="s">
        <v>36</v>
      </c>
      <c r="AX1206" s="12" t="s">
        <v>72</v>
      </c>
      <c r="AY1206" s="231" t="s">
        <v>162</v>
      </c>
    </row>
    <row r="1207" spans="2:51" s="13" customFormat="1" ht="13.5">
      <c r="B1207" s="232"/>
      <c r="C1207" s="233"/>
      <c r="D1207" s="218" t="s">
        <v>174</v>
      </c>
      <c r="E1207" s="234" t="s">
        <v>21</v>
      </c>
      <c r="F1207" s="235" t="s">
        <v>1170</v>
      </c>
      <c r="G1207" s="233"/>
      <c r="H1207" s="236">
        <v>17.46</v>
      </c>
      <c r="I1207" s="237"/>
      <c r="J1207" s="233"/>
      <c r="K1207" s="233"/>
      <c r="L1207" s="238"/>
      <c r="M1207" s="239"/>
      <c r="N1207" s="240"/>
      <c r="O1207" s="240"/>
      <c r="P1207" s="240"/>
      <c r="Q1207" s="240"/>
      <c r="R1207" s="240"/>
      <c r="S1207" s="240"/>
      <c r="T1207" s="241"/>
      <c r="AT1207" s="242" t="s">
        <v>174</v>
      </c>
      <c r="AU1207" s="242" t="s">
        <v>81</v>
      </c>
      <c r="AV1207" s="13" t="s">
        <v>81</v>
      </c>
      <c r="AW1207" s="13" t="s">
        <v>36</v>
      </c>
      <c r="AX1207" s="13" t="s">
        <v>72</v>
      </c>
      <c r="AY1207" s="242" t="s">
        <v>162</v>
      </c>
    </row>
    <row r="1208" spans="2:51" s="13" customFormat="1" ht="13.5">
      <c r="B1208" s="232"/>
      <c r="C1208" s="233"/>
      <c r="D1208" s="218" t="s">
        <v>174</v>
      </c>
      <c r="E1208" s="234" t="s">
        <v>21</v>
      </c>
      <c r="F1208" s="235" t="s">
        <v>1169</v>
      </c>
      <c r="G1208" s="233"/>
      <c r="H1208" s="236">
        <v>-1.26</v>
      </c>
      <c r="I1208" s="237"/>
      <c r="J1208" s="233"/>
      <c r="K1208" s="233"/>
      <c r="L1208" s="238"/>
      <c r="M1208" s="239"/>
      <c r="N1208" s="240"/>
      <c r="O1208" s="240"/>
      <c r="P1208" s="240"/>
      <c r="Q1208" s="240"/>
      <c r="R1208" s="240"/>
      <c r="S1208" s="240"/>
      <c r="T1208" s="241"/>
      <c r="AT1208" s="242" t="s">
        <v>174</v>
      </c>
      <c r="AU1208" s="242" t="s">
        <v>81</v>
      </c>
      <c r="AV1208" s="13" t="s">
        <v>81</v>
      </c>
      <c r="AW1208" s="13" t="s">
        <v>36</v>
      </c>
      <c r="AX1208" s="13" t="s">
        <v>72</v>
      </c>
      <c r="AY1208" s="242" t="s">
        <v>162</v>
      </c>
    </row>
    <row r="1209" spans="2:51" s="12" customFormat="1" ht="13.5">
      <c r="B1209" s="221"/>
      <c r="C1209" s="222"/>
      <c r="D1209" s="218" t="s">
        <v>174</v>
      </c>
      <c r="E1209" s="223" t="s">
        <v>21</v>
      </c>
      <c r="F1209" s="224" t="s">
        <v>178</v>
      </c>
      <c r="G1209" s="222"/>
      <c r="H1209" s="225" t="s">
        <v>21</v>
      </c>
      <c r="I1209" s="226"/>
      <c r="J1209" s="222"/>
      <c r="K1209" s="222"/>
      <c r="L1209" s="227"/>
      <c r="M1209" s="228"/>
      <c r="N1209" s="229"/>
      <c r="O1209" s="229"/>
      <c r="P1209" s="229"/>
      <c r="Q1209" s="229"/>
      <c r="R1209" s="229"/>
      <c r="S1209" s="229"/>
      <c r="T1209" s="230"/>
      <c r="AT1209" s="231" t="s">
        <v>174</v>
      </c>
      <c r="AU1209" s="231" t="s">
        <v>81</v>
      </c>
      <c r="AV1209" s="12" t="s">
        <v>79</v>
      </c>
      <c r="AW1209" s="12" t="s">
        <v>36</v>
      </c>
      <c r="AX1209" s="12" t="s">
        <v>72</v>
      </c>
      <c r="AY1209" s="231" t="s">
        <v>162</v>
      </c>
    </row>
    <row r="1210" spans="2:51" s="13" customFormat="1" ht="13.5">
      <c r="B1210" s="232"/>
      <c r="C1210" s="233"/>
      <c r="D1210" s="218" t="s">
        <v>174</v>
      </c>
      <c r="E1210" s="234" t="s">
        <v>21</v>
      </c>
      <c r="F1210" s="235" t="s">
        <v>1171</v>
      </c>
      <c r="G1210" s="233"/>
      <c r="H1210" s="236">
        <v>32.994</v>
      </c>
      <c r="I1210" s="237"/>
      <c r="J1210" s="233"/>
      <c r="K1210" s="233"/>
      <c r="L1210" s="238"/>
      <c r="M1210" s="239"/>
      <c r="N1210" s="240"/>
      <c r="O1210" s="240"/>
      <c r="P1210" s="240"/>
      <c r="Q1210" s="240"/>
      <c r="R1210" s="240"/>
      <c r="S1210" s="240"/>
      <c r="T1210" s="241"/>
      <c r="AT1210" s="242" t="s">
        <v>174</v>
      </c>
      <c r="AU1210" s="242" t="s">
        <v>81</v>
      </c>
      <c r="AV1210" s="13" t="s">
        <v>81</v>
      </c>
      <c r="AW1210" s="13" t="s">
        <v>36</v>
      </c>
      <c r="AX1210" s="13" t="s">
        <v>72</v>
      </c>
      <c r="AY1210" s="242" t="s">
        <v>162</v>
      </c>
    </row>
    <row r="1211" spans="2:51" s="13" customFormat="1" ht="13.5">
      <c r="B1211" s="232"/>
      <c r="C1211" s="233"/>
      <c r="D1211" s="218" t="s">
        <v>174</v>
      </c>
      <c r="E1211" s="234" t="s">
        <v>21</v>
      </c>
      <c r="F1211" s="235" t="s">
        <v>1156</v>
      </c>
      <c r="G1211" s="233"/>
      <c r="H1211" s="236">
        <v>-1.785</v>
      </c>
      <c r="I1211" s="237"/>
      <c r="J1211" s="233"/>
      <c r="K1211" s="233"/>
      <c r="L1211" s="238"/>
      <c r="M1211" s="239"/>
      <c r="N1211" s="240"/>
      <c r="O1211" s="240"/>
      <c r="P1211" s="240"/>
      <c r="Q1211" s="240"/>
      <c r="R1211" s="240"/>
      <c r="S1211" s="240"/>
      <c r="T1211" s="241"/>
      <c r="AT1211" s="242" t="s">
        <v>174</v>
      </c>
      <c r="AU1211" s="242" t="s">
        <v>81</v>
      </c>
      <c r="AV1211" s="13" t="s">
        <v>81</v>
      </c>
      <c r="AW1211" s="13" t="s">
        <v>36</v>
      </c>
      <c r="AX1211" s="13" t="s">
        <v>72</v>
      </c>
      <c r="AY1211" s="242" t="s">
        <v>162</v>
      </c>
    </row>
    <row r="1212" spans="2:51" s="13" customFormat="1" ht="13.5">
      <c r="B1212" s="232"/>
      <c r="C1212" s="233"/>
      <c r="D1212" s="218" t="s">
        <v>174</v>
      </c>
      <c r="E1212" s="234" t="s">
        <v>21</v>
      </c>
      <c r="F1212" s="235" t="s">
        <v>1159</v>
      </c>
      <c r="G1212" s="233"/>
      <c r="H1212" s="236">
        <v>-1.62</v>
      </c>
      <c r="I1212" s="237"/>
      <c r="J1212" s="233"/>
      <c r="K1212" s="233"/>
      <c r="L1212" s="238"/>
      <c r="M1212" s="239"/>
      <c r="N1212" s="240"/>
      <c r="O1212" s="240"/>
      <c r="P1212" s="240"/>
      <c r="Q1212" s="240"/>
      <c r="R1212" s="240"/>
      <c r="S1212" s="240"/>
      <c r="T1212" s="241"/>
      <c r="AT1212" s="242" t="s">
        <v>174</v>
      </c>
      <c r="AU1212" s="242" t="s">
        <v>81</v>
      </c>
      <c r="AV1212" s="13" t="s">
        <v>81</v>
      </c>
      <c r="AW1212" s="13" t="s">
        <v>36</v>
      </c>
      <c r="AX1212" s="13" t="s">
        <v>72</v>
      </c>
      <c r="AY1212" s="242" t="s">
        <v>162</v>
      </c>
    </row>
    <row r="1213" spans="2:51" s="12" customFormat="1" ht="13.5">
      <c r="B1213" s="221"/>
      <c r="C1213" s="222"/>
      <c r="D1213" s="218" t="s">
        <v>174</v>
      </c>
      <c r="E1213" s="223" t="s">
        <v>21</v>
      </c>
      <c r="F1213" s="224" t="s">
        <v>342</v>
      </c>
      <c r="G1213" s="222"/>
      <c r="H1213" s="225" t="s">
        <v>21</v>
      </c>
      <c r="I1213" s="226"/>
      <c r="J1213" s="222"/>
      <c r="K1213" s="222"/>
      <c r="L1213" s="227"/>
      <c r="M1213" s="228"/>
      <c r="N1213" s="229"/>
      <c r="O1213" s="229"/>
      <c r="P1213" s="229"/>
      <c r="Q1213" s="229"/>
      <c r="R1213" s="229"/>
      <c r="S1213" s="229"/>
      <c r="T1213" s="230"/>
      <c r="AT1213" s="231" t="s">
        <v>174</v>
      </c>
      <c r="AU1213" s="231" t="s">
        <v>81</v>
      </c>
      <c r="AV1213" s="12" t="s">
        <v>79</v>
      </c>
      <c r="AW1213" s="12" t="s">
        <v>36</v>
      </c>
      <c r="AX1213" s="12" t="s">
        <v>72</v>
      </c>
      <c r="AY1213" s="231" t="s">
        <v>162</v>
      </c>
    </row>
    <row r="1214" spans="2:51" s="13" customFormat="1" ht="13.5">
      <c r="B1214" s="232"/>
      <c r="C1214" s="233"/>
      <c r="D1214" s="218" t="s">
        <v>174</v>
      </c>
      <c r="E1214" s="234" t="s">
        <v>21</v>
      </c>
      <c r="F1214" s="235" t="s">
        <v>1172</v>
      </c>
      <c r="G1214" s="233"/>
      <c r="H1214" s="236">
        <v>38.376</v>
      </c>
      <c r="I1214" s="237"/>
      <c r="J1214" s="233"/>
      <c r="K1214" s="233"/>
      <c r="L1214" s="238"/>
      <c r="M1214" s="239"/>
      <c r="N1214" s="240"/>
      <c r="O1214" s="240"/>
      <c r="P1214" s="240"/>
      <c r="Q1214" s="240"/>
      <c r="R1214" s="240"/>
      <c r="S1214" s="240"/>
      <c r="T1214" s="241"/>
      <c r="AT1214" s="242" t="s">
        <v>174</v>
      </c>
      <c r="AU1214" s="242" t="s">
        <v>81</v>
      </c>
      <c r="AV1214" s="13" t="s">
        <v>81</v>
      </c>
      <c r="AW1214" s="13" t="s">
        <v>36</v>
      </c>
      <c r="AX1214" s="13" t="s">
        <v>72</v>
      </c>
      <c r="AY1214" s="242" t="s">
        <v>162</v>
      </c>
    </row>
    <row r="1215" spans="2:51" s="13" customFormat="1" ht="13.5">
      <c r="B1215" s="232"/>
      <c r="C1215" s="233"/>
      <c r="D1215" s="218" t="s">
        <v>174</v>
      </c>
      <c r="E1215" s="234" t="s">
        <v>21</v>
      </c>
      <c r="F1215" s="235" t="s">
        <v>1156</v>
      </c>
      <c r="G1215" s="233"/>
      <c r="H1215" s="236">
        <v>-1.785</v>
      </c>
      <c r="I1215" s="237"/>
      <c r="J1215" s="233"/>
      <c r="K1215" s="233"/>
      <c r="L1215" s="238"/>
      <c r="M1215" s="239"/>
      <c r="N1215" s="240"/>
      <c r="O1215" s="240"/>
      <c r="P1215" s="240"/>
      <c r="Q1215" s="240"/>
      <c r="R1215" s="240"/>
      <c r="S1215" s="240"/>
      <c r="T1215" s="241"/>
      <c r="AT1215" s="242" t="s">
        <v>174</v>
      </c>
      <c r="AU1215" s="242" t="s">
        <v>81</v>
      </c>
      <c r="AV1215" s="13" t="s">
        <v>81</v>
      </c>
      <c r="AW1215" s="13" t="s">
        <v>36</v>
      </c>
      <c r="AX1215" s="13" t="s">
        <v>72</v>
      </c>
      <c r="AY1215" s="242" t="s">
        <v>162</v>
      </c>
    </row>
    <row r="1216" spans="2:51" s="13" customFormat="1" ht="13.5">
      <c r="B1216" s="232"/>
      <c r="C1216" s="233"/>
      <c r="D1216" s="218" t="s">
        <v>174</v>
      </c>
      <c r="E1216" s="234" t="s">
        <v>21</v>
      </c>
      <c r="F1216" s="235" t="s">
        <v>1159</v>
      </c>
      <c r="G1216" s="233"/>
      <c r="H1216" s="236">
        <v>-1.62</v>
      </c>
      <c r="I1216" s="237"/>
      <c r="J1216" s="233"/>
      <c r="K1216" s="233"/>
      <c r="L1216" s="238"/>
      <c r="M1216" s="239"/>
      <c r="N1216" s="240"/>
      <c r="O1216" s="240"/>
      <c r="P1216" s="240"/>
      <c r="Q1216" s="240"/>
      <c r="R1216" s="240"/>
      <c r="S1216" s="240"/>
      <c r="T1216" s="241"/>
      <c r="AT1216" s="242" t="s">
        <v>174</v>
      </c>
      <c r="AU1216" s="242" t="s">
        <v>81</v>
      </c>
      <c r="AV1216" s="13" t="s">
        <v>81</v>
      </c>
      <c r="AW1216" s="13" t="s">
        <v>36</v>
      </c>
      <c r="AX1216" s="13" t="s">
        <v>72</v>
      </c>
      <c r="AY1216" s="242" t="s">
        <v>162</v>
      </c>
    </row>
    <row r="1217" spans="2:51" s="12" customFormat="1" ht="13.5">
      <c r="B1217" s="221"/>
      <c r="C1217" s="222"/>
      <c r="D1217" s="218" t="s">
        <v>174</v>
      </c>
      <c r="E1217" s="223" t="s">
        <v>21</v>
      </c>
      <c r="F1217" s="224" t="s">
        <v>349</v>
      </c>
      <c r="G1217" s="222"/>
      <c r="H1217" s="225" t="s">
        <v>21</v>
      </c>
      <c r="I1217" s="226"/>
      <c r="J1217" s="222"/>
      <c r="K1217" s="222"/>
      <c r="L1217" s="227"/>
      <c r="M1217" s="228"/>
      <c r="N1217" s="229"/>
      <c r="O1217" s="229"/>
      <c r="P1217" s="229"/>
      <c r="Q1217" s="229"/>
      <c r="R1217" s="229"/>
      <c r="S1217" s="229"/>
      <c r="T1217" s="230"/>
      <c r="AT1217" s="231" t="s">
        <v>174</v>
      </c>
      <c r="AU1217" s="231" t="s">
        <v>81</v>
      </c>
      <c r="AV1217" s="12" t="s">
        <v>79</v>
      </c>
      <c r="AW1217" s="12" t="s">
        <v>36</v>
      </c>
      <c r="AX1217" s="12" t="s">
        <v>72</v>
      </c>
      <c r="AY1217" s="231" t="s">
        <v>162</v>
      </c>
    </row>
    <row r="1218" spans="2:51" s="13" customFormat="1" ht="13.5">
      <c r="B1218" s="232"/>
      <c r="C1218" s="233"/>
      <c r="D1218" s="218" t="s">
        <v>174</v>
      </c>
      <c r="E1218" s="234" t="s">
        <v>21</v>
      </c>
      <c r="F1218" s="235" t="s">
        <v>1173</v>
      </c>
      <c r="G1218" s="233"/>
      <c r="H1218" s="236">
        <v>9.54</v>
      </c>
      <c r="I1218" s="237"/>
      <c r="J1218" s="233"/>
      <c r="K1218" s="233"/>
      <c r="L1218" s="238"/>
      <c r="M1218" s="239"/>
      <c r="N1218" s="240"/>
      <c r="O1218" s="240"/>
      <c r="P1218" s="240"/>
      <c r="Q1218" s="240"/>
      <c r="R1218" s="240"/>
      <c r="S1218" s="240"/>
      <c r="T1218" s="241"/>
      <c r="AT1218" s="242" t="s">
        <v>174</v>
      </c>
      <c r="AU1218" s="242" t="s">
        <v>81</v>
      </c>
      <c r="AV1218" s="13" t="s">
        <v>81</v>
      </c>
      <c r="AW1218" s="13" t="s">
        <v>36</v>
      </c>
      <c r="AX1218" s="13" t="s">
        <v>72</v>
      </c>
      <c r="AY1218" s="242" t="s">
        <v>162</v>
      </c>
    </row>
    <row r="1219" spans="2:51" s="13" customFormat="1" ht="13.5">
      <c r="B1219" s="232"/>
      <c r="C1219" s="233"/>
      <c r="D1219" s="218" t="s">
        <v>174</v>
      </c>
      <c r="E1219" s="234" t="s">
        <v>21</v>
      </c>
      <c r="F1219" s="235" t="s">
        <v>1174</v>
      </c>
      <c r="G1219" s="233"/>
      <c r="H1219" s="236">
        <v>-1.44</v>
      </c>
      <c r="I1219" s="237"/>
      <c r="J1219" s="233"/>
      <c r="K1219" s="233"/>
      <c r="L1219" s="238"/>
      <c r="M1219" s="239"/>
      <c r="N1219" s="240"/>
      <c r="O1219" s="240"/>
      <c r="P1219" s="240"/>
      <c r="Q1219" s="240"/>
      <c r="R1219" s="240"/>
      <c r="S1219" s="240"/>
      <c r="T1219" s="241"/>
      <c r="AT1219" s="242" t="s">
        <v>174</v>
      </c>
      <c r="AU1219" s="242" t="s">
        <v>81</v>
      </c>
      <c r="AV1219" s="13" t="s">
        <v>81</v>
      </c>
      <c r="AW1219" s="13" t="s">
        <v>36</v>
      </c>
      <c r="AX1219" s="13" t="s">
        <v>72</v>
      </c>
      <c r="AY1219" s="242" t="s">
        <v>162</v>
      </c>
    </row>
    <row r="1220" spans="2:51" s="12" customFormat="1" ht="13.5">
      <c r="B1220" s="221"/>
      <c r="C1220" s="222"/>
      <c r="D1220" s="218" t="s">
        <v>174</v>
      </c>
      <c r="E1220" s="223" t="s">
        <v>21</v>
      </c>
      <c r="F1220" s="224" t="s">
        <v>351</v>
      </c>
      <c r="G1220" s="222"/>
      <c r="H1220" s="225" t="s">
        <v>21</v>
      </c>
      <c r="I1220" s="226"/>
      <c r="J1220" s="222"/>
      <c r="K1220" s="222"/>
      <c r="L1220" s="227"/>
      <c r="M1220" s="228"/>
      <c r="N1220" s="229"/>
      <c r="O1220" s="229"/>
      <c r="P1220" s="229"/>
      <c r="Q1220" s="229"/>
      <c r="R1220" s="229"/>
      <c r="S1220" s="229"/>
      <c r="T1220" s="230"/>
      <c r="AT1220" s="231" t="s">
        <v>174</v>
      </c>
      <c r="AU1220" s="231" t="s">
        <v>81</v>
      </c>
      <c r="AV1220" s="12" t="s">
        <v>79</v>
      </c>
      <c r="AW1220" s="12" t="s">
        <v>36</v>
      </c>
      <c r="AX1220" s="12" t="s">
        <v>72</v>
      </c>
      <c r="AY1220" s="231" t="s">
        <v>162</v>
      </c>
    </row>
    <row r="1221" spans="2:51" s="13" customFormat="1" ht="13.5">
      <c r="B1221" s="232"/>
      <c r="C1221" s="233"/>
      <c r="D1221" s="218" t="s">
        <v>174</v>
      </c>
      <c r="E1221" s="234" t="s">
        <v>21</v>
      </c>
      <c r="F1221" s="235" t="s">
        <v>1175</v>
      </c>
      <c r="G1221" s="233"/>
      <c r="H1221" s="236">
        <v>21.574</v>
      </c>
      <c r="I1221" s="237"/>
      <c r="J1221" s="233"/>
      <c r="K1221" s="233"/>
      <c r="L1221" s="238"/>
      <c r="M1221" s="239"/>
      <c r="N1221" s="240"/>
      <c r="O1221" s="240"/>
      <c r="P1221" s="240"/>
      <c r="Q1221" s="240"/>
      <c r="R1221" s="240"/>
      <c r="S1221" s="240"/>
      <c r="T1221" s="241"/>
      <c r="AT1221" s="242" t="s">
        <v>174</v>
      </c>
      <c r="AU1221" s="242" t="s">
        <v>81</v>
      </c>
      <c r="AV1221" s="13" t="s">
        <v>81</v>
      </c>
      <c r="AW1221" s="13" t="s">
        <v>36</v>
      </c>
      <c r="AX1221" s="13" t="s">
        <v>72</v>
      </c>
      <c r="AY1221" s="242" t="s">
        <v>162</v>
      </c>
    </row>
    <row r="1222" spans="2:51" s="13" customFormat="1" ht="13.5">
      <c r="B1222" s="232"/>
      <c r="C1222" s="233"/>
      <c r="D1222" s="218" t="s">
        <v>174</v>
      </c>
      <c r="E1222" s="234" t="s">
        <v>21</v>
      </c>
      <c r="F1222" s="235" t="s">
        <v>353</v>
      </c>
      <c r="G1222" s="233"/>
      <c r="H1222" s="236">
        <v>-1.4</v>
      </c>
      <c r="I1222" s="237"/>
      <c r="J1222" s="233"/>
      <c r="K1222" s="233"/>
      <c r="L1222" s="238"/>
      <c r="M1222" s="239"/>
      <c r="N1222" s="240"/>
      <c r="O1222" s="240"/>
      <c r="P1222" s="240"/>
      <c r="Q1222" s="240"/>
      <c r="R1222" s="240"/>
      <c r="S1222" s="240"/>
      <c r="T1222" s="241"/>
      <c r="AT1222" s="242" t="s">
        <v>174</v>
      </c>
      <c r="AU1222" s="242" t="s">
        <v>81</v>
      </c>
      <c r="AV1222" s="13" t="s">
        <v>81</v>
      </c>
      <c r="AW1222" s="13" t="s">
        <v>36</v>
      </c>
      <c r="AX1222" s="13" t="s">
        <v>72</v>
      </c>
      <c r="AY1222" s="242" t="s">
        <v>162</v>
      </c>
    </row>
    <row r="1223" spans="2:51" s="12" customFormat="1" ht="13.5">
      <c r="B1223" s="221"/>
      <c r="C1223" s="222"/>
      <c r="D1223" s="218" t="s">
        <v>174</v>
      </c>
      <c r="E1223" s="223" t="s">
        <v>21</v>
      </c>
      <c r="F1223" s="224" t="s">
        <v>354</v>
      </c>
      <c r="G1223" s="222"/>
      <c r="H1223" s="225" t="s">
        <v>21</v>
      </c>
      <c r="I1223" s="226"/>
      <c r="J1223" s="222"/>
      <c r="K1223" s="222"/>
      <c r="L1223" s="227"/>
      <c r="M1223" s="228"/>
      <c r="N1223" s="229"/>
      <c r="O1223" s="229"/>
      <c r="P1223" s="229"/>
      <c r="Q1223" s="229"/>
      <c r="R1223" s="229"/>
      <c r="S1223" s="229"/>
      <c r="T1223" s="230"/>
      <c r="AT1223" s="231" t="s">
        <v>174</v>
      </c>
      <c r="AU1223" s="231" t="s">
        <v>81</v>
      </c>
      <c r="AV1223" s="12" t="s">
        <v>79</v>
      </c>
      <c r="AW1223" s="12" t="s">
        <v>36</v>
      </c>
      <c r="AX1223" s="12" t="s">
        <v>72</v>
      </c>
      <c r="AY1223" s="231" t="s">
        <v>162</v>
      </c>
    </row>
    <row r="1224" spans="2:51" s="13" customFormat="1" ht="13.5">
      <c r="B1224" s="232"/>
      <c r="C1224" s="233"/>
      <c r="D1224" s="218" t="s">
        <v>174</v>
      </c>
      <c r="E1224" s="234" t="s">
        <v>21</v>
      </c>
      <c r="F1224" s="235" t="s">
        <v>1176</v>
      </c>
      <c r="G1224" s="233"/>
      <c r="H1224" s="236">
        <v>33.128</v>
      </c>
      <c r="I1224" s="237"/>
      <c r="J1224" s="233"/>
      <c r="K1224" s="233"/>
      <c r="L1224" s="238"/>
      <c r="M1224" s="239"/>
      <c r="N1224" s="240"/>
      <c r="O1224" s="240"/>
      <c r="P1224" s="240"/>
      <c r="Q1224" s="240"/>
      <c r="R1224" s="240"/>
      <c r="S1224" s="240"/>
      <c r="T1224" s="241"/>
      <c r="AT1224" s="242" t="s">
        <v>174</v>
      </c>
      <c r="AU1224" s="242" t="s">
        <v>81</v>
      </c>
      <c r="AV1224" s="13" t="s">
        <v>81</v>
      </c>
      <c r="AW1224" s="13" t="s">
        <v>36</v>
      </c>
      <c r="AX1224" s="13" t="s">
        <v>72</v>
      </c>
      <c r="AY1224" s="242" t="s">
        <v>162</v>
      </c>
    </row>
    <row r="1225" spans="2:51" s="13" customFormat="1" ht="13.5">
      <c r="B1225" s="232"/>
      <c r="C1225" s="233"/>
      <c r="D1225" s="218" t="s">
        <v>174</v>
      </c>
      <c r="E1225" s="234" t="s">
        <v>21</v>
      </c>
      <c r="F1225" s="235" t="s">
        <v>275</v>
      </c>
      <c r="G1225" s="233"/>
      <c r="H1225" s="236">
        <v>-1.6</v>
      </c>
      <c r="I1225" s="237"/>
      <c r="J1225" s="233"/>
      <c r="K1225" s="233"/>
      <c r="L1225" s="238"/>
      <c r="M1225" s="239"/>
      <c r="N1225" s="240"/>
      <c r="O1225" s="240"/>
      <c r="P1225" s="240"/>
      <c r="Q1225" s="240"/>
      <c r="R1225" s="240"/>
      <c r="S1225" s="240"/>
      <c r="T1225" s="241"/>
      <c r="AT1225" s="242" t="s">
        <v>174</v>
      </c>
      <c r="AU1225" s="242" t="s">
        <v>81</v>
      </c>
      <c r="AV1225" s="13" t="s">
        <v>81</v>
      </c>
      <c r="AW1225" s="13" t="s">
        <v>36</v>
      </c>
      <c r="AX1225" s="13" t="s">
        <v>72</v>
      </c>
      <c r="AY1225" s="242" t="s">
        <v>162</v>
      </c>
    </row>
    <row r="1226" spans="2:51" s="13" customFormat="1" ht="13.5">
      <c r="B1226" s="232"/>
      <c r="C1226" s="233"/>
      <c r="D1226" s="218" t="s">
        <v>174</v>
      </c>
      <c r="E1226" s="234" t="s">
        <v>21</v>
      </c>
      <c r="F1226" s="235" t="s">
        <v>1162</v>
      </c>
      <c r="G1226" s="233"/>
      <c r="H1226" s="236">
        <v>-2.205</v>
      </c>
      <c r="I1226" s="237"/>
      <c r="J1226" s="233"/>
      <c r="K1226" s="233"/>
      <c r="L1226" s="238"/>
      <c r="M1226" s="239"/>
      <c r="N1226" s="240"/>
      <c r="O1226" s="240"/>
      <c r="P1226" s="240"/>
      <c r="Q1226" s="240"/>
      <c r="R1226" s="240"/>
      <c r="S1226" s="240"/>
      <c r="T1226" s="241"/>
      <c r="AT1226" s="242" t="s">
        <v>174</v>
      </c>
      <c r="AU1226" s="242" t="s">
        <v>81</v>
      </c>
      <c r="AV1226" s="13" t="s">
        <v>81</v>
      </c>
      <c r="AW1226" s="13" t="s">
        <v>36</v>
      </c>
      <c r="AX1226" s="13" t="s">
        <v>72</v>
      </c>
      <c r="AY1226" s="242" t="s">
        <v>162</v>
      </c>
    </row>
    <row r="1227" spans="2:51" s="12" customFormat="1" ht="13.5">
      <c r="B1227" s="221"/>
      <c r="C1227" s="222"/>
      <c r="D1227" s="218" t="s">
        <v>174</v>
      </c>
      <c r="E1227" s="223" t="s">
        <v>21</v>
      </c>
      <c r="F1227" s="224" t="s">
        <v>356</v>
      </c>
      <c r="G1227" s="222"/>
      <c r="H1227" s="225" t="s">
        <v>21</v>
      </c>
      <c r="I1227" s="226"/>
      <c r="J1227" s="222"/>
      <c r="K1227" s="222"/>
      <c r="L1227" s="227"/>
      <c r="M1227" s="228"/>
      <c r="N1227" s="229"/>
      <c r="O1227" s="229"/>
      <c r="P1227" s="229"/>
      <c r="Q1227" s="229"/>
      <c r="R1227" s="229"/>
      <c r="S1227" s="229"/>
      <c r="T1227" s="230"/>
      <c r="AT1227" s="231" t="s">
        <v>174</v>
      </c>
      <c r="AU1227" s="231" t="s">
        <v>81</v>
      </c>
      <c r="AV1227" s="12" t="s">
        <v>79</v>
      </c>
      <c r="AW1227" s="12" t="s">
        <v>36</v>
      </c>
      <c r="AX1227" s="12" t="s">
        <v>72</v>
      </c>
      <c r="AY1227" s="231" t="s">
        <v>162</v>
      </c>
    </row>
    <row r="1228" spans="2:51" s="13" customFormat="1" ht="13.5">
      <c r="B1228" s="232"/>
      <c r="C1228" s="233"/>
      <c r="D1228" s="218" t="s">
        <v>174</v>
      </c>
      <c r="E1228" s="234" t="s">
        <v>21</v>
      </c>
      <c r="F1228" s="235" t="s">
        <v>1177</v>
      </c>
      <c r="G1228" s="233"/>
      <c r="H1228" s="236">
        <v>34.38</v>
      </c>
      <c r="I1228" s="237"/>
      <c r="J1228" s="233"/>
      <c r="K1228" s="233"/>
      <c r="L1228" s="238"/>
      <c r="M1228" s="239"/>
      <c r="N1228" s="240"/>
      <c r="O1228" s="240"/>
      <c r="P1228" s="240"/>
      <c r="Q1228" s="240"/>
      <c r="R1228" s="240"/>
      <c r="S1228" s="240"/>
      <c r="T1228" s="241"/>
      <c r="AT1228" s="242" t="s">
        <v>174</v>
      </c>
      <c r="AU1228" s="242" t="s">
        <v>81</v>
      </c>
      <c r="AV1228" s="13" t="s">
        <v>81</v>
      </c>
      <c r="AW1228" s="13" t="s">
        <v>36</v>
      </c>
      <c r="AX1228" s="13" t="s">
        <v>72</v>
      </c>
      <c r="AY1228" s="242" t="s">
        <v>162</v>
      </c>
    </row>
    <row r="1229" spans="2:51" s="13" customFormat="1" ht="13.5">
      <c r="B1229" s="232"/>
      <c r="C1229" s="233"/>
      <c r="D1229" s="218" t="s">
        <v>174</v>
      </c>
      <c r="E1229" s="234" t="s">
        <v>21</v>
      </c>
      <c r="F1229" s="235" t="s">
        <v>1162</v>
      </c>
      <c r="G1229" s="233"/>
      <c r="H1229" s="236">
        <v>-2.205</v>
      </c>
      <c r="I1229" s="237"/>
      <c r="J1229" s="233"/>
      <c r="K1229" s="233"/>
      <c r="L1229" s="238"/>
      <c r="M1229" s="239"/>
      <c r="N1229" s="240"/>
      <c r="O1229" s="240"/>
      <c r="P1229" s="240"/>
      <c r="Q1229" s="240"/>
      <c r="R1229" s="240"/>
      <c r="S1229" s="240"/>
      <c r="T1229" s="241"/>
      <c r="AT1229" s="242" t="s">
        <v>174</v>
      </c>
      <c r="AU1229" s="242" t="s">
        <v>81</v>
      </c>
      <c r="AV1229" s="13" t="s">
        <v>81</v>
      </c>
      <c r="AW1229" s="13" t="s">
        <v>36</v>
      </c>
      <c r="AX1229" s="13" t="s">
        <v>72</v>
      </c>
      <c r="AY1229" s="242" t="s">
        <v>162</v>
      </c>
    </row>
    <row r="1230" spans="2:51" s="13" customFormat="1" ht="13.5">
      <c r="B1230" s="232"/>
      <c r="C1230" s="233"/>
      <c r="D1230" s="218" t="s">
        <v>174</v>
      </c>
      <c r="E1230" s="234" t="s">
        <v>21</v>
      </c>
      <c r="F1230" s="235" t="s">
        <v>1178</v>
      </c>
      <c r="G1230" s="233"/>
      <c r="H1230" s="236">
        <v>-3.24</v>
      </c>
      <c r="I1230" s="237"/>
      <c r="J1230" s="233"/>
      <c r="K1230" s="233"/>
      <c r="L1230" s="238"/>
      <c r="M1230" s="239"/>
      <c r="N1230" s="240"/>
      <c r="O1230" s="240"/>
      <c r="P1230" s="240"/>
      <c r="Q1230" s="240"/>
      <c r="R1230" s="240"/>
      <c r="S1230" s="240"/>
      <c r="T1230" s="241"/>
      <c r="AT1230" s="242" t="s">
        <v>174</v>
      </c>
      <c r="AU1230" s="242" t="s">
        <v>81</v>
      </c>
      <c r="AV1230" s="13" t="s">
        <v>81</v>
      </c>
      <c r="AW1230" s="13" t="s">
        <v>36</v>
      </c>
      <c r="AX1230" s="13" t="s">
        <v>72</v>
      </c>
      <c r="AY1230" s="242" t="s">
        <v>162</v>
      </c>
    </row>
    <row r="1231" spans="2:51" s="12" customFormat="1" ht="13.5">
      <c r="B1231" s="221"/>
      <c r="C1231" s="222"/>
      <c r="D1231" s="218" t="s">
        <v>174</v>
      </c>
      <c r="E1231" s="223" t="s">
        <v>21</v>
      </c>
      <c r="F1231" s="224" t="s">
        <v>358</v>
      </c>
      <c r="G1231" s="222"/>
      <c r="H1231" s="225" t="s">
        <v>21</v>
      </c>
      <c r="I1231" s="226"/>
      <c r="J1231" s="222"/>
      <c r="K1231" s="222"/>
      <c r="L1231" s="227"/>
      <c r="M1231" s="228"/>
      <c r="N1231" s="229"/>
      <c r="O1231" s="229"/>
      <c r="P1231" s="229"/>
      <c r="Q1231" s="229"/>
      <c r="R1231" s="229"/>
      <c r="S1231" s="229"/>
      <c r="T1231" s="230"/>
      <c r="AT1231" s="231" t="s">
        <v>174</v>
      </c>
      <c r="AU1231" s="231" t="s">
        <v>81</v>
      </c>
      <c r="AV1231" s="12" t="s">
        <v>79</v>
      </c>
      <c r="AW1231" s="12" t="s">
        <v>36</v>
      </c>
      <c r="AX1231" s="12" t="s">
        <v>72</v>
      </c>
      <c r="AY1231" s="231" t="s">
        <v>162</v>
      </c>
    </row>
    <row r="1232" spans="2:51" s="13" customFormat="1" ht="13.5">
      <c r="B1232" s="232"/>
      <c r="C1232" s="233"/>
      <c r="D1232" s="218" t="s">
        <v>174</v>
      </c>
      <c r="E1232" s="234" t="s">
        <v>21</v>
      </c>
      <c r="F1232" s="235" t="s">
        <v>1177</v>
      </c>
      <c r="G1232" s="233"/>
      <c r="H1232" s="236">
        <v>34.38</v>
      </c>
      <c r="I1232" s="237"/>
      <c r="J1232" s="233"/>
      <c r="K1232" s="233"/>
      <c r="L1232" s="238"/>
      <c r="M1232" s="239"/>
      <c r="N1232" s="240"/>
      <c r="O1232" s="240"/>
      <c r="P1232" s="240"/>
      <c r="Q1232" s="240"/>
      <c r="R1232" s="240"/>
      <c r="S1232" s="240"/>
      <c r="T1232" s="241"/>
      <c r="AT1232" s="242" t="s">
        <v>174</v>
      </c>
      <c r="AU1232" s="242" t="s">
        <v>81</v>
      </c>
      <c r="AV1232" s="13" t="s">
        <v>81</v>
      </c>
      <c r="AW1232" s="13" t="s">
        <v>36</v>
      </c>
      <c r="AX1232" s="13" t="s">
        <v>72</v>
      </c>
      <c r="AY1232" s="242" t="s">
        <v>162</v>
      </c>
    </row>
    <row r="1233" spans="2:51" s="13" customFormat="1" ht="13.5">
      <c r="B1233" s="232"/>
      <c r="C1233" s="233"/>
      <c r="D1233" s="218" t="s">
        <v>174</v>
      </c>
      <c r="E1233" s="234" t="s">
        <v>21</v>
      </c>
      <c r="F1233" s="235" t="s">
        <v>1162</v>
      </c>
      <c r="G1233" s="233"/>
      <c r="H1233" s="236">
        <v>-2.205</v>
      </c>
      <c r="I1233" s="237"/>
      <c r="J1233" s="233"/>
      <c r="K1233" s="233"/>
      <c r="L1233" s="238"/>
      <c r="M1233" s="239"/>
      <c r="N1233" s="240"/>
      <c r="O1233" s="240"/>
      <c r="P1233" s="240"/>
      <c r="Q1233" s="240"/>
      <c r="R1233" s="240"/>
      <c r="S1233" s="240"/>
      <c r="T1233" s="241"/>
      <c r="AT1233" s="242" t="s">
        <v>174</v>
      </c>
      <c r="AU1233" s="242" t="s">
        <v>81</v>
      </c>
      <c r="AV1233" s="13" t="s">
        <v>81</v>
      </c>
      <c r="AW1233" s="13" t="s">
        <v>36</v>
      </c>
      <c r="AX1233" s="13" t="s">
        <v>72</v>
      </c>
      <c r="AY1233" s="242" t="s">
        <v>162</v>
      </c>
    </row>
    <row r="1234" spans="2:51" s="13" customFormat="1" ht="13.5">
      <c r="B1234" s="232"/>
      <c r="C1234" s="233"/>
      <c r="D1234" s="218" t="s">
        <v>174</v>
      </c>
      <c r="E1234" s="234" t="s">
        <v>21</v>
      </c>
      <c r="F1234" s="235" t="s">
        <v>1178</v>
      </c>
      <c r="G1234" s="233"/>
      <c r="H1234" s="236">
        <v>-3.24</v>
      </c>
      <c r="I1234" s="237"/>
      <c r="J1234" s="233"/>
      <c r="K1234" s="233"/>
      <c r="L1234" s="238"/>
      <c r="M1234" s="239"/>
      <c r="N1234" s="240"/>
      <c r="O1234" s="240"/>
      <c r="P1234" s="240"/>
      <c r="Q1234" s="240"/>
      <c r="R1234" s="240"/>
      <c r="S1234" s="240"/>
      <c r="T1234" s="241"/>
      <c r="AT1234" s="242" t="s">
        <v>174</v>
      </c>
      <c r="AU1234" s="242" t="s">
        <v>81</v>
      </c>
      <c r="AV1234" s="13" t="s">
        <v>81</v>
      </c>
      <c r="AW1234" s="13" t="s">
        <v>36</v>
      </c>
      <c r="AX1234" s="13" t="s">
        <v>72</v>
      </c>
      <c r="AY1234" s="242" t="s">
        <v>162</v>
      </c>
    </row>
    <row r="1235" spans="2:51" s="12" customFormat="1" ht="13.5">
      <c r="B1235" s="221"/>
      <c r="C1235" s="222"/>
      <c r="D1235" s="218" t="s">
        <v>174</v>
      </c>
      <c r="E1235" s="223" t="s">
        <v>21</v>
      </c>
      <c r="F1235" s="224" t="s">
        <v>201</v>
      </c>
      <c r="G1235" s="222"/>
      <c r="H1235" s="225" t="s">
        <v>21</v>
      </c>
      <c r="I1235" s="226"/>
      <c r="J1235" s="222"/>
      <c r="K1235" s="222"/>
      <c r="L1235" s="227"/>
      <c r="M1235" s="228"/>
      <c r="N1235" s="229"/>
      <c r="O1235" s="229"/>
      <c r="P1235" s="229"/>
      <c r="Q1235" s="229"/>
      <c r="R1235" s="229"/>
      <c r="S1235" s="229"/>
      <c r="T1235" s="230"/>
      <c r="AT1235" s="231" t="s">
        <v>174</v>
      </c>
      <c r="AU1235" s="231" t="s">
        <v>81</v>
      </c>
      <c r="AV1235" s="12" t="s">
        <v>79</v>
      </c>
      <c r="AW1235" s="12" t="s">
        <v>36</v>
      </c>
      <c r="AX1235" s="12" t="s">
        <v>72</v>
      </c>
      <c r="AY1235" s="231" t="s">
        <v>162</v>
      </c>
    </row>
    <row r="1236" spans="2:51" s="13" customFormat="1" ht="13.5">
      <c r="B1236" s="232"/>
      <c r="C1236" s="233"/>
      <c r="D1236" s="218" t="s">
        <v>174</v>
      </c>
      <c r="E1236" s="234" t="s">
        <v>21</v>
      </c>
      <c r="F1236" s="235" t="s">
        <v>1177</v>
      </c>
      <c r="G1236" s="233"/>
      <c r="H1236" s="236">
        <v>34.38</v>
      </c>
      <c r="I1236" s="237"/>
      <c r="J1236" s="233"/>
      <c r="K1236" s="233"/>
      <c r="L1236" s="238"/>
      <c r="M1236" s="239"/>
      <c r="N1236" s="240"/>
      <c r="O1236" s="240"/>
      <c r="P1236" s="240"/>
      <c r="Q1236" s="240"/>
      <c r="R1236" s="240"/>
      <c r="S1236" s="240"/>
      <c r="T1236" s="241"/>
      <c r="AT1236" s="242" t="s">
        <v>174</v>
      </c>
      <c r="AU1236" s="242" t="s">
        <v>81</v>
      </c>
      <c r="AV1236" s="13" t="s">
        <v>81</v>
      </c>
      <c r="AW1236" s="13" t="s">
        <v>36</v>
      </c>
      <c r="AX1236" s="13" t="s">
        <v>72</v>
      </c>
      <c r="AY1236" s="242" t="s">
        <v>162</v>
      </c>
    </row>
    <row r="1237" spans="2:51" s="13" customFormat="1" ht="13.5">
      <c r="B1237" s="232"/>
      <c r="C1237" s="233"/>
      <c r="D1237" s="218" t="s">
        <v>174</v>
      </c>
      <c r="E1237" s="234" t="s">
        <v>21</v>
      </c>
      <c r="F1237" s="235" t="s">
        <v>1162</v>
      </c>
      <c r="G1237" s="233"/>
      <c r="H1237" s="236">
        <v>-2.205</v>
      </c>
      <c r="I1237" s="237"/>
      <c r="J1237" s="233"/>
      <c r="K1237" s="233"/>
      <c r="L1237" s="238"/>
      <c r="M1237" s="239"/>
      <c r="N1237" s="240"/>
      <c r="O1237" s="240"/>
      <c r="P1237" s="240"/>
      <c r="Q1237" s="240"/>
      <c r="R1237" s="240"/>
      <c r="S1237" s="240"/>
      <c r="T1237" s="241"/>
      <c r="AT1237" s="242" t="s">
        <v>174</v>
      </c>
      <c r="AU1237" s="242" t="s">
        <v>81</v>
      </c>
      <c r="AV1237" s="13" t="s">
        <v>81</v>
      </c>
      <c r="AW1237" s="13" t="s">
        <v>36</v>
      </c>
      <c r="AX1237" s="13" t="s">
        <v>72</v>
      </c>
      <c r="AY1237" s="242" t="s">
        <v>162</v>
      </c>
    </row>
    <row r="1238" spans="2:51" s="13" customFormat="1" ht="13.5">
      <c r="B1238" s="232"/>
      <c r="C1238" s="233"/>
      <c r="D1238" s="218" t="s">
        <v>174</v>
      </c>
      <c r="E1238" s="234" t="s">
        <v>21</v>
      </c>
      <c r="F1238" s="235" t="s">
        <v>1158</v>
      </c>
      <c r="G1238" s="233"/>
      <c r="H1238" s="236">
        <v>-2.25</v>
      </c>
      <c r="I1238" s="237"/>
      <c r="J1238" s="233"/>
      <c r="K1238" s="233"/>
      <c r="L1238" s="238"/>
      <c r="M1238" s="239"/>
      <c r="N1238" s="240"/>
      <c r="O1238" s="240"/>
      <c r="P1238" s="240"/>
      <c r="Q1238" s="240"/>
      <c r="R1238" s="240"/>
      <c r="S1238" s="240"/>
      <c r="T1238" s="241"/>
      <c r="AT1238" s="242" t="s">
        <v>174</v>
      </c>
      <c r="AU1238" s="242" t="s">
        <v>81</v>
      </c>
      <c r="AV1238" s="13" t="s">
        <v>81</v>
      </c>
      <c r="AW1238" s="13" t="s">
        <v>36</v>
      </c>
      <c r="AX1238" s="13" t="s">
        <v>72</v>
      </c>
      <c r="AY1238" s="242" t="s">
        <v>162</v>
      </c>
    </row>
    <row r="1239" spans="2:51" s="12" customFormat="1" ht="13.5">
      <c r="B1239" s="221"/>
      <c r="C1239" s="222"/>
      <c r="D1239" s="218" t="s">
        <v>174</v>
      </c>
      <c r="E1239" s="223" t="s">
        <v>21</v>
      </c>
      <c r="F1239" s="224" t="s">
        <v>183</v>
      </c>
      <c r="G1239" s="222"/>
      <c r="H1239" s="225" t="s">
        <v>21</v>
      </c>
      <c r="I1239" s="226"/>
      <c r="J1239" s="222"/>
      <c r="K1239" s="222"/>
      <c r="L1239" s="227"/>
      <c r="M1239" s="228"/>
      <c r="N1239" s="229"/>
      <c r="O1239" s="229"/>
      <c r="P1239" s="229"/>
      <c r="Q1239" s="229"/>
      <c r="R1239" s="229"/>
      <c r="S1239" s="229"/>
      <c r="T1239" s="230"/>
      <c r="AT1239" s="231" t="s">
        <v>174</v>
      </c>
      <c r="AU1239" s="231" t="s">
        <v>81</v>
      </c>
      <c r="AV1239" s="12" t="s">
        <v>79</v>
      </c>
      <c r="AW1239" s="12" t="s">
        <v>36</v>
      </c>
      <c r="AX1239" s="12" t="s">
        <v>72</v>
      </c>
      <c r="AY1239" s="231" t="s">
        <v>162</v>
      </c>
    </row>
    <row r="1240" spans="2:51" s="13" customFormat="1" ht="13.5">
      <c r="B1240" s="232"/>
      <c r="C1240" s="233"/>
      <c r="D1240" s="218" t="s">
        <v>174</v>
      </c>
      <c r="E1240" s="234" t="s">
        <v>21</v>
      </c>
      <c r="F1240" s="235" t="s">
        <v>1179</v>
      </c>
      <c r="G1240" s="233"/>
      <c r="H1240" s="236">
        <v>44.662</v>
      </c>
      <c r="I1240" s="237"/>
      <c r="J1240" s="233"/>
      <c r="K1240" s="233"/>
      <c r="L1240" s="238"/>
      <c r="M1240" s="239"/>
      <c r="N1240" s="240"/>
      <c r="O1240" s="240"/>
      <c r="P1240" s="240"/>
      <c r="Q1240" s="240"/>
      <c r="R1240" s="240"/>
      <c r="S1240" s="240"/>
      <c r="T1240" s="241"/>
      <c r="AT1240" s="242" t="s">
        <v>174</v>
      </c>
      <c r="AU1240" s="242" t="s">
        <v>81</v>
      </c>
      <c r="AV1240" s="13" t="s">
        <v>81</v>
      </c>
      <c r="AW1240" s="13" t="s">
        <v>36</v>
      </c>
      <c r="AX1240" s="13" t="s">
        <v>72</v>
      </c>
      <c r="AY1240" s="242" t="s">
        <v>162</v>
      </c>
    </row>
    <row r="1241" spans="2:51" s="13" customFormat="1" ht="13.5">
      <c r="B1241" s="232"/>
      <c r="C1241" s="233"/>
      <c r="D1241" s="218" t="s">
        <v>174</v>
      </c>
      <c r="E1241" s="234" t="s">
        <v>21</v>
      </c>
      <c r="F1241" s="235" t="s">
        <v>295</v>
      </c>
      <c r="G1241" s="233"/>
      <c r="H1241" s="236">
        <v>-5.4</v>
      </c>
      <c r="I1241" s="237"/>
      <c r="J1241" s="233"/>
      <c r="K1241" s="233"/>
      <c r="L1241" s="238"/>
      <c r="M1241" s="239"/>
      <c r="N1241" s="240"/>
      <c r="O1241" s="240"/>
      <c r="P1241" s="240"/>
      <c r="Q1241" s="240"/>
      <c r="R1241" s="240"/>
      <c r="S1241" s="240"/>
      <c r="T1241" s="241"/>
      <c r="AT1241" s="242" t="s">
        <v>174</v>
      </c>
      <c r="AU1241" s="242" t="s">
        <v>81</v>
      </c>
      <c r="AV1241" s="13" t="s">
        <v>81</v>
      </c>
      <c r="AW1241" s="13" t="s">
        <v>36</v>
      </c>
      <c r="AX1241" s="13" t="s">
        <v>72</v>
      </c>
      <c r="AY1241" s="242" t="s">
        <v>162</v>
      </c>
    </row>
    <row r="1242" spans="2:51" s="12" customFormat="1" ht="13.5">
      <c r="B1242" s="221"/>
      <c r="C1242" s="222"/>
      <c r="D1242" s="218" t="s">
        <v>174</v>
      </c>
      <c r="E1242" s="223" t="s">
        <v>21</v>
      </c>
      <c r="F1242" s="224" t="s">
        <v>360</v>
      </c>
      <c r="G1242" s="222"/>
      <c r="H1242" s="225" t="s">
        <v>21</v>
      </c>
      <c r="I1242" s="226"/>
      <c r="J1242" s="222"/>
      <c r="K1242" s="222"/>
      <c r="L1242" s="227"/>
      <c r="M1242" s="228"/>
      <c r="N1242" s="229"/>
      <c r="O1242" s="229"/>
      <c r="P1242" s="229"/>
      <c r="Q1242" s="229"/>
      <c r="R1242" s="229"/>
      <c r="S1242" s="229"/>
      <c r="T1242" s="230"/>
      <c r="AT1242" s="231" t="s">
        <v>174</v>
      </c>
      <c r="AU1242" s="231" t="s">
        <v>81</v>
      </c>
      <c r="AV1242" s="12" t="s">
        <v>79</v>
      </c>
      <c r="AW1242" s="12" t="s">
        <v>36</v>
      </c>
      <c r="AX1242" s="12" t="s">
        <v>72</v>
      </c>
      <c r="AY1242" s="231" t="s">
        <v>162</v>
      </c>
    </row>
    <row r="1243" spans="2:51" s="13" customFormat="1" ht="13.5">
      <c r="B1243" s="232"/>
      <c r="C1243" s="233"/>
      <c r="D1243" s="218" t="s">
        <v>174</v>
      </c>
      <c r="E1243" s="234" t="s">
        <v>21</v>
      </c>
      <c r="F1243" s="235" t="s">
        <v>1180</v>
      </c>
      <c r="G1243" s="233"/>
      <c r="H1243" s="236">
        <v>12.201</v>
      </c>
      <c r="I1243" s="237"/>
      <c r="J1243" s="233"/>
      <c r="K1243" s="233"/>
      <c r="L1243" s="238"/>
      <c r="M1243" s="239"/>
      <c r="N1243" s="240"/>
      <c r="O1243" s="240"/>
      <c r="P1243" s="240"/>
      <c r="Q1243" s="240"/>
      <c r="R1243" s="240"/>
      <c r="S1243" s="240"/>
      <c r="T1243" s="241"/>
      <c r="AT1243" s="242" t="s">
        <v>174</v>
      </c>
      <c r="AU1243" s="242" t="s">
        <v>81</v>
      </c>
      <c r="AV1243" s="13" t="s">
        <v>81</v>
      </c>
      <c r="AW1243" s="13" t="s">
        <v>36</v>
      </c>
      <c r="AX1243" s="13" t="s">
        <v>72</v>
      </c>
      <c r="AY1243" s="242" t="s">
        <v>162</v>
      </c>
    </row>
    <row r="1244" spans="2:51" s="13" customFormat="1" ht="13.5">
      <c r="B1244" s="232"/>
      <c r="C1244" s="233"/>
      <c r="D1244" s="218" t="s">
        <v>174</v>
      </c>
      <c r="E1244" s="234" t="s">
        <v>21</v>
      </c>
      <c r="F1244" s="235" t="s">
        <v>1162</v>
      </c>
      <c r="G1244" s="233"/>
      <c r="H1244" s="236">
        <v>-2.205</v>
      </c>
      <c r="I1244" s="237"/>
      <c r="J1244" s="233"/>
      <c r="K1244" s="233"/>
      <c r="L1244" s="238"/>
      <c r="M1244" s="239"/>
      <c r="N1244" s="240"/>
      <c r="O1244" s="240"/>
      <c r="P1244" s="240"/>
      <c r="Q1244" s="240"/>
      <c r="R1244" s="240"/>
      <c r="S1244" s="240"/>
      <c r="T1244" s="241"/>
      <c r="AT1244" s="242" t="s">
        <v>174</v>
      </c>
      <c r="AU1244" s="242" t="s">
        <v>81</v>
      </c>
      <c r="AV1244" s="13" t="s">
        <v>81</v>
      </c>
      <c r="AW1244" s="13" t="s">
        <v>36</v>
      </c>
      <c r="AX1244" s="13" t="s">
        <v>72</v>
      </c>
      <c r="AY1244" s="242" t="s">
        <v>162</v>
      </c>
    </row>
    <row r="1245" spans="2:51" s="12" customFormat="1" ht="13.5">
      <c r="B1245" s="221"/>
      <c r="C1245" s="222"/>
      <c r="D1245" s="218" t="s">
        <v>174</v>
      </c>
      <c r="E1245" s="223" t="s">
        <v>21</v>
      </c>
      <c r="F1245" s="224" t="s">
        <v>362</v>
      </c>
      <c r="G1245" s="222"/>
      <c r="H1245" s="225" t="s">
        <v>21</v>
      </c>
      <c r="I1245" s="226"/>
      <c r="J1245" s="222"/>
      <c r="K1245" s="222"/>
      <c r="L1245" s="227"/>
      <c r="M1245" s="228"/>
      <c r="N1245" s="229"/>
      <c r="O1245" s="229"/>
      <c r="P1245" s="229"/>
      <c r="Q1245" s="229"/>
      <c r="R1245" s="229"/>
      <c r="S1245" s="229"/>
      <c r="T1245" s="230"/>
      <c r="AT1245" s="231" t="s">
        <v>174</v>
      </c>
      <c r="AU1245" s="231" t="s">
        <v>81</v>
      </c>
      <c r="AV1245" s="12" t="s">
        <v>79</v>
      </c>
      <c r="AW1245" s="12" t="s">
        <v>36</v>
      </c>
      <c r="AX1245" s="12" t="s">
        <v>72</v>
      </c>
      <c r="AY1245" s="231" t="s">
        <v>162</v>
      </c>
    </row>
    <row r="1246" spans="2:51" s="13" customFormat="1" ht="13.5">
      <c r="B1246" s="232"/>
      <c r="C1246" s="233"/>
      <c r="D1246" s="218" t="s">
        <v>174</v>
      </c>
      <c r="E1246" s="234" t="s">
        <v>21</v>
      </c>
      <c r="F1246" s="235" t="s">
        <v>1180</v>
      </c>
      <c r="G1246" s="233"/>
      <c r="H1246" s="236">
        <v>12.201</v>
      </c>
      <c r="I1246" s="237"/>
      <c r="J1246" s="233"/>
      <c r="K1246" s="233"/>
      <c r="L1246" s="238"/>
      <c r="M1246" s="239"/>
      <c r="N1246" s="240"/>
      <c r="O1246" s="240"/>
      <c r="P1246" s="240"/>
      <c r="Q1246" s="240"/>
      <c r="R1246" s="240"/>
      <c r="S1246" s="240"/>
      <c r="T1246" s="241"/>
      <c r="AT1246" s="242" t="s">
        <v>174</v>
      </c>
      <c r="AU1246" s="242" t="s">
        <v>81</v>
      </c>
      <c r="AV1246" s="13" t="s">
        <v>81</v>
      </c>
      <c r="AW1246" s="13" t="s">
        <v>36</v>
      </c>
      <c r="AX1246" s="13" t="s">
        <v>72</v>
      </c>
      <c r="AY1246" s="242" t="s">
        <v>162</v>
      </c>
    </row>
    <row r="1247" spans="2:51" s="13" customFormat="1" ht="13.5">
      <c r="B1247" s="232"/>
      <c r="C1247" s="233"/>
      <c r="D1247" s="218" t="s">
        <v>174</v>
      </c>
      <c r="E1247" s="234" t="s">
        <v>21</v>
      </c>
      <c r="F1247" s="235" t="s">
        <v>1162</v>
      </c>
      <c r="G1247" s="233"/>
      <c r="H1247" s="236">
        <v>-2.205</v>
      </c>
      <c r="I1247" s="237"/>
      <c r="J1247" s="233"/>
      <c r="K1247" s="233"/>
      <c r="L1247" s="238"/>
      <c r="M1247" s="239"/>
      <c r="N1247" s="240"/>
      <c r="O1247" s="240"/>
      <c r="P1247" s="240"/>
      <c r="Q1247" s="240"/>
      <c r="R1247" s="240"/>
      <c r="S1247" s="240"/>
      <c r="T1247" s="241"/>
      <c r="AT1247" s="242" t="s">
        <v>174</v>
      </c>
      <c r="AU1247" s="242" t="s">
        <v>81</v>
      </c>
      <c r="AV1247" s="13" t="s">
        <v>81</v>
      </c>
      <c r="AW1247" s="13" t="s">
        <v>36</v>
      </c>
      <c r="AX1247" s="13" t="s">
        <v>72</v>
      </c>
      <c r="AY1247" s="242" t="s">
        <v>162</v>
      </c>
    </row>
    <row r="1248" spans="2:51" s="12" customFormat="1" ht="13.5">
      <c r="B1248" s="221"/>
      <c r="C1248" s="222"/>
      <c r="D1248" s="218" t="s">
        <v>174</v>
      </c>
      <c r="E1248" s="223" t="s">
        <v>21</v>
      </c>
      <c r="F1248" s="224" t="s">
        <v>296</v>
      </c>
      <c r="G1248" s="222"/>
      <c r="H1248" s="225" t="s">
        <v>21</v>
      </c>
      <c r="I1248" s="226"/>
      <c r="J1248" s="222"/>
      <c r="K1248" s="222"/>
      <c r="L1248" s="227"/>
      <c r="M1248" s="228"/>
      <c r="N1248" s="229"/>
      <c r="O1248" s="229"/>
      <c r="P1248" s="229"/>
      <c r="Q1248" s="229"/>
      <c r="R1248" s="229"/>
      <c r="S1248" s="229"/>
      <c r="T1248" s="230"/>
      <c r="AT1248" s="231" t="s">
        <v>174</v>
      </c>
      <c r="AU1248" s="231" t="s">
        <v>81</v>
      </c>
      <c r="AV1248" s="12" t="s">
        <v>79</v>
      </c>
      <c r="AW1248" s="12" t="s">
        <v>36</v>
      </c>
      <c r="AX1248" s="12" t="s">
        <v>72</v>
      </c>
      <c r="AY1248" s="231" t="s">
        <v>162</v>
      </c>
    </row>
    <row r="1249" spans="2:51" s="13" customFormat="1" ht="13.5">
      <c r="B1249" s="232"/>
      <c r="C1249" s="233"/>
      <c r="D1249" s="218" t="s">
        <v>174</v>
      </c>
      <c r="E1249" s="234" t="s">
        <v>21</v>
      </c>
      <c r="F1249" s="235" t="s">
        <v>1181</v>
      </c>
      <c r="G1249" s="233"/>
      <c r="H1249" s="236">
        <v>28.32</v>
      </c>
      <c r="I1249" s="237"/>
      <c r="J1249" s="233"/>
      <c r="K1249" s="233"/>
      <c r="L1249" s="238"/>
      <c r="M1249" s="239"/>
      <c r="N1249" s="240"/>
      <c r="O1249" s="240"/>
      <c r="P1249" s="240"/>
      <c r="Q1249" s="240"/>
      <c r="R1249" s="240"/>
      <c r="S1249" s="240"/>
      <c r="T1249" s="241"/>
      <c r="AT1249" s="242" t="s">
        <v>174</v>
      </c>
      <c r="AU1249" s="242" t="s">
        <v>81</v>
      </c>
      <c r="AV1249" s="13" t="s">
        <v>81</v>
      </c>
      <c r="AW1249" s="13" t="s">
        <v>36</v>
      </c>
      <c r="AX1249" s="13" t="s">
        <v>72</v>
      </c>
      <c r="AY1249" s="242" t="s">
        <v>162</v>
      </c>
    </row>
    <row r="1250" spans="2:51" s="13" customFormat="1" ht="13.5">
      <c r="B1250" s="232"/>
      <c r="C1250" s="233"/>
      <c r="D1250" s="218" t="s">
        <v>174</v>
      </c>
      <c r="E1250" s="234" t="s">
        <v>21</v>
      </c>
      <c r="F1250" s="235" t="s">
        <v>278</v>
      </c>
      <c r="G1250" s="233"/>
      <c r="H1250" s="236">
        <v>-1.8</v>
      </c>
      <c r="I1250" s="237"/>
      <c r="J1250" s="233"/>
      <c r="K1250" s="233"/>
      <c r="L1250" s="238"/>
      <c r="M1250" s="239"/>
      <c r="N1250" s="240"/>
      <c r="O1250" s="240"/>
      <c r="P1250" s="240"/>
      <c r="Q1250" s="240"/>
      <c r="R1250" s="240"/>
      <c r="S1250" s="240"/>
      <c r="T1250" s="241"/>
      <c r="AT1250" s="242" t="s">
        <v>174</v>
      </c>
      <c r="AU1250" s="242" t="s">
        <v>81</v>
      </c>
      <c r="AV1250" s="13" t="s">
        <v>81</v>
      </c>
      <c r="AW1250" s="13" t="s">
        <v>36</v>
      </c>
      <c r="AX1250" s="13" t="s">
        <v>72</v>
      </c>
      <c r="AY1250" s="242" t="s">
        <v>162</v>
      </c>
    </row>
    <row r="1251" spans="2:51" s="12" customFormat="1" ht="13.5">
      <c r="B1251" s="221"/>
      <c r="C1251" s="222"/>
      <c r="D1251" s="218" t="s">
        <v>174</v>
      </c>
      <c r="E1251" s="223" t="s">
        <v>21</v>
      </c>
      <c r="F1251" s="224" t="s">
        <v>366</v>
      </c>
      <c r="G1251" s="222"/>
      <c r="H1251" s="225" t="s">
        <v>21</v>
      </c>
      <c r="I1251" s="226"/>
      <c r="J1251" s="222"/>
      <c r="K1251" s="222"/>
      <c r="L1251" s="227"/>
      <c r="M1251" s="228"/>
      <c r="N1251" s="229"/>
      <c r="O1251" s="229"/>
      <c r="P1251" s="229"/>
      <c r="Q1251" s="229"/>
      <c r="R1251" s="229"/>
      <c r="S1251" s="229"/>
      <c r="T1251" s="230"/>
      <c r="AT1251" s="231" t="s">
        <v>174</v>
      </c>
      <c r="AU1251" s="231" t="s">
        <v>81</v>
      </c>
      <c r="AV1251" s="12" t="s">
        <v>79</v>
      </c>
      <c r="AW1251" s="12" t="s">
        <v>36</v>
      </c>
      <c r="AX1251" s="12" t="s">
        <v>72</v>
      </c>
      <c r="AY1251" s="231" t="s">
        <v>162</v>
      </c>
    </row>
    <row r="1252" spans="2:51" s="13" customFormat="1" ht="13.5">
      <c r="B1252" s="232"/>
      <c r="C1252" s="233"/>
      <c r="D1252" s="218" t="s">
        <v>174</v>
      </c>
      <c r="E1252" s="234" t="s">
        <v>21</v>
      </c>
      <c r="F1252" s="235" t="s">
        <v>1182</v>
      </c>
      <c r="G1252" s="233"/>
      <c r="H1252" s="236">
        <v>22.584</v>
      </c>
      <c r="I1252" s="237"/>
      <c r="J1252" s="233"/>
      <c r="K1252" s="233"/>
      <c r="L1252" s="238"/>
      <c r="M1252" s="239"/>
      <c r="N1252" s="240"/>
      <c r="O1252" s="240"/>
      <c r="P1252" s="240"/>
      <c r="Q1252" s="240"/>
      <c r="R1252" s="240"/>
      <c r="S1252" s="240"/>
      <c r="T1252" s="241"/>
      <c r="AT1252" s="242" t="s">
        <v>174</v>
      </c>
      <c r="AU1252" s="242" t="s">
        <v>81</v>
      </c>
      <c r="AV1252" s="13" t="s">
        <v>81</v>
      </c>
      <c r="AW1252" s="13" t="s">
        <v>36</v>
      </c>
      <c r="AX1252" s="13" t="s">
        <v>72</v>
      </c>
      <c r="AY1252" s="242" t="s">
        <v>162</v>
      </c>
    </row>
    <row r="1253" spans="2:51" s="13" customFormat="1" ht="13.5">
      <c r="B1253" s="232"/>
      <c r="C1253" s="233"/>
      <c r="D1253" s="218" t="s">
        <v>174</v>
      </c>
      <c r="E1253" s="234" t="s">
        <v>21</v>
      </c>
      <c r="F1253" s="235" t="s">
        <v>1162</v>
      </c>
      <c r="G1253" s="233"/>
      <c r="H1253" s="236">
        <v>-2.205</v>
      </c>
      <c r="I1253" s="237"/>
      <c r="J1253" s="233"/>
      <c r="K1253" s="233"/>
      <c r="L1253" s="238"/>
      <c r="M1253" s="239"/>
      <c r="N1253" s="240"/>
      <c r="O1253" s="240"/>
      <c r="P1253" s="240"/>
      <c r="Q1253" s="240"/>
      <c r="R1253" s="240"/>
      <c r="S1253" s="240"/>
      <c r="T1253" s="241"/>
      <c r="AT1253" s="242" t="s">
        <v>174</v>
      </c>
      <c r="AU1253" s="242" t="s">
        <v>81</v>
      </c>
      <c r="AV1253" s="13" t="s">
        <v>81</v>
      </c>
      <c r="AW1253" s="13" t="s">
        <v>36</v>
      </c>
      <c r="AX1253" s="13" t="s">
        <v>72</v>
      </c>
      <c r="AY1253" s="242" t="s">
        <v>162</v>
      </c>
    </row>
    <row r="1254" spans="2:51" s="12" customFormat="1" ht="13.5">
      <c r="B1254" s="221"/>
      <c r="C1254" s="222"/>
      <c r="D1254" s="218" t="s">
        <v>174</v>
      </c>
      <c r="E1254" s="223" t="s">
        <v>21</v>
      </c>
      <c r="F1254" s="224" t="s">
        <v>190</v>
      </c>
      <c r="G1254" s="222"/>
      <c r="H1254" s="225" t="s">
        <v>21</v>
      </c>
      <c r="I1254" s="226"/>
      <c r="J1254" s="222"/>
      <c r="K1254" s="222"/>
      <c r="L1254" s="227"/>
      <c r="M1254" s="228"/>
      <c r="N1254" s="229"/>
      <c r="O1254" s="229"/>
      <c r="P1254" s="229"/>
      <c r="Q1254" s="229"/>
      <c r="R1254" s="229"/>
      <c r="S1254" s="229"/>
      <c r="T1254" s="230"/>
      <c r="AT1254" s="231" t="s">
        <v>174</v>
      </c>
      <c r="AU1254" s="231" t="s">
        <v>81</v>
      </c>
      <c r="AV1254" s="12" t="s">
        <v>79</v>
      </c>
      <c r="AW1254" s="12" t="s">
        <v>36</v>
      </c>
      <c r="AX1254" s="12" t="s">
        <v>72</v>
      </c>
      <c r="AY1254" s="231" t="s">
        <v>162</v>
      </c>
    </row>
    <row r="1255" spans="2:51" s="13" customFormat="1" ht="13.5">
      <c r="B1255" s="232"/>
      <c r="C1255" s="233"/>
      <c r="D1255" s="218" t="s">
        <v>174</v>
      </c>
      <c r="E1255" s="234" t="s">
        <v>21</v>
      </c>
      <c r="F1255" s="235" t="s">
        <v>1166</v>
      </c>
      <c r="G1255" s="233"/>
      <c r="H1255" s="236">
        <v>38.582</v>
      </c>
      <c r="I1255" s="237"/>
      <c r="J1255" s="233"/>
      <c r="K1255" s="233"/>
      <c r="L1255" s="238"/>
      <c r="M1255" s="239"/>
      <c r="N1255" s="240"/>
      <c r="O1255" s="240"/>
      <c r="P1255" s="240"/>
      <c r="Q1255" s="240"/>
      <c r="R1255" s="240"/>
      <c r="S1255" s="240"/>
      <c r="T1255" s="241"/>
      <c r="AT1255" s="242" t="s">
        <v>174</v>
      </c>
      <c r="AU1255" s="242" t="s">
        <v>81</v>
      </c>
      <c r="AV1255" s="13" t="s">
        <v>81</v>
      </c>
      <c r="AW1255" s="13" t="s">
        <v>36</v>
      </c>
      <c r="AX1255" s="13" t="s">
        <v>72</v>
      </c>
      <c r="AY1255" s="242" t="s">
        <v>162</v>
      </c>
    </row>
    <row r="1256" spans="2:51" s="13" customFormat="1" ht="13.5">
      <c r="B1256" s="232"/>
      <c r="C1256" s="233"/>
      <c r="D1256" s="218" t="s">
        <v>174</v>
      </c>
      <c r="E1256" s="234" t="s">
        <v>21</v>
      </c>
      <c r="F1256" s="235" t="s">
        <v>278</v>
      </c>
      <c r="G1256" s="233"/>
      <c r="H1256" s="236">
        <v>-1.8</v>
      </c>
      <c r="I1256" s="237"/>
      <c r="J1256" s="233"/>
      <c r="K1256" s="233"/>
      <c r="L1256" s="238"/>
      <c r="M1256" s="239"/>
      <c r="N1256" s="240"/>
      <c r="O1256" s="240"/>
      <c r="P1256" s="240"/>
      <c r="Q1256" s="240"/>
      <c r="R1256" s="240"/>
      <c r="S1256" s="240"/>
      <c r="T1256" s="241"/>
      <c r="AT1256" s="242" t="s">
        <v>174</v>
      </c>
      <c r="AU1256" s="242" t="s">
        <v>81</v>
      </c>
      <c r="AV1256" s="13" t="s">
        <v>81</v>
      </c>
      <c r="AW1256" s="13" t="s">
        <v>36</v>
      </c>
      <c r="AX1256" s="13" t="s">
        <v>72</v>
      </c>
      <c r="AY1256" s="242" t="s">
        <v>162</v>
      </c>
    </row>
    <row r="1257" spans="2:51" s="13" customFormat="1" ht="13.5">
      <c r="B1257" s="232"/>
      <c r="C1257" s="233"/>
      <c r="D1257" s="218" t="s">
        <v>174</v>
      </c>
      <c r="E1257" s="234" t="s">
        <v>21</v>
      </c>
      <c r="F1257" s="235" t="s">
        <v>1162</v>
      </c>
      <c r="G1257" s="233"/>
      <c r="H1257" s="236">
        <v>-2.205</v>
      </c>
      <c r="I1257" s="237"/>
      <c r="J1257" s="233"/>
      <c r="K1257" s="233"/>
      <c r="L1257" s="238"/>
      <c r="M1257" s="239"/>
      <c r="N1257" s="240"/>
      <c r="O1257" s="240"/>
      <c r="P1257" s="240"/>
      <c r="Q1257" s="240"/>
      <c r="R1257" s="240"/>
      <c r="S1257" s="240"/>
      <c r="T1257" s="241"/>
      <c r="AT1257" s="242" t="s">
        <v>174</v>
      </c>
      <c r="AU1257" s="242" t="s">
        <v>81</v>
      </c>
      <c r="AV1257" s="13" t="s">
        <v>81</v>
      </c>
      <c r="AW1257" s="13" t="s">
        <v>36</v>
      </c>
      <c r="AX1257" s="13" t="s">
        <v>72</v>
      </c>
      <c r="AY1257" s="242" t="s">
        <v>162</v>
      </c>
    </row>
    <row r="1258" spans="2:51" s="12" customFormat="1" ht="13.5">
      <c r="B1258" s="221"/>
      <c r="C1258" s="222"/>
      <c r="D1258" s="218" t="s">
        <v>174</v>
      </c>
      <c r="E1258" s="223" t="s">
        <v>21</v>
      </c>
      <c r="F1258" s="224" t="s">
        <v>368</v>
      </c>
      <c r="G1258" s="222"/>
      <c r="H1258" s="225" t="s">
        <v>21</v>
      </c>
      <c r="I1258" s="226"/>
      <c r="J1258" s="222"/>
      <c r="K1258" s="222"/>
      <c r="L1258" s="227"/>
      <c r="M1258" s="228"/>
      <c r="N1258" s="229"/>
      <c r="O1258" s="229"/>
      <c r="P1258" s="229"/>
      <c r="Q1258" s="229"/>
      <c r="R1258" s="229"/>
      <c r="S1258" s="229"/>
      <c r="T1258" s="230"/>
      <c r="AT1258" s="231" t="s">
        <v>174</v>
      </c>
      <c r="AU1258" s="231" t="s">
        <v>81</v>
      </c>
      <c r="AV1258" s="12" t="s">
        <v>79</v>
      </c>
      <c r="AW1258" s="12" t="s">
        <v>36</v>
      </c>
      <c r="AX1258" s="12" t="s">
        <v>72</v>
      </c>
      <c r="AY1258" s="231" t="s">
        <v>162</v>
      </c>
    </row>
    <row r="1259" spans="2:51" s="13" customFormat="1" ht="13.5">
      <c r="B1259" s="232"/>
      <c r="C1259" s="233"/>
      <c r="D1259" s="218" t="s">
        <v>174</v>
      </c>
      <c r="E1259" s="234" t="s">
        <v>21</v>
      </c>
      <c r="F1259" s="235" t="s">
        <v>1183</v>
      </c>
      <c r="G1259" s="233"/>
      <c r="H1259" s="236">
        <v>41.796</v>
      </c>
      <c r="I1259" s="237"/>
      <c r="J1259" s="233"/>
      <c r="K1259" s="233"/>
      <c r="L1259" s="238"/>
      <c r="M1259" s="239"/>
      <c r="N1259" s="240"/>
      <c r="O1259" s="240"/>
      <c r="P1259" s="240"/>
      <c r="Q1259" s="240"/>
      <c r="R1259" s="240"/>
      <c r="S1259" s="240"/>
      <c r="T1259" s="241"/>
      <c r="AT1259" s="242" t="s">
        <v>174</v>
      </c>
      <c r="AU1259" s="242" t="s">
        <v>81</v>
      </c>
      <c r="AV1259" s="13" t="s">
        <v>81</v>
      </c>
      <c r="AW1259" s="13" t="s">
        <v>36</v>
      </c>
      <c r="AX1259" s="13" t="s">
        <v>72</v>
      </c>
      <c r="AY1259" s="242" t="s">
        <v>162</v>
      </c>
    </row>
    <row r="1260" spans="2:51" s="13" customFormat="1" ht="13.5">
      <c r="B1260" s="232"/>
      <c r="C1260" s="233"/>
      <c r="D1260" s="218" t="s">
        <v>174</v>
      </c>
      <c r="E1260" s="234" t="s">
        <v>21</v>
      </c>
      <c r="F1260" s="235" t="s">
        <v>1184</v>
      </c>
      <c r="G1260" s="233"/>
      <c r="H1260" s="236">
        <v>-5.04</v>
      </c>
      <c r="I1260" s="237"/>
      <c r="J1260" s="233"/>
      <c r="K1260" s="233"/>
      <c r="L1260" s="238"/>
      <c r="M1260" s="239"/>
      <c r="N1260" s="240"/>
      <c r="O1260" s="240"/>
      <c r="P1260" s="240"/>
      <c r="Q1260" s="240"/>
      <c r="R1260" s="240"/>
      <c r="S1260" s="240"/>
      <c r="T1260" s="241"/>
      <c r="AT1260" s="242" t="s">
        <v>174</v>
      </c>
      <c r="AU1260" s="242" t="s">
        <v>81</v>
      </c>
      <c r="AV1260" s="13" t="s">
        <v>81</v>
      </c>
      <c r="AW1260" s="13" t="s">
        <v>36</v>
      </c>
      <c r="AX1260" s="13" t="s">
        <v>72</v>
      </c>
      <c r="AY1260" s="242" t="s">
        <v>162</v>
      </c>
    </row>
    <row r="1261" spans="2:51" s="13" customFormat="1" ht="13.5">
      <c r="B1261" s="232"/>
      <c r="C1261" s="233"/>
      <c r="D1261" s="218" t="s">
        <v>174</v>
      </c>
      <c r="E1261" s="234" t="s">
        <v>21</v>
      </c>
      <c r="F1261" s="235" t="s">
        <v>1185</v>
      </c>
      <c r="G1261" s="233"/>
      <c r="H1261" s="236">
        <v>-2.88</v>
      </c>
      <c r="I1261" s="237"/>
      <c r="J1261" s="233"/>
      <c r="K1261" s="233"/>
      <c r="L1261" s="238"/>
      <c r="M1261" s="239"/>
      <c r="N1261" s="240"/>
      <c r="O1261" s="240"/>
      <c r="P1261" s="240"/>
      <c r="Q1261" s="240"/>
      <c r="R1261" s="240"/>
      <c r="S1261" s="240"/>
      <c r="T1261" s="241"/>
      <c r="AT1261" s="242" t="s">
        <v>174</v>
      </c>
      <c r="AU1261" s="242" t="s">
        <v>81</v>
      </c>
      <c r="AV1261" s="13" t="s">
        <v>81</v>
      </c>
      <c r="AW1261" s="13" t="s">
        <v>36</v>
      </c>
      <c r="AX1261" s="13" t="s">
        <v>72</v>
      </c>
      <c r="AY1261" s="242" t="s">
        <v>162</v>
      </c>
    </row>
    <row r="1262" spans="2:51" s="15" customFormat="1" ht="13.5">
      <c r="B1262" s="268"/>
      <c r="C1262" s="269"/>
      <c r="D1262" s="218" t="s">
        <v>174</v>
      </c>
      <c r="E1262" s="270" t="s">
        <v>21</v>
      </c>
      <c r="F1262" s="271" t="s">
        <v>305</v>
      </c>
      <c r="G1262" s="269"/>
      <c r="H1262" s="272">
        <v>617.103</v>
      </c>
      <c r="I1262" s="273"/>
      <c r="J1262" s="269"/>
      <c r="K1262" s="269"/>
      <c r="L1262" s="274"/>
      <c r="M1262" s="275"/>
      <c r="N1262" s="276"/>
      <c r="O1262" s="276"/>
      <c r="P1262" s="276"/>
      <c r="Q1262" s="276"/>
      <c r="R1262" s="276"/>
      <c r="S1262" s="276"/>
      <c r="T1262" s="277"/>
      <c r="AT1262" s="278" t="s">
        <v>174</v>
      </c>
      <c r="AU1262" s="278" t="s">
        <v>81</v>
      </c>
      <c r="AV1262" s="15" t="s">
        <v>163</v>
      </c>
      <c r="AW1262" s="15" t="s">
        <v>36</v>
      </c>
      <c r="AX1262" s="15" t="s">
        <v>72</v>
      </c>
      <c r="AY1262" s="278" t="s">
        <v>162</v>
      </c>
    </row>
    <row r="1263" spans="2:51" s="14" customFormat="1" ht="13.5">
      <c r="B1263" s="243"/>
      <c r="C1263" s="244"/>
      <c r="D1263" s="245" t="s">
        <v>174</v>
      </c>
      <c r="E1263" s="246" t="s">
        <v>21</v>
      </c>
      <c r="F1263" s="247" t="s">
        <v>184</v>
      </c>
      <c r="G1263" s="244"/>
      <c r="H1263" s="248">
        <v>617.103</v>
      </c>
      <c r="I1263" s="249"/>
      <c r="J1263" s="244"/>
      <c r="K1263" s="244"/>
      <c r="L1263" s="250"/>
      <c r="M1263" s="251"/>
      <c r="N1263" s="252"/>
      <c r="O1263" s="252"/>
      <c r="P1263" s="252"/>
      <c r="Q1263" s="252"/>
      <c r="R1263" s="252"/>
      <c r="S1263" s="252"/>
      <c r="T1263" s="253"/>
      <c r="AT1263" s="254" t="s">
        <v>174</v>
      </c>
      <c r="AU1263" s="254" t="s">
        <v>81</v>
      </c>
      <c r="AV1263" s="14" t="s">
        <v>170</v>
      </c>
      <c r="AW1263" s="14" t="s">
        <v>36</v>
      </c>
      <c r="AX1263" s="14" t="s">
        <v>79</v>
      </c>
      <c r="AY1263" s="254" t="s">
        <v>162</v>
      </c>
    </row>
    <row r="1264" spans="2:65" s="1" customFormat="1" ht="22.5" customHeight="1">
      <c r="B1264" s="43"/>
      <c r="C1264" s="258" t="s">
        <v>1186</v>
      </c>
      <c r="D1264" s="258" t="s">
        <v>237</v>
      </c>
      <c r="E1264" s="259" t="s">
        <v>1187</v>
      </c>
      <c r="F1264" s="260" t="s">
        <v>1188</v>
      </c>
      <c r="G1264" s="261" t="s">
        <v>187</v>
      </c>
      <c r="H1264" s="262">
        <v>678.813</v>
      </c>
      <c r="I1264" s="263"/>
      <c r="J1264" s="264">
        <f>ROUND(I1264*H1264,2)</f>
        <v>0</v>
      </c>
      <c r="K1264" s="260" t="s">
        <v>21</v>
      </c>
      <c r="L1264" s="265"/>
      <c r="M1264" s="266" t="s">
        <v>21</v>
      </c>
      <c r="N1264" s="267" t="s">
        <v>43</v>
      </c>
      <c r="O1264" s="44"/>
      <c r="P1264" s="215">
        <f>O1264*H1264</f>
        <v>0</v>
      </c>
      <c r="Q1264" s="215">
        <v>0.018</v>
      </c>
      <c r="R1264" s="215">
        <f>Q1264*H1264</f>
        <v>12.218633999999998</v>
      </c>
      <c r="S1264" s="215">
        <v>0</v>
      </c>
      <c r="T1264" s="216">
        <f>S1264*H1264</f>
        <v>0</v>
      </c>
      <c r="AR1264" s="26" t="s">
        <v>464</v>
      </c>
      <c r="AT1264" s="26" t="s">
        <v>237</v>
      </c>
      <c r="AU1264" s="26" t="s">
        <v>81</v>
      </c>
      <c r="AY1264" s="26" t="s">
        <v>162</v>
      </c>
      <c r="BE1264" s="217">
        <f>IF(N1264="základní",J1264,0)</f>
        <v>0</v>
      </c>
      <c r="BF1264" s="217">
        <f>IF(N1264="snížená",J1264,0)</f>
        <v>0</v>
      </c>
      <c r="BG1264" s="217">
        <f>IF(N1264="zákl. přenesená",J1264,0)</f>
        <v>0</v>
      </c>
      <c r="BH1264" s="217">
        <f>IF(N1264="sníž. přenesená",J1264,0)</f>
        <v>0</v>
      </c>
      <c r="BI1264" s="217">
        <f>IF(N1264="nulová",J1264,0)</f>
        <v>0</v>
      </c>
      <c r="BJ1264" s="26" t="s">
        <v>79</v>
      </c>
      <c r="BK1264" s="217">
        <f>ROUND(I1264*H1264,2)</f>
        <v>0</v>
      </c>
      <c r="BL1264" s="26" t="s">
        <v>376</v>
      </c>
      <c r="BM1264" s="26" t="s">
        <v>1189</v>
      </c>
    </row>
    <row r="1265" spans="2:51" s="13" customFormat="1" ht="13.5">
      <c r="B1265" s="232"/>
      <c r="C1265" s="233"/>
      <c r="D1265" s="245" t="s">
        <v>174</v>
      </c>
      <c r="E1265" s="233"/>
      <c r="F1265" s="256" t="s">
        <v>1190</v>
      </c>
      <c r="G1265" s="233"/>
      <c r="H1265" s="257">
        <v>678.813</v>
      </c>
      <c r="I1265" s="237"/>
      <c r="J1265" s="233"/>
      <c r="K1265" s="233"/>
      <c r="L1265" s="238"/>
      <c r="M1265" s="239"/>
      <c r="N1265" s="240"/>
      <c r="O1265" s="240"/>
      <c r="P1265" s="240"/>
      <c r="Q1265" s="240"/>
      <c r="R1265" s="240"/>
      <c r="S1265" s="240"/>
      <c r="T1265" s="241"/>
      <c r="AT1265" s="242" t="s">
        <v>174</v>
      </c>
      <c r="AU1265" s="242" t="s">
        <v>81</v>
      </c>
      <c r="AV1265" s="13" t="s">
        <v>81</v>
      </c>
      <c r="AW1265" s="13" t="s">
        <v>6</v>
      </c>
      <c r="AX1265" s="13" t="s">
        <v>79</v>
      </c>
      <c r="AY1265" s="242" t="s">
        <v>162</v>
      </c>
    </row>
    <row r="1266" spans="2:65" s="1" customFormat="1" ht="22.5" customHeight="1">
      <c r="B1266" s="43"/>
      <c r="C1266" s="206" t="s">
        <v>1191</v>
      </c>
      <c r="D1266" s="206" t="s">
        <v>165</v>
      </c>
      <c r="E1266" s="207" t="s">
        <v>1192</v>
      </c>
      <c r="F1266" s="208" t="s">
        <v>1193</v>
      </c>
      <c r="G1266" s="209" t="s">
        <v>187</v>
      </c>
      <c r="H1266" s="210">
        <v>617.103</v>
      </c>
      <c r="I1266" s="211"/>
      <c r="J1266" s="212">
        <f>ROUND(I1266*H1266,2)</f>
        <v>0</v>
      </c>
      <c r="K1266" s="208" t="s">
        <v>169</v>
      </c>
      <c r="L1266" s="63"/>
      <c r="M1266" s="213" t="s">
        <v>21</v>
      </c>
      <c r="N1266" s="214" t="s">
        <v>43</v>
      </c>
      <c r="O1266" s="44"/>
      <c r="P1266" s="215">
        <f>O1266*H1266</f>
        <v>0</v>
      </c>
      <c r="Q1266" s="215">
        <v>0.0003</v>
      </c>
      <c r="R1266" s="215">
        <f>Q1266*H1266</f>
        <v>0.18513089999999996</v>
      </c>
      <c r="S1266" s="215">
        <v>0</v>
      </c>
      <c r="T1266" s="216">
        <f>S1266*H1266</f>
        <v>0</v>
      </c>
      <c r="AR1266" s="26" t="s">
        <v>376</v>
      </c>
      <c r="AT1266" s="26" t="s">
        <v>165</v>
      </c>
      <c r="AU1266" s="26" t="s">
        <v>81</v>
      </c>
      <c r="AY1266" s="26" t="s">
        <v>162</v>
      </c>
      <c r="BE1266" s="217">
        <f>IF(N1266="základní",J1266,0)</f>
        <v>0</v>
      </c>
      <c r="BF1266" s="217">
        <f>IF(N1266="snížená",J1266,0)</f>
        <v>0</v>
      </c>
      <c r="BG1266" s="217">
        <f>IF(N1266="zákl. přenesená",J1266,0)</f>
        <v>0</v>
      </c>
      <c r="BH1266" s="217">
        <f>IF(N1266="sníž. přenesená",J1266,0)</f>
        <v>0</v>
      </c>
      <c r="BI1266" s="217">
        <f>IF(N1266="nulová",J1266,0)</f>
        <v>0</v>
      </c>
      <c r="BJ1266" s="26" t="s">
        <v>79</v>
      </c>
      <c r="BK1266" s="217">
        <f>ROUND(I1266*H1266,2)</f>
        <v>0</v>
      </c>
      <c r="BL1266" s="26" t="s">
        <v>376</v>
      </c>
      <c r="BM1266" s="26" t="s">
        <v>1194</v>
      </c>
    </row>
    <row r="1267" spans="2:47" s="1" customFormat="1" ht="40.5">
      <c r="B1267" s="43"/>
      <c r="C1267" s="65"/>
      <c r="D1267" s="245" t="s">
        <v>172</v>
      </c>
      <c r="E1267" s="65"/>
      <c r="F1267" s="279" t="s">
        <v>1195</v>
      </c>
      <c r="G1267" s="65"/>
      <c r="H1267" s="65"/>
      <c r="I1267" s="174"/>
      <c r="J1267" s="65"/>
      <c r="K1267" s="65"/>
      <c r="L1267" s="63"/>
      <c r="M1267" s="220"/>
      <c r="N1267" s="44"/>
      <c r="O1267" s="44"/>
      <c r="P1267" s="44"/>
      <c r="Q1267" s="44"/>
      <c r="R1267" s="44"/>
      <c r="S1267" s="44"/>
      <c r="T1267" s="80"/>
      <c r="AT1267" s="26" t="s">
        <v>172</v>
      </c>
      <c r="AU1267" s="26" t="s">
        <v>81</v>
      </c>
    </row>
    <row r="1268" spans="2:65" s="1" customFormat="1" ht="22.5" customHeight="1">
      <c r="B1268" s="43"/>
      <c r="C1268" s="206" t="s">
        <v>1196</v>
      </c>
      <c r="D1268" s="206" t="s">
        <v>165</v>
      </c>
      <c r="E1268" s="207" t="s">
        <v>1197</v>
      </c>
      <c r="F1268" s="208" t="s">
        <v>1198</v>
      </c>
      <c r="G1268" s="209" t="s">
        <v>206</v>
      </c>
      <c r="H1268" s="210">
        <v>150</v>
      </c>
      <c r="I1268" s="211"/>
      <c r="J1268" s="212">
        <f>ROUND(I1268*H1268,2)</f>
        <v>0</v>
      </c>
      <c r="K1268" s="208" t="s">
        <v>169</v>
      </c>
      <c r="L1268" s="63"/>
      <c r="M1268" s="213" t="s">
        <v>21</v>
      </c>
      <c r="N1268" s="214" t="s">
        <v>43</v>
      </c>
      <c r="O1268" s="44"/>
      <c r="P1268" s="215">
        <f>O1268*H1268</f>
        <v>0</v>
      </c>
      <c r="Q1268" s="215">
        <v>3E-05</v>
      </c>
      <c r="R1268" s="215">
        <f>Q1268*H1268</f>
        <v>0.0045000000000000005</v>
      </c>
      <c r="S1268" s="215">
        <v>0</v>
      </c>
      <c r="T1268" s="216">
        <f>S1268*H1268</f>
        <v>0</v>
      </c>
      <c r="AR1268" s="26" t="s">
        <v>376</v>
      </c>
      <c r="AT1268" s="26" t="s">
        <v>165</v>
      </c>
      <c r="AU1268" s="26" t="s">
        <v>81</v>
      </c>
      <c r="AY1268" s="26" t="s">
        <v>162</v>
      </c>
      <c r="BE1268" s="217">
        <f>IF(N1268="základní",J1268,0)</f>
        <v>0</v>
      </c>
      <c r="BF1268" s="217">
        <f>IF(N1268="snížená",J1268,0)</f>
        <v>0</v>
      </c>
      <c r="BG1268" s="217">
        <f>IF(N1268="zákl. přenesená",J1268,0)</f>
        <v>0</v>
      </c>
      <c r="BH1268" s="217">
        <f>IF(N1268="sníž. přenesená",J1268,0)</f>
        <v>0</v>
      </c>
      <c r="BI1268" s="217">
        <f>IF(N1268="nulová",J1268,0)</f>
        <v>0</v>
      </c>
      <c r="BJ1268" s="26" t="s">
        <v>79</v>
      </c>
      <c r="BK1268" s="217">
        <f>ROUND(I1268*H1268,2)</f>
        <v>0</v>
      </c>
      <c r="BL1268" s="26" t="s">
        <v>376</v>
      </c>
      <c r="BM1268" s="26" t="s">
        <v>1199</v>
      </c>
    </row>
    <row r="1269" spans="2:47" s="1" customFormat="1" ht="40.5">
      <c r="B1269" s="43"/>
      <c r="C1269" s="65"/>
      <c r="D1269" s="245" t="s">
        <v>172</v>
      </c>
      <c r="E1269" s="65"/>
      <c r="F1269" s="279" t="s">
        <v>1195</v>
      </c>
      <c r="G1269" s="65"/>
      <c r="H1269" s="65"/>
      <c r="I1269" s="174"/>
      <c r="J1269" s="65"/>
      <c r="K1269" s="65"/>
      <c r="L1269" s="63"/>
      <c r="M1269" s="220"/>
      <c r="N1269" s="44"/>
      <c r="O1269" s="44"/>
      <c r="P1269" s="44"/>
      <c r="Q1269" s="44"/>
      <c r="R1269" s="44"/>
      <c r="S1269" s="44"/>
      <c r="T1269" s="80"/>
      <c r="AT1269" s="26" t="s">
        <v>172</v>
      </c>
      <c r="AU1269" s="26" t="s">
        <v>81</v>
      </c>
    </row>
    <row r="1270" spans="2:65" s="1" customFormat="1" ht="22.5" customHeight="1">
      <c r="B1270" s="43"/>
      <c r="C1270" s="206" t="s">
        <v>1200</v>
      </c>
      <c r="D1270" s="206" t="s">
        <v>165</v>
      </c>
      <c r="E1270" s="207" t="s">
        <v>1201</v>
      </c>
      <c r="F1270" s="208" t="s">
        <v>1202</v>
      </c>
      <c r="G1270" s="209" t="s">
        <v>416</v>
      </c>
      <c r="H1270" s="210">
        <v>100</v>
      </c>
      <c r="I1270" s="211"/>
      <c r="J1270" s="212">
        <f>ROUND(I1270*H1270,2)</f>
        <v>0</v>
      </c>
      <c r="K1270" s="208" t="s">
        <v>169</v>
      </c>
      <c r="L1270" s="63"/>
      <c r="M1270" s="213" t="s">
        <v>21</v>
      </c>
      <c r="N1270" s="214" t="s">
        <v>43</v>
      </c>
      <c r="O1270" s="44"/>
      <c r="P1270" s="215">
        <f>O1270*H1270</f>
        <v>0</v>
      </c>
      <c r="Q1270" s="215">
        <v>0</v>
      </c>
      <c r="R1270" s="215">
        <f>Q1270*H1270</f>
        <v>0</v>
      </c>
      <c r="S1270" s="215">
        <v>0</v>
      </c>
      <c r="T1270" s="216">
        <f>S1270*H1270</f>
        <v>0</v>
      </c>
      <c r="AR1270" s="26" t="s">
        <v>376</v>
      </c>
      <c r="AT1270" s="26" t="s">
        <v>165</v>
      </c>
      <c r="AU1270" s="26" t="s">
        <v>81</v>
      </c>
      <c r="AY1270" s="26" t="s">
        <v>162</v>
      </c>
      <c r="BE1270" s="217">
        <f>IF(N1270="základní",J1270,0)</f>
        <v>0</v>
      </c>
      <c r="BF1270" s="217">
        <f>IF(N1270="snížená",J1270,0)</f>
        <v>0</v>
      </c>
      <c r="BG1270" s="217">
        <f>IF(N1270="zákl. přenesená",J1270,0)</f>
        <v>0</v>
      </c>
      <c r="BH1270" s="217">
        <f>IF(N1270="sníž. přenesená",J1270,0)</f>
        <v>0</v>
      </c>
      <c r="BI1270" s="217">
        <f>IF(N1270="nulová",J1270,0)</f>
        <v>0</v>
      </c>
      <c r="BJ1270" s="26" t="s">
        <v>79</v>
      </c>
      <c r="BK1270" s="217">
        <f>ROUND(I1270*H1270,2)</f>
        <v>0</v>
      </c>
      <c r="BL1270" s="26" t="s">
        <v>376</v>
      </c>
      <c r="BM1270" s="26" t="s">
        <v>1203</v>
      </c>
    </row>
    <row r="1271" spans="2:47" s="1" customFormat="1" ht="40.5">
      <c r="B1271" s="43"/>
      <c r="C1271" s="65"/>
      <c r="D1271" s="218" t="s">
        <v>172</v>
      </c>
      <c r="E1271" s="65"/>
      <c r="F1271" s="219" t="s">
        <v>1195</v>
      </c>
      <c r="G1271" s="65"/>
      <c r="H1271" s="65"/>
      <c r="I1271" s="174"/>
      <c r="J1271" s="65"/>
      <c r="K1271" s="65"/>
      <c r="L1271" s="63"/>
      <c r="M1271" s="220"/>
      <c r="N1271" s="44"/>
      <c r="O1271" s="44"/>
      <c r="P1271" s="44"/>
      <c r="Q1271" s="44"/>
      <c r="R1271" s="44"/>
      <c r="S1271" s="44"/>
      <c r="T1271" s="80"/>
      <c r="AT1271" s="26" t="s">
        <v>172</v>
      </c>
      <c r="AU1271" s="26" t="s">
        <v>81</v>
      </c>
    </row>
    <row r="1272" spans="2:51" s="12" customFormat="1" ht="13.5">
      <c r="B1272" s="221"/>
      <c r="C1272" s="222"/>
      <c r="D1272" s="218" t="s">
        <v>174</v>
      </c>
      <c r="E1272" s="223" t="s">
        <v>21</v>
      </c>
      <c r="F1272" s="224" t="s">
        <v>1204</v>
      </c>
      <c r="G1272" s="222"/>
      <c r="H1272" s="225" t="s">
        <v>21</v>
      </c>
      <c r="I1272" s="226"/>
      <c r="J1272" s="222"/>
      <c r="K1272" s="222"/>
      <c r="L1272" s="227"/>
      <c r="M1272" s="228"/>
      <c r="N1272" s="229"/>
      <c r="O1272" s="229"/>
      <c r="P1272" s="229"/>
      <c r="Q1272" s="229"/>
      <c r="R1272" s="229"/>
      <c r="S1272" s="229"/>
      <c r="T1272" s="230"/>
      <c r="AT1272" s="231" t="s">
        <v>174</v>
      </c>
      <c r="AU1272" s="231" t="s">
        <v>81</v>
      </c>
      <c r="AV1272" s="12" t="s">
        <v>79</v>
      </c>
      <c r="AW1272" s="12" t="s">
        <v>36</v>
      </c>
      <c r="AX1272" s="12" t="s">
        <v>72</v>
      </c>
      <c r="AY1272" s="231" t="s">
        <v>162</v>
      </c>
    </row>
    <row r="1273" spans="2:51" s="13" customFormat="1" ht="13.5">
      <c r="B1273" s="232"/>
      <c r="C1273" s="233"/>
      <c r="D1273" s="245" t="s">
        <v>174</v>
      </c>
      <c r="E1273" s="255" t="s">
        <v>21</v>
      </c>
      <c r="F1273" s="256" t="s">
        <v>910</v>
      </c>
      <c r="G1273" s="233"/>
      <c r="H1273" s="257">
        <v>100</v>
      </c>
      <c r="I1273" s="237"/>
      <c r="J1273" s="233"/>
      <c r="K1273" s="233"/>
      <c r="L1273" s="238"/>
      <c r="M1273" s="239"/>
      <c r="N1273" s="240"/>
      <c r="O1273" s="240"/>
      <c r="P1273" s="240"/>
      <c r="Q1273" s="240"/>
      <c r="R1273" s="240"/>
      <c r="S1273" s="240"/>
      <c r="T1273" s="241"/>
      <c r="AT1273" s="242" t="s">
        <v>174</v>
      </c>
      <c r="AU1273" s="242" t="s">
        <v>81</v>
      </c>
      <c r="AV1273" s="13" t="s">
        <v>81</v>
      </c>
      <c r="AW1273" s="13" t="s">
        <v>36</v>
      </c>
      <c r="AX1273" s="13" t="s">
        <v>79</v>
      </c>
      <c r="AY1273" s="242" t="s">
        <v>162</v>
      </c>
    </row>
    <row r="1274" spans="2:65" s="1" customFormat="1" ht="22.5" customHeight="1">
      <c r="B1274" s="43"/>
      <c r="C1274" s="206" t="s">
        <v>1205</v>
      </c>
      <c r="D1274" s="206" t="s">
        <v>165</v>
      </c>
      <c r="E1274" s="207" t="s">
        <v>1206</v>
      </c>
      <c r="F1274" s="208" t="s">
        <v>1207</v>
      </c>
      <c r="G1274" s="209" t="s">
        <v>416</v>
      </c>
      <c r="H1274" s="210">
        <v>2000</v>
      </c>
      <c r="I1274" s="211"/>
      <c r="J1274" s="212">
        <f>ROUND(I1274*H1274,2)</f>
        <v>0</v>
      </c>
      <c r="K1274" s="208" t="s">
        <v>169</v>
      </c>
      <c r="L1274" s="63"/>
      <c r="M1274" s="213" t="s">
        <v>21</v>
      </c>
      <c r="N1274" s="214" t="s">
        <v>43</v>
      </c>
      <c r="O1274" s="44"/>
      <c r="P1274" s="215">
        <f>O1274*H1274</f>
        <v>0</v>
      </c>
      <c r="Q1274" s="215">
        <v>0</v>
      </c>
      <c r="R1274" s="215">
        <f>Q1274*H1274</f>
        <v>0</v>
      </c>
      <c r="S1274" s="215">
        <v>0</v>
      </c>
      <c r="T1274" s="216">
        <f>S1274*H1274</f>
        <v>0</v>
      </c>
      <c r="AR1274" s="26" t="s">
        <v>376</v>
      </c>
      <c r="AT1274" s="26" t="s">
        <v>165</v>
      </c>
      <c r="AU1274" s="26" t="s">
        <v>81</v>
      </c>
      <c r="AY1274" s="26" t="s">
        <v>162</v>
      </c>
      <c r="BE1274" s="217">
        <f>IF(N1274="základní",J1274,0)</f>
        <v>0</v>
      </c>
      <c r="BF1274" s="217">
        <f>IF(N1274="snížená",J1274,0)</f>
        <v>0</v>
      </c>
      <c r="BG1274" s="217">
        <f>IF(N1274="zákl. přenesená",J1274,0)</f>
        <v>0</v>
      </c>
      <c r="BH1274" s="217">
        <f>IF(N1274="sníž. přenesená",J1274,0)</f>
        <v>0</v>
      </c>
      <c r="BI1274" s="217">
        <f>IF(N1274="nulová",J1274,0)</f>
        <v>0</v>
      </c>
      <c r="BJ1274" s="26" t="s">
        <v>79</v>
      </c>
      <c r="BK1274" s="217">
        <f>ROUND(I1274*H1274,2)</f>
        <v>0</v>
      </c>
      <c r="BL1274" s="26" t="s">
        <v>376</v>
      </c>
      <c r="BM1274" s="26" t="s">
        <v>1208</v>
      </c>
    </row>
    <row r="1275" spans="2:47" s="1" customFormat="1" ht="40.5">
      <c r="B1275" s="43"/>
      <c r="C1275" s="65"/>
      <c r="D1275" s="218" t="s">
        <v>172</v>
      </c>
      <c r="E1275" s="65"/>
      <c r="F1275" s="219" t="s">
        <v>1195</v>
      </c>
      <c r="G1275" s="65"/>
      <c r="H1275" s="65"/>
      <c r="I1275" s="174"/>
      <c r="J1275" s="65"/>
      <c r="K1275" s="65"/>
      <c r="L1275" s="63"/>
      <c r="M1275" s="220"/>
      <c r="N1275" s="44"/>
      <c r="O1275" s="44"/>
      <c r="P1275" s="44"/>
      <c r="Q1275" s="44"/>
      <c r="R1275" s="44"/>
      <c r="S1275" s="44"/>
      <c r="T1275" s="80"/>
      <c r="AT1275" s="26" t="s">
        <v>172</v>
      </c>
      <c r="AU1275" s="26" t="s">
        <v>81</v>
      </c>
    </row>
    <row r="1276" spans="2:47" s="1" customFormat="1" ht="27">
      <c r="B1276" s="43"/>
      <c r="C1276" s="65"/>
      <c r="D1276" s="245" t="s">
        <v>241</v>
      </c>
      <c r="E1276" s="65"/>
      <c r="F1276" s="279" t="s">
        <v>1209</v>
      </c>
      <c r="G1276" s="65"/>
      <c r="H1276" s="65"/>
      <c r="I1276" s="174"/>
      <c r="J1276" s="65"/>
      <c r="K1276" s="65"/>
      <c r="L1276" s="63"/>
      <c r="M1276" s="220"/>
      <c r="N1276" s="44"/>
      <c r="O1276" s="44"/>
      <c r="P1276" s="44"/>
      <c r="Q1276" s="44"/>
      <c r="R1276" s="44"/>
      <c r="S1276" s="44"/>
      <c r="T1276" s="80"/>
      <c r="AT1276" s="26" t="s">
        <v>241</v>
      </c>
      <c r="AU1276" s="26" t="s">
        <v>81</v>
      </c>
    </row>
    <row r="1277" spans="2:65" s="1" customFormat="1" ht="22.5" customHeight="1">
      <c r="B1277" s="43"/>
      <c r="C1277" s="206" t="s">
        <v>1210</v>
      </c>
      <c r="D1277" s="206" t="s">
        <v>165</v>
      </c>
      <c r="E1277" s="207" t="s">
        <v>1211</v>
      </c>
      <c r="F1277" s="208" t="s">
        <v>1212</v>
      </c>
      <c r="G1277" s="209" t="s">
        <v>594</v>
      </c>
      <c r="H1277" s="280"/>
      <c r="I1277" s="211"/>
      <c r="J1277" s="212">
        <f>ROUND(I1277*H1277,2)</f>
        <v>0</v>
      </c>
      <c r="K1277" s="208" t="s">
        <v>169</v>
      </c>
      <c r="L1277" s="63"/>
      <c r="M1277" s="213" t="s">
        <v>21</v>
      </c>
      <c r="N1277" s="214" t="s">
        <v>43</v>
      </c>
      <c r="O1277" s="44"/>
      <c r="P1277" s="215">
        <f>O1277*H1277</f>
        <v>0</v>
      </c>
      <c r="Q1277" s="215">
        <v>0</v>
      </c>
      <c r="R1277" s="215">
        <f>Q1277*H1277</f>
        <v>0</v>
      </c>
      <c r="S1277" s="215">
        <v>0</v>
      </c>
      <c r="T1277" s="216">
        <f>S1277*H1277</f>
        <v>0</v>
      </c>
      <c r="AR1277" s="26" t="s">
        <v>376</v>
      </c>
      <c r="AT1277" s="26" t="s">
        <v>165</v>
      </c>
      <c r="AU1277" s="26" t="s">
        <v>81</v>
      </c>
      <c r="AY1277" s="26" t="s">
        <v>162</v>
      </c>
      <c r="BE1277" s="217">
        <f>IF(N1277="základní",J1277,0)</f>
        <v>0</v>
      </c>
      <c r="BF1277" s="217">
        <f>IF(N1277="snížená",J1277,0)</f>
        <v>0</v>
      </c>
      <c r="BG1277" s="217">
        <f>IF(N1277="zákl. přenesená",J1277,0)</f>
        <v>0</v>
      </c>
      <c r="BH1277" s="217">
        <f>IF(N1277="sníž. přenesená",J1277,0)</f>
        <v>0</v>
      </c>
      <c r="BI1277" s="217">
        <f>IF(N1277="nulová",J1277,0)</f>
        <v>0</v>
      </c>
      <c r="BJ1277" s="26" t="s">
        <v>79</v>
      </c>
      <c r="BK1277" s="217">
        <f>ROUND(I1277*H1277,2)</f>
        <v>0</v>
      </c>
      <c r="BL1277" s="26" t="s">
        <v>376</v>
      </c>
      <c r="BM1277" s="26" t="s">
        <v>1213</v>
      </c>
    </row>
    <row r="1278" spans="2:47" s="1" customFormat="1" ht="121.5">
      <c r="B1278" s="43"/>
      <c r="C1278" s="65"/>
      <c r="D1278" s="245" t="s">
        <v>172</v>
      </c>
      <c r="E1278" s="65"/>
      <c r="F1278" s="279" t="s">
        <v>998</v>
      </c>
      <c r="G1278" s="65"/>
      <c r="H1278" s="65"/>
      <c r="I1278" s="174"/>
      <c r="J1278" s="65"/>
      <c r="K1278" s="65"/>
      <c r="L1278" s="63"/>
      <c r="M1278" s="220"/>
      <c r="N1278" s="44"/>
      <c r="O1278" s="44"/>
      <c r="P1278" s="44"/>
      <c r="Q1278" s="44"/>
      <c r="R1278" s="44"/>
      <c r="S1278" s="44"/>
      <c r="T1278" s="80"/>
      <c r="AT1278" s="26" t="s">
        <v>172</v>
      </c>
      <c r="AU1278" s="26" t="s">
        <v>81</v>
      </c>
    </row>
    <row r="1279" spans="2:65" s="1" customFormat="1" ht="22.5" customHeight="1">
      <c r="B1279" s="43"/>
      <c r="C1279" s="206" t="s">
        <v>1214</v>
      </c>
      <c r="D1279" s="206" t="s">
        <v>165</v>
      </c>
      <c r="E1279" s="207" t="s">
        <v>1215</v>
      </c>
      <c r="F1279" s="208" t="s">
        <v>1216</v>
      </c>
      <c r="G1279" s="209" t="s">
        <v>594</v>
      </c>
      <c r="H1279" s="280"/>
      <c r="I1279" s="211"/>
      <c r="J1279" s="212">
        <f>ROUND(I1279*H1279,2)</f>
        <v>0</v>
      </c>
      <c r="K1279" s="208" t="s">
        <v>169</v>
      </c>
      <c r="L1279" s="63"/>
      <c r="M1279" s="213" t="s">
        <v>21</v>
      </c>
      <c r="N1279" s="214" t="s">
        <v>43</v>
      </c>
      <c r="O1279" s="44"/>
      <c r="P1279" s="215">
        <f>O1279*H1279</f>
        <v>0</v>
      </c>
      <c r="Q1279" s="215">
        <v>0</v>
      </c>
      <c r="R1279" s="215">
        <f>Q1279*H1279</f>
        <v>0</v>
      </c>
      <c r="S1279" s="215">
        <v>0</v>
      </c>
      <c r="T1279" s="216">
        <f>S1279*H1279</f>
        <v>0</v>
      </c>
      <c r="AR1279" s="26" t="s">
        <v>376</v>
      </c>
      <c r="AT1279" s="26" t="s">
        <v>165</v>
      </c>
      <c r="AU1279" s="26" t="s">
        <v>81</v>
      </c>
      <c r="AY1279" s="26" t="s">
        <v>162</v>
      </c>
      <c r="BE1279" s="217">
        <f>IF(N1279="základní",J1279,0)</f>
        <v>0</v>
      </c>
      <c r="BF1279" s="217">
        <f>IF(N1279="snížená",J1279,0)</f>
        <v>0</v>
      </c>
      <c r="BG1279" s="217">
        <f>IF(N1279="zákl. přenesená",J1279,0)</f>
        <v>0</v>
      </c>
      <c r="BH1279" s="217">
        <f>IF(N1279="sníž. přenesená",J1279,0)</f>
        <v>0</v>
      </c>
      <c r="BI1279" s="217">
        <f>IF(N1279="nulová",J1279,0)</f>
        <v>0</v>
      </c>
      <c r="BJ1279" s="26" t="s">
        <v>79</v>
      </c>
      <c r="BK1279" s="217">
        <f>ROUND(I1279*H1279,2)</f>
        <v>0</v>
      </c>
      <c r="BL1279" s="26" t="s">
        <v>376</v>
      </c>
      <c r="BM1279" s="26" t="s">
        <v>1217</v>
      </c>
    </row>
    <row r="1280" spans="2:47" s="1" customFormat="1" ht="121.5">
      <c r="B1280" s="43"/>
      <c r="C1280" s="65"/>
      <c r="D1280" s="218" t="s">
        <v>172</v>
      </c>
      <c r="E1280" s="65"/>
      <c r="F1280" s="219" t="s">
        <v>998</v>
      </c>
      <c r="G1280" s="65"/>
      <c r="H1280" s="65"/>
      <c r="I1280" s="174"/>
      <c r="J1280" s="65"/>
      <c r="K1280" s="65"/>
      <c r="L1280" s="63"/>
      <c r="M1280" s="220"/>
      <c r="N1280" s="44"/>
      <c r="O1280" s="44"/>
      <c r="P1280" s="44"/>
      <c r="Q1280" s="44"/>
      <c r="R1280" s="44"/>
      <c r="S1280" s="44"/>
      <c r="T1280" s="80"/>
      <c r="AT1280" s="26" t="s">
        <v>172</v>
      </c>
      <c r="AU1280" s="26" t="s">
        <v>81</v>
      </c>
    </row>
    <row r="1281" spans="2:63" s="11" customFormat="1" ht="29.85" customHeight="1">
      <c r="B1281" s="189"/>
      <c r="C1281" s="190"/>
      <c r="D1281" s="203" t="s">
        <v>71</v>
      </c>
      <c r="E1281" s="204" t="s">
        <v>1218</v>
      </c>
      <c r="F1281" s="204" t="s">
        <v>1219</v>
      </c>
      <c r="G1281" s="190"/>
      <c r="H1281" s="190"/>
      <c r="I1281" s="193"/>
      <c r="J1281" s="205">
        <f>BK1281</f>
        <v>0</v>
      </c>
      <c r="K1281" s="190"/>
      <c r="L1281" s="195"/>
      <c r="M1281" s="196"/>
      <c r="N1281" s="197"/>
      <c r="O1281" s="197"/>
      <c r="P1281" s="198">
        <f>SUM(P1282:P1327)</f>
        <v>0</v>
      </c>
      <c r="Q1281" s="197"/>
      <c r="R1281" s="198">
        <f>SUM(R1282:R1327)</f>
        <v>0.024570880000000003</v>
      </c>
      <c r="S1281" s="197"/>
      <c r="T1281" s="199">
        <f>SUM(T1282:T1327)</f>
        <v>0</v>
      </c>
      <c r="AR1281" s="200" t="s">
        <v>81</v>
      </c>
      <c r="AT1281" s="201" t="s">
        <v>71</v>
      </c>
      <c r="AU1281" s="201" t="s">
        <v>79</v>
      </c>
      <c r="AY1281" s="200" t="s">
        <v>162</v>
      </c>
      <c r="BK1281" s="202">
        <f>SUM(BK1282:BK1327)</f>
        <v>0</v>
      </c>
    </row>
    <row r="1282" spans="2:65" s="1" customFormat="1" ht="22.5" customHeight="1">
      <c r="B1282" s="43"/>
      <c r="C1282" s="206" t="s">
        <v>1220</v>
      </c>
      <c r="D1282" s="206" t="s">
        <v>165</v>
      </c>
      <c r="E1282" s="207" t="s">
        <v>1221</v>
      </c>
      <c r="F1282" s="208" t="s">
        <v>1222</v>
      </c>
      <c r="G1282" s="209" t="s">
        <v>187</v>
      </c>
      <c r="H1282" s="210">
        <v>20</v>
      </c>
      <c r="I1282" s="211"/>
      <c r="J1282" s="212">
        <f>ROUND(I1282*H1282,2)</f>
        <v>0</v>
      </c>
      <c r="K1282" s="208" t="s">
        <v>169</v>
      </c>
      <c r="L1282" s="63"/>
      <c r="M1282" s="213" t="s">
        <v>21</v>
      </c>
      <c r="N1282" s="214" t="s">
        <v>43</v>
      </c>
      <c r="O1282" s="44"/>
      <c r="P1282" s="215">
        <f>O1282*H1282</f>
        <v>0</v>
      </c>
      <c r="Q1282" s="215">
        <v>0</v>
      </c>
      <c r="R1282" s="215">
        <f>Q1282*H1282</f>
        <v>0</v>
      </c>
      <c r="S1282" s="215">
        <v>0</v>
      </c>
      <c r="T1282" s="216">
        <f>S1282*H1282</f>
        <v>0</v>
      </c>
      <c r="AR1282" s="26" t="s">
        <v>376</v>
      </c>
      <c r="AT1282" s="26" t="s">
        <v>165</v>
      </c>
      <c r="AU1282" s="26" t="s">
        <v>81</v>
      </c>
      <c r="AY1282" s="26" t="s">
        <v>162</v>
      </c>
      <c r="BE1282" s="217">
        <f>IF(N1282="základní",J1282,0)</f>
        <v>0</v>
      </c>
      <c r="BF1282" s="217">
        <f>IF(N1282="snížená",J1282,0)</f>
        <v>0</v>
      </c>
      <c r="BG1282" s="217">
        <f>IF(N1282="zákl. přenesená",J1282,0)</f>
        <v>0</v>
      </c>
      <c r="BH1282" s="217">
        <f>IF(N1282="sníž. přenesená",J1282,0)</f>
        <v>0</v>
      </c>
      <c r="BI1282" s="217">
        <f>IF(N1282="nulová",J1282,0)</f>
        <v>0</v>
      </c>
      <c r="BJ1282" s="26" t="s">
        <v>79</v>
      </c>
      <c r="BK1282" s="217">
        <f>ROUND(I1282*H1282,2)</f>
        <v>0</v>
      </c>
      <c r="BL1282" s="26" t="s">
        <v>376</v>
      </c>
      <c r="BM1282" s="26" t="s">
        <v>1223</v>
      </c>
    </row>
    <row r="1283" spans="2:51" s="12" customFormat="1" ht="13.5">
      <c r="B1283" s="221"/>
      <c r="C1283" s="222"/>
      <c r="D1283" s="218" t="s">
        <v>174</v>
      </c>
      <c r="E1283" s="223" t="s">
        <v>21</v>
      </c>
      <c r="F1283" s="224" t="s">
        <v>1224</v>
      </c>
      <c r="G1283" s="222"/>
      <c r="H1283" s="225" t="s">
        <v>21</v>
      </c>
      <c r="I1283" s="226"/>
      <c r="J1283" s="222"/>
      <c r="K1283" s="222"/>
      <c r="L1283" s="227"/>
      <c r="M1283" s="228"/>
      <c r="N1283" s="229"/>
      <c r="O1283" s="229"/>
      <c r="P1283" s="229"/>
      <c r="Q1283" s="229"/>
      <c r="R1283" s="229"/>
      <c r="S1283" s="229"/>
      <c r="T1283" s="230"/>
      <c r="AT1283" s="231" t="s">
        <v>174</v>
      </c>
      <c r="AU1283" s="231" t="s">
        <v>81</v>
      </c>
      <c r="AV1283" s="12" t="s">
        <v>79</v>
      </c>
      <c r="AW1283" s="12" t="s">
        <v>36</v>
      </c>
      <c r="AX1283" s="12" t="s">
        <v>72</v>
      </c>
      <c r="AY1283" s="231" t="s">
        <v>162</v>
      </c>
    </row>
    <row r="1284" spans="2:51" s="13" customFormat="1" ht="13.5">
      <c r="B1284" s="232"/>
      <c r="C1284" s="233"/>
      <c r="D1284" s="245" t="s">
        <v>174</v>
      </c>
      <c r="E1284" s="255" t="s">
        <v>21</v>
      </c>
      <c r="F1284" s="256" t="s">
        <v>403</v>
      </c>
      <c r="G1284" s="233"/>
      <c r="H1284" s="257">
        <v>20</v>
      </c>
      <c r="I1284" s="237"/>
      <c r="J1284" s="233"/>
      <c r="K1284" s="233"/>
      <c r="L1284" s="238"/>
      <c r="M1284" s="239"/>
      <c r="N1284" s="240"/>
      <c r="O1284" s="240"/>
      <c r="P1284" s="240"/>
      <c r="Q1284" s="240"/>
      <c r="R1284" s="240"/>
      <c r="S1284" s="240"/>
      <c r="T1284" s="241"/>
      <c r="AT1284" s="242" t="s">
        <v>174</v>
      </c>
      <c r="AU1284" s="242" t="s">
        <v>81</v>
      </c>
      <c r="AV1284" s="13" t="s">
        <v>81</v>
      </c>
      <c r="AW1284" s="13" t="s">
        <v>36</v>
      </c>
      <c r="AX1284" s="13" t="s">
        <v>79</v>
      </c>
      <c r="AY1284" s="242" t="s">
        <v>162</v>
      </c>
    </row>
    <row r="1285" spans="2:65" s="1" customFormat="1" ht="31.5" customHeight="1">
      <c r="B1285" s="43"/>
      <c r="C1285" s="206" t="s">
        <v>1225</v>
      </c>
      <c r="D1285" s="206" t="s">
        <v>165</v>
      </c>
      <c r="E1285" s="207" t="s">
        <v>1226</v>
      </c>
      <c r="F1285" s="208" t="s">
        <v>1227</v>
      </c>
      <c r="G1285" s="209" t="s">
        <v>187</v>
      </c>
      <c r="H1285" s="210">
        <v>88.064</v>
      </c>
      <c r="I1285" s="211"/>
      <c r="J1285" s="212">
        <f>ROUND(I1285*H1285,2)</f>
        <v>0</v>
      </c>
      <c r="K1285" s="208" t="s">
        <v>169</v>
      </c>
      <c r="L1285" s="63"/>
      <c r="M1285" s="213" t="s">
        <v>21</v>
      </c>
      <c r="N1285" s="214" t="s">
        <v>43</v>
      </c>
      <c r="O1285" s="44"/>
      <c r="P1285" s="215">
        <f>O1285*H1285</f>
        <v>0</v>
      </c>
      <c r="Q1285" s="215">
        <v>0.00017</v>
      </c>
      <c r="R1285" s="215">
        <f>Q1285*H1285</f>
        <v>0.01497088</v>
      </c>
      <c r="S1285" s="215">
        <v>0</v>
      </c>
      <c r="T1285" s="216">
        <f>S1285*H1285</f>
        <v>0</v>
      </c>
      <c r="AR1285" s="26" t="s">
        <v>376</v>
      </c>
      <c r="AT1285" s="26" t="s">
        <v>165</v>
      </c>
      <c r="AU1285" s="26" t="s">
        <v>81</v>
      </c>
      <c r="AY1285" s="26" t="s">
        <v>162</v>
      </c>
      <c r="BE1285" s="217">
        <f>IF(N1285="základní",J1285,0)</f>
        <v>0</v>
      </c>
      <c r="BF1285" s="217">
        <f>IF(N1285="snížená",J1285,0)</f>
        <v>0</v>
      </c>
      <c r="BG1285" s="217">
        <f>IF(N1285="zákl. přenesená",J1285,0)</f>
        <v>0</v>
      </c>
      <c r="BH1285" s="217">
        <f>IF(N1285="sníž. přenesená",J1285,0)</f>
        <v>0</v>
      </c>
      <c r="BI1285" s="217">
        <f>IF(N1285="nulová",J1285,0)</f>
        <v>0</v>
      </c>
      <c r="BJ1285" s="26" t="s">
        <v>79</v>
      </c>
      <c r="BK1285" s="217">
        <f>ROUND(I1285*H1285,2)</f>
        <v>0</v>
      </c>
      <c r="BL1285" s="26" t="s">
        <v>376</v>
      </c>
      <c r="BM1285" s="26" t="s">
        <v>1228</v>
      </c>
    </row>
    <row r="1286" spans="2:51" s="12" customFormat="1" ht="13.5">
      <c r="B1286" s="221"/>
      <c r="C1286" s="222"/>
      <c r="D1286" s="218" t="s">
        <v>174</v>
      </c>
      <c r="E1286" s="223" t="s">
        <v>21</v>
      </c>
      <c r="F1286" s="224" t="s">
        <v>1229</v>
      </c>
      <c r="G1286" s="222"/>
      <c r="H1286" s="225" t="s">
        <v>21</v>
      </c>
      <c r="I1286" s="226"/>
      <c r="J1286" s="222"/>
      <c r="K1286" s="222"/>
      <c r="L1286" s="227"/>
      <c r="M1286" s="228"/>
      <c r="N1286" s="229"/>
      <c r="O1286" s="229"/>
      <c r="P1286" s="229"/>
      <c r="Q1286" s="229"/>
      <c r="R1286" s="229"/>
      <c r="S1286" s="229"/>
      <c r="T1286" s="230"/>
      <c r="AT1286" s="231" t="s">
        <v>174</v>
      </c>
      <c r="AU1286" s="231" t="s">
        <v>81</v>
      </c>
      <c r="AV1286" s="12" t="s">
        <v>79</v>
      </c>
      <c r="AW1286" s="12" t="s">
        <v>36</v>
      </c>
      <c r="AX1286" s="12" t="s">
        <v>72</v>
      </c>
      <c r="AY1286" s="231" t="s">
        <v>162</v>
      </c>
    </row>
    <row r="1287" spans="2:51" s="12" customFormat="1" ht="13.5">
      <c r="B1287" s="221"/>
      <c r="C1287" s="222"/>
      <c r="D1287" s="218" t="s">
        <v>174</v>
      </c>
      <c r="E1287" s="223" t="s">
        <v>21</v>
      </c>
      <c r="F1287" s="224" t="s">
        <v>175</v>
      </c>
      <c r="G1287" s="222"/>
      <c r="H1287" s="225" t="s">
        <v>21</v>
      </c>
      <c r="I1287" s="226"/>
      <c r="J1287" s="222"/>
      <c r="K1287" s="222"/>
      <c r="L1287" s="227"/>
      <c r="M1287" s="228"/>
      <c r="N1287" s="229"/>
      <c r="O1287" s="229"/>
      <c r="P1287" s="229"/>
      <c r="Q1287" s="229"/>
      <c r="R1287" s="229"/>
      <c r="S1287" s="229"/>
      <c r="T1287" s="230"/>
      <c r="AT1287" s="231" t="s">
        <v>174</v>
      </c>
      <c r="AU1287" s="231" t="s">
        <v>81</v>
      </c>
      <c r="AV1287" s="12" t="s">
        <v>79</v>
      </c>
      <c r="AW1287" s="12" t="s">
        <v>36</v>
      </c>
      <c r="AX1287" s="12" t="s">
        <v>72</v>
      </c>
      <c r="AY1287" s="231" t="s">
        <v>162</v>
      </c>
    </row>
    <row r="1288" spans="2:51" s="13" customFormat="1" ht="13.5">
      <c r="B1288" s="232"/>
      <c r="C1288" s="233"/>
      <c r="D1288" s="218" t="s">
        <v>174</v>
      </c>
      <c r="E1288" s="234" t="s">
        <v>21</v>
      </c>
      <c r="F1288" s="235" t="s">
        <v>1230</v>
      </c>
      <c r="G1288" s="233"/>
      <c r="H1288" s="236">
        <v>1.536</v>
      </c>
      <c r="I1288" s="237"/>
      <c r="J1288" s="233"/>
      <c r="K1288" s="233"/>
      <c r="L1288" s="238"/>
      <c r="M1288" s="239"/>
      <c r="N1288" s="240"/>
      <c r="O1288" s="240"/>
      <c r="P1288" s="240"/>
      <c r="Q1288" s="240"/>
      <c r="R1288" s="240"/>
      <c r="S1288" s="240"/>
      <c r="T1288" s="241"/>
      <c r="AT1288" s="242" t="s">
        <v>174</v>
      </c>
      <c r="AU1288" s="242" t="s">
        <v>81</v>
      </c>
      <c r="AV1288" s="13" t="s">
        <v>81</v>
      </c>
      <c r="AW1288" s="13" t="s">
        <v>36</v>
      </c>
      <c r="AX1288" s="13" t="s">
        <v>72</v>
      </c>
      <c r="AY1288" s="242" t="s">
        <v>162</v>
      </c>
    </row>
    <row r="1289" spans="2:51" s="12" customFormat="1" ht="13.5">
      <c r="B1289" s="221"/>
      <c r="C1289" s="222"/>
      <c r="D1289" s="218" t="s">
        <v>174</v>
      </c>
      <c r="E1289" s="223" t="s">
        <v>21</v>
      </c>
      <c r="F1289" s="224" t="s">
        <v>177</v>
      </c>
      <c r="G1289" s="222"/>
      <c r="H1289" s="225" t="s">
        <v>21</v>
      </c>
      <c r="I1289" s="226"/>
      <c r="J1289" s="222"/>
      <c r="K1289" s="222"/>
      <c r="L1289" s="227"/>
      <c r="M1289" s="228"/>
      <c r="N1289" s="229"/>
      <c r="O1289" s="229"/>
      <c r="P1289" s="229"/>
      <c r="Q1289" s="229"/>
      <c r="R1289" s="229"/>
      <c r="S1289" s="229"/>
      <c r="T1289" s="230"/>
      <c r="AT1289" s="231" t="s">
        <v>174</v>
      </c>
      <c r="AU1289" s="231" t="s">
        <v>81</v>
      </c>
      <c r="AV1289" s="12" t="s">
        <v>79</v>
      </c>
      <c r="AW1289" s="12" t="s">
        <v>36</v>
      </c>
      <c r="AX1289" s="12" t="s">
        <v>72</v>
      </c>
      <c r="AY1289" s="231" t="s">
        <v>162</v>
      </c>
    </row>
    <row r="1290" spans="2:51" s="13" customFormat="1" ht="13.5">
      <c r="B1290" s="232"/>
      <c r="C1290" s="233"/>
      <c r="D1290" s="218" t="s">
        <v>174</v>
      </c>
      <c r="E1290" s="234" t="s">
        <v>21</v>
      </c>
      <c r="F1290" s="235" t="s">
        <v>1230</v>
      </c>
      <c r="G1290" s="233"/>
      <c r="H1290" s="236">
        <v>1.536</v>
      </c>
      <c r="I1290" s="237"/>
      <c r="J1290" s="233"/>
      <c r="K1290" s="233"/>
      <c r="L1290" s="238"/>
      <c r="M1290" s="239"/>
      <c r="N1290" s="240"/>
      <c r="O1290" s="240"/>
      <c r="P1290" s="240"/>
      <c r="Q1290" s="240"/>
      <c r="R1290" s="240"/>
      <c r="S1290" s="240"/>
      <c r="T1290" s="241"/>
      <c r="AT1290" s="242" t="s">
        <v>174</v>
      </c>
      <c r="AU1290" s="242" t="s">
        <v>81</v>
      </c>
      <c r="AV1290" s="13" t="s">
        <v>81</v>
      </c>
      <c r="AW1290" s="13" t="s">
        <v>36</v>
      </c>
      <c r="AX1290" s="13" t="s">
        <v>72</v>
      </c>
      <c r="AY1290" s="242" t="s">
        <v>162</v>
      </c>
    </row>
    <row r="1291" spans="2:51" s="12" customFormat="1" ht="13.5">
      <c r="B1291" s="221"/>
      <c r="C1291" s="222"/>
      <c r="D1291" s="218" t="s">
        <v>174</v>
      </c>
      <c r="E1291" s="223" t="s">
        <v>21</v>
      </c>
      <c r="F1291" s="224" t="s">
        <v>178</v>
      </c>
      <c r="G1291" s="222"/>
      <c r="H1291" s="225" t="s">
        <v>21</v>
      </c>
      <c r="I1291" s="226"/>
      <c r="J1291" s="222"/>
      <c r="K1291" s="222"/>
      <c r="L1291" s="227"/>
      <c r="M1291" s="228"/>
      <c r="N1291" s="229"/>
      <c r="O1291" s="229"/>
      <c r="P1291" s="229"/>
      <c r="Q1291" s="229"/>
      <c r="R1291" s="229"/>
      <c r="S1291" s="229"/>
      <c r="T1291" s="230"/>
      <c r="AT1291" s="231" t="s">
        <v>174</v>
      </c>
      <c r="AU1291" s="231" t="s">
        <v>81</v>
      </c>
      <c r="AV1291" s="12" t="s">
        <v>79</v>
      </c>
      <c r="AW1291" s="12" t="s">
        <v>36</v>
      </c>
      <c r="AX1291" s="12" t="s">
        <v>72</v>
      </c>
      <c r="AY1291" s="231" t="s">
        <v>162</v>
      </c>
    </row>
    <row r="1292" spans="2:51" s="13" customFormat="1" ht="13.5">
      <c r="B1292" s="232"/>
      <c r="C1292" s="233"/>
      <c r="D1292" s="218" t="s">
        <v>174</v>
      </c>
      <c r="E1292" s="234" t="s">
        <v>21</v>
      </c>
      <c r="F1292" s="235" t="s">
        <v>1230</v>
      </c>
      <c r="G1292" s="233"/>
      <c r="H1292" s="236">
        <v>1.536</v>
      </c>
      <c r="I1292" s="237"/>
      <c r="J1292" s="233"/>
      <c r="K1292" s="233"/>
      <c r="L1292" s="238"/>
      <c r="M1292" s="239"/>
      <c r="N1292" s="240"/>
      <c r="O1292" s="240"/>
      <c r="P1292" s="240"/>
      <c r="Q1292" s="240"/>
      <c r="R1292" s="240"/>
      <c r="S1292" s="240"/>
      <c r="T1292" s="241"/>
      <c r="AT1292" s="242" t="s">
        <v>174</v>
      </c>
      <c r="AU1292" s="242" t="s">
        <v>81</v>
      </c>
      <c r="AV1292" s="13" t="s">
        <v>81</v>
      </c>
      <c r="AW1292" s="13" t="s">
        <v>36</v>
      </c>
      <c r="AX1292" s="13" t="s">
        <v>72</v>
      </c>
      <c r="AY1292" s="242" t="s">
        <v>162</v>
      </c>
    </row>
    <row r="1293" spans="2:51" s="12" customFormat="1" ht="13.5">
      <c r="B1293" s="221"/>
      <c r="C1293" s="222"/>
      <c r="D1293" s="218" t="s">
        <v>174</v>
      </c>
      <c r="E1293" s="223" t="s">
        <v>21</v>
      </c>
      <c r="F1293" s="224" t="s">
        <v>179</v>
      </c>
      <c r="G1293" s="222"/>
      <c r="H1293" s="225" t="s">
        <v>21</v>
      </c>
      <c r="I1293" s="226"/>
      <c r="J1293" s="222"/>
      <c r="K1293" s="222"/>
      <c r="L1293" s="227"/>
      <c r="M1293" s="228"/>
      <c r="N1293" s="229"/>
      <c r="O1293" s="229"/>
      <c r="P1293" s="229"/>
      <c r="Q1293" s="229"/>
      <c r="R1293" s="229"/>
      <c r="S1293" s="229"/>
      <c r="T1293" s="230"/>
      <c r="AT1293" s="231" t="s">
        <v>174</v>
      </c>
      <c r="AU1293" s="231" t="s">
        <v>81</v>
      </c>
      <c r="AV1293" s="12" t="s">
        <v>79</v>
      </c>
      <c r="AW1293" s="12" t="s">
        <v>36</v>
      </c>
      <c r="AX1293" s="12" t="s">
        <v>72</v>
      </c>
      <c r="AY1293" s="231" t="s">
        <v>162</v>
      </c>
    </row>
    <row r="1294" spans="2:51" s="13" customFormat="1" ht="13.5">
      <c r="B1294" s="232"/>
      <c r="C1294" s="233"/>
      <c r="D1294" s="218" t="s">
        <v>174</v>
      </c>
      <c r="E1294" s="234" t="s">
        <v>21</v>
      </c>
      <c r="F1294" s="235" t="s">
        <v>1230</v>
      </c>
      <c r="G1294" s="233"/>
      <c r="H1294" s="236">
        <v>1.536</v>
      </c>
      <c r="I1294" s="237"/>
      <c r="J1294" s="233"/>
      <c r="K1294" s="233"/>
      <c r="L1294" s="238"/>
      <c r="M1294" s="239"/>
      <c r="N1294" s="240"/>
      <c r="O1294" s="240"/>
      <c r="P1294" s="240"/>
      <c r="Q1294" s="240"/>
      <c r="R1294" s="240"/>
      <c r="S1294" s="240"/>
      <c r="T1294" s="241"/>
      <c r="AT1294" s="242" t="s">
        <v>174</v>
      </c>
      <c r="AU1294" s="242" t="s">
        <v>81</v>
      </c>
      <c r="AV1294" s="13" t="s">
        <v>81</v>
      </c>
      <c r="AW1294" s="13" t="s">
        <v>36</v>
      </c>
      <c r="AX1294" s="13" t="s">
        <v>72</v>
      </c>
      <c r="AY1294" s="242" t="s">
        <v>162</v>
      </c>
    </row>
    <row r="1295" spans="2:51" s="12" customFormat="1" ht="13.5">
      <c r="B1295" s="221"/>
      <c r="C1295" s="222"/>
      <c r="D1295" s="218" t="s">
        <v>174</v>
      </c>
      <c r="E1295" s="223" t="s">
        <v>21</v>
      </c>
      <c r="F1295" s="224" t="s">
        <v>180</v>
      </c>
      <c r="G1295" s="222"/>
      <c r="H1295" s="225" t="s">
        <v>21</v>
      </c>
      <c r="I1295" s="226"/>
      <c r="J1295" s="222"/>
      <c r="K1295" s="222"/>
      <c r="L1295" s="227"/>
      <c r="M1295" s="228"/>
      <c r="N1295" s="229"/>
      <c r="O1295" s="229"/>
      <c r="P1295" s="229"/>
      <c r="Q1295" s="229"/>
      <c r="R1295" s="229"/>
      <c r="S1295" s="229"/>
      <c r="T1295" s="230"/>
      <c r="AT1295" s="231" t="s">
        <v>174</v>
      </c>
      <c r="AU1295" s="231" t="s">
        <v>81</v>
      </c>
      <c r="AV1295" s="12" t="s">
        <v>79</v>
      </c>
      <c r="AW1295" s="12" t="s">
        <v>36</v>
      </c>
      <c r="AX1295" s="12" t="s">
        <v>72</v>
      </c>
      <c r="AY1295" s="231" t="s">
        <v>162</v>
      </c>
    </row>
    <row r="1296" spans="2:51" s="13" customFormat="1" ht="13.5">
      <c r="B1296" s="232"/>
      <c r="C1296" s="233"/>
      <c r="D1296" s="218" t="s">
        <v>174</v>
      </c>
      <c r="E1296" s="234" t="s">
        <v>21</v>
      </c>
      <c r="F1296" s="235" t="s">
        <v>1230</v>
      </c>
      <c r="G1296" s="233"/>
      <c r="H1296" s="236">
        <v>1.536</v>
      </c>
      <c r="I1296" s="237"/>
      <c r="J1296" s="233"/>
      <c r="K1296" s="233"/>
      <c r="L1296" s="238"/>
      <c r="M1296" s="239"/>
      <c r="N1296" s="240"/>
      <c r="O1296" s="240"/>
      <c r="P1296" s="240"/>
      <c r="Q1296" s="240"/>
      <c r="R1296" s="240"/>
      <c r="S1296" s="240"/>
      <c r="T1296" s="241"/>
      <c r="AT1296" s="242" t="s">
        <v>174</v>
      </c>
      <c r="AU1296" s="242" t="s">
        <v>81</v>
      </c>
      <c r="AV1296" s="13" t="s">
        <v>81</v>
      </c>
      <c r="AW1296" s="13" t="s">
        <v>36</v>
      </c>
      <c r="AX1296" s="13" t="s">
        <v>72</v>
      </c>
      <c r="AY1296" s="242" t="s">
        <v>162</v>
      </c>
    </row>
    <row r="1297" spans="2:51" s="12" customFormat="1" ht="13.5">
      <c r="B1297" s="221"/>
      <c r="C1297" s="222"/>
      <c r="D1297" s="218" t="s">
        <v>174</v>
      </c>
      <c r="E1297" s="223" t="s">
        <v>21</v>
      </c>
      <c r="F1297" s="224" t="s">
        <v>181</v>
      </c>
      <c r="G1297" s="222"/>
      <c r="H1297" s="225" t="s">
        <v>21</v>
      </c>
      <c r="I1297" s="226"/>
      <c r="J1297" s="222"/>
      <c r="K1297" s="222"/>
      <c r="L1297" s="227"/>
      <c r="M1297" s="228"/>
      <c r="N1297" s="229"/>
      <c r="O1297" s="229"/>
      <c r="P1297" s="229"/>
      <c r="Q1297" s="229"/>
      <c r="R1297" s="229"/>
      <c r="S1297" s="229"/>
      <c r="T1297" s="230"/>
      <c r="AT1297" s="231" t="s">
        <v>174</v>
      </c>
      <c r="AU1297" s="231" t="s">
        <v>81</v>
      </c>
      <c r="AV1297" s="12" t="s">
        <v>79</v>
      </c>
      <c r="AW1297" s="12" t="s">
        <v>36</v>
      </c>
      <c r="AX1297" s="12" t="s">
        <v>72</v>
      </c>
      <c r="AY1297" s="231" t="s">
        <v>162</v>
      </c>
    </row>
    <row r="1298" spans="2:51" s="13" customFormat="1" ht="13.5">
      <c r="B1298" s="232"/>
      <c r="C1298" s="233"/>
      <c r="D1298" s="218" t="s">
        <v>174</v>
      </c>
      <c r="E1298" s="234" t="s">
        <v>21</v>
      </c>
      <c r="F1298" s="235" t="s">
        <v>1231</v>
      </c>
      <c r="G1298" s="233"/>
      <c r="H1298" s="236">
        <v>2.112</v>
      </c>
      <c r="I1298" s="237"/>
      <c r="J1298" s="233"/>
      <c r="K1298" s="233"/>
      <c r="L1298" s="238"/>
      <c r="M1298" s="239"/>
      <c r="N1298" s="240"/>
      <c r="O1298" s="240"/>
      <c r="P1298" s="240"/>
      <c r="Q1298" s="240"/>
      <c r="R1298" s="240"/>
      <c r="S1298" s="240"/>
      <c r="T1298" s="241"/>
      <c r="AT1298" s="242" t="s">
        <v>174</v>
      </c>
      <c r="AU1298" s="242" t="s">
        <v>81</v>
      </c>
      <c r="AV1298" s="13" t="s">
        <v>81</v>
      </c>
      <c r="AW1298" s="13" t="s">
        <v>36</v>
      </c>
      <c r="AX1298" s="13" t="s">
        <v>72</v>
      </c>
      <c r="AY1298" s="242" t="s">
        <v>162</v>
      </c>
    </row>
    <row r="1299" spans="2:51" s="12" customFormat="1" ht="13.5">
      <c r="B1299" s="221"/>
      <c r="C1299" s="222"/>
      <c r="D1299" s="218" t="s">
        <v>174</v>
      </c>
      <c r="E1299" s="223" t="s">
        <v>21</v>
      </c>
      <c r="F1299" s="224" t="s">
        <v>183</v>
      </c>
      <c r="G1299" s="222"/>
      <c r="H1299" s="225" t="s">
        <v>21</v>
      </c>
      <c r="I1299" s="226"/>
      <c r="J1299" s="222"/>
      <c r="K1299" s="222"/>
      <c r="L1299" s="227"/>
      <c r="M1299" s="228"/>
      <c r="N1299" s="229"/>
      <c r="O1299" s="229"/>
      <c r="P1299" s="229"/>
      <c r="Q1299" s="229"/>
      <c r="R1299" s="229"/>
      <c r="S1299" s="229"/>
      <c r="T1299" s="230"/>
      <c r="AT1299" s="231" t="s">
        <v>174</v>
      </c>
      <c r="AU1299" s="231" t="s">
        <v>81</v>
      </c>
      <c r="AV1299" s="12" t="s">
        <v>79</v>
      </c>
      <c r="AW1299" s="12" t="s">
        <v>36</v>
      </c>
      <c r="AX1299" s="12" t="s">
        <v>72</v>
      </c>
      <c r="AY1299" s="231" t="s">
        <v>162</v>
      </c>
    </row>
    <row r="1300" spans="2:51" s="13" customFormat="1" ht="13.5">
      <c r="B1300" s="232"/>
      <c r="C1300" s="233"/>
      <c r="D1300" s="218" t="s">
        <v>174</v>
      </c>
      <c r="E1300" s="234" t="s">
        <v>21</v>
      </c>
      <c r="F1300" s="235" t="s">
        <v>1230</v>
      </c>
      <c r="G1300" s="233"/>
      <c r="H1300" s="236">
        <v>1.536</v>
      </c>
      <c r="I1300" s="237"/>
      <c r="J1300" s="233"/>
      <c r="K1300" s="233"/>
      <c r="L1300" s="238"/>
      <c r="M1300" s="239"/>
      <c r="N1300" s="240"/>
      <c r="O1300" s="240"/>
      <c r="P1300" s="240"/>
      <c r="Q1300" s="240"/>
      <c r="R1300" s="240"/>
      <c r="S1300" s="240"/>
      <c r="T1300" s="241"/>
      <c r="AT1300" s="242" t="s">
        <v>174</v>
      </c>
      <c r="AU1300" s="242" t="s">
        <v>81</v>
      </c>
      <c r="AV1300" s="13" t="s">
        <v>81</v>
      </c>
      <c r="AW1300" s="13" t="s">
        <v>36</v>
      </c>
      <c r="AX1300" s="13" t="s">
        <v>72</v>
      </c>
      <c r="AY1300" s="242" t="s">
        <v>162</v>
      </c>
    </row>
    <row r="1301" spans="2:51" s="12" customFormat="1" ht="13.5">
      <c r="B1301" s="221"/>
      <c r="C1301" s="222"/>
      <c r="D1301" s="218" t="s">
        <v>174</v>
      </c>
      <c r="E1301" s="223" t="s">
        <v>21</v>
      </c>
      <c r="F1301" s="224" t="s">
        <v>1232</v>
      </c>
      <c r="G1301" s="222"/>
      <c r="H1301" s="225" t="s">
        <v>21</v>
      </c>
      <c r="I1301" s="226"/>
      <c r="J1301" s="222"/>
      <c r="K1301" s="222"/>
      <c r="L1301" s="227"/>
      <c r="M1301" s="228"/>
      <c r="N1301" s="229"/>
      <c r="O1301" s="229"/>
      <c r="P1301" s="229"/>
      <c r="Q1301" s="229"/>
      <c r="R1301" s="229"/>
      <c r="S1301" s="229"/>
      <c r="T1301" s="230"/>
      <c r="AT1301" s="231" t="s">
        <v>174</v>
      </c>
      <c r="AU1301" s="231" t="s">
        <v>81</v>
      </c>
      <c r="AV1301" s="12" t="s">
        <v>79</v>
      </c>
      <c r="AW1301" s="12" t="s">
        <v>36</v>
      </c>
      <c r="AX1301" s="12" t="s">
        <v>72</v>
      </c>
      <c r="AY1301" s="231" t="s">
        <v>162</v>
      </c>
    </row>
    <row r="1302" spans="2:51" s="13" customFormat="1" ht="13.5">
      <c r="B1302" s="232"/>
      <c r="C1302" s="233"/>
      <c r="D1302" s="218" t="s">
        <v>174</v>
      </c>
      <c r="E1302" s="234" t="s">
        <v>21</v>
      </c>
      <c r="F1302" s="235" t="s">
        <v>1233</v>
      </c>
      <c r="G1302" s="233"/>
      <c r="H1302" s="236">
        <v>36.736</v>
      </c>
      <c r="I1302" s="237"/>
      <c r="J1302" s="233"/>
      <c r="K1302" s="233"/>
      <c r="L1302" s="238"/>
      <c r="M1302" s="239"/>
      <c r="N1302" s="240"/>
      <c r="O1302" s="240"/>
      <c r="P1302" s="240"/>
      <c r="Q1302" s="240"/>
      <c r="R1302" s="240"/>
      <c r="S1302" s="240"/>
      <c r="T1302" s="241"/>
      <c r="AT1302" s="242" t="s">
        <v>174</v>
      </c>
      <c r="AU1302" s="242" t="s">
        <v>81</v>
      </c>
      <c r="AV1302" s="13" t="s">
        <v>81</v>
      </c>
      <c r="AW1302" s="13" t="s">
        <v>36</v>
      </c>
      <c r="AX1302" s="13" t="s">
        <v>72</v>
      </c>
      <c r="AY1302" s="242" t="s">
        <v>162</v>
      </c>
    </row>
    <row r="1303" spans="2:51" s="12" customFormat="1" ht="13.5">
      <c r="B1303" s="221"/>
      <c r="C1303" s="222"/>
      <c r="D1303" s="218" t="s">
        <v>174</v>
      </c>
      <c r="E1303" s="223" t="s">
        <v>21</v>
      </c>
      <c r="F1303" s="224" t="s">
        <v>1234</v>
      </c>
      <c r="G1303" s="222"/>
      <c r="H1303" s="225" t="s">
        <v>21</v>
      </c>
      <c r="I1303" s="226"/>
      <c r="J1303" s="222"/>
      <c r="K1303" s="222"/>
      <c r="L1303" s="227"/>
      <c r="M1303" s="228"/>
      <c r="N1303" s="229"/>
      <c r="O1303" s="229"/>
      <c r="P1303" s="229"/>
      <c r="Q1303" s="229"/>
      <c r="R1303" s="229"/>
      <c r="S1303" s="229"/>
      <c r="T1303" s="230"/>
      <c r="AT1303" s="231" t="s">
        <v>174</v>
      </c>
      <c r="AU1303" s="231" t="s">
        <v>81</v>
      </c>
      <c r="AV1303" s="12" t="s">
        <v>79</v>
      </c>
      <c r="AW1303" s="12" t="s">
        <v>36</v>
      </c>
      <c r="AX1303" s="12" t="s">
        <v>72</v>
      </c>
      <c r="AY1303" s="231" t="s">
        <v>162</v>
      </c>
    </row>
    <row r="1304" spans="2:51" s="13" customFormat="1" ht="13.5">
      <c r="B1304" s="232"/>
      <c r="C1304" s="233"/>
      <c r="D1304" s="218" t="s">
        <v>174</v>
      </c>
      <c r="E1304" s="234" t="s">
        <v>21</v>
      </c>
      <c r="F1304" s="235" t="s">
        <v>523</v>
      </c>
      <c r="G1304" s="233"/>
      <c r="H1304" s="236">
        <v>40</v>
      </c>
      <c r="I1304" s="237"/>
      <c r="J1304" s="233"/>
      <c r="K1304" s="233"/>
      <c r="L1304" s="238"/>
      <c r="M1304" s="239"/>
      <c r="N1304" s="240"/>
      <c r="O1304" s="240"/>
      <c r="P1304" s="240"/>
      <c r="Q1304" s="240"/>
      <c r="R1304" s="240"/>
      <c r="S1304" s="240"/>
      <c r="T1304" s="241"/>
      <c r="AT1304" s="242" t="s">
        <v>174</v>
      </c>
      <c r="AU1304" s="242" t="s">
        <v>81</v>
      </c>
      <c r="AV1304" s="13" t="s">
        <v>81</v>
      </c>
      <c r="AW1304" s="13" t="s">
        <v>36</v>
      </c>
      <c r="AX1304" s="13" t="s">
        <v>72</v>
      </c>
      <c r="AY1304" s="242" t="s">
        <v>162</v>
      </c>
    </row>
    <row r="1305" spans="2:51" s="14" customFormat="1" ht="13.5">
      <c r="B1305" s="243"/>
      <c r="C1305" s="244"/>
      <c r="D1305" s="245" t="s">
        <v>174</v>
      </c>
      <c r="E1305" s="246" t="s">
        <v>21</v>
      </c>
      <c r="F1305" s="247" t="s">
        <v>184</v>
      </c>
      <c r="G1305" s="244"/>
      <c r="H1305" s="248">
        <v>88.064</v>
      </c>
      <c r="I1305" s="249"/>
      <c r="J1305" s="244"/>
      <c r="K1305" s="244"/>
      <c r="L1305" s="250"/>
      <c r="M1305" s="251"/>
      <c r="N1305" s="252"/>
      <c r="O1305" s="252"/>
      <c r="P1305" s="252"/>
      <c r="Q1305" s="252"/>
      <c r="R1305" s="252"/>
      <c r="S1305" s="252"/>
      <c r="T1305" s="253"/>
      <c r="AT1305" s="254" t="s">
        <v>174</v>
      </c>
      <c r="AU1305" s="254" t="s">
        <v>81</v>
      </c>
      <c r="AV1305" s="14" t="s">
        <v>170</v>
      </c>
      <c r="AW1305" s="14" t="s">
        <v>36</v>
      </c>
      <c r="AX1305" s="14" t="s">
        <v>79</v>
      </c>
      <c r="AY1305" s="254" t="s">
        <v>162</v>
      </c>
    </row>
    <row r="1306" spans="2:65" s="1" customFormat="1" ht="22.5" customHeight="1">
      <c r="B1306" s="43"/>
      <c r="C1306" s="206" t="s">
        <v>1235</v>
      </c>
      <c r="D1306" s="206" t="s">
        <v>165</v>
      </c>
      <c r="E1306" s="207" t="s">
        <v>1236</v>
      </c>
      <c r="F1306" s="208" t="s">
        <v>1237</v>
      </c>
      <c r="G1306" s="209" t="s">
        <v>187</v>
      </c>
      <c r="H1306" s="210">
        <v>40</v>
      </c>
      <c r="I1306" s="211"/>
      <c r="J1306" s="212">
        <f>ROUND(I1306*H1306,2)</f>
        <v>0</v>
      </c>
      <c r="K1306" s="208" t="s">
        <v>169</v>
      </c>
      <c r="L1306" s="63"/>
      <c r="M1306" s="213" t="s">
        <v>21</v>
      </c>
      <c r="N1306" s="214" t="s">
        <v>43</v>
      </c>
      <c r="O1306" s="44"/>
      <c r="P1306" s="215">
        <f>O1306*H1306</f>
        <v>0</v>
      </c>
      <c r="Q1306" s="215">
        <v>0.00012</v>
      </c>
      <c r="R1306" s="215">
        <f>Q1306*H1306</f>
        <v>0.0048000000000000004</v>
      </c>
      <c r="S1306" s="215">
        <v>0</v>
      </c>
      <c r="T1306" s="216">
        <f>S1306*H1306</f>
        <v>0</v>
      </c>
      <c r="AR1306" s="26" t="s">
        <v>376</v>
      </c>
      <c r="AT1306" s="26" t="s">
        <v>165</v>
      </c>
      <c r="AU1306" s="26" t="s">
        <v>81</v>
      </c>
      <c r="AY1306" s="26" t="s">
        <v>162</v>
      </c>
      <c r="BE1306" s="217">
        <f>IF(N1306="základní",J1306,0)</f>
        <v>0</v>
      </c>
      <c r="BF1306" s="217">
        <f>IF(N1306="snížená",J1306,0)</f>
        <v>0</v>
      </c>
      <c r="BG1306" s="217">
        <f>IF(N1306="zákl. přenesená",J1306,0)</f>
        <v>0</v>
      </c>
      <c r="BH1306" s="217">
        <f>IF(N1306="sníž. přenesená",J1306,0)</f>
        <v>0</v>
      </c>
      <c r="BI1306" s="217">
        <f>IF(N1306="nulová",J1306,0)</f>
        <v>0</v>
      </c>
      <c r="BJ1306" s="26" t="s">
        <v>79</v>
      </c>
      <c r="BK1306" s="217">
        <f>ROUND(I1306*H1306,2)</f>
        <v>0</v>
      </c>
      <c r="BL1306" s="26" t="s">
        <v>376</v>
      </c>
      <c r="BM1306" s="26" t="s">
        <v>1238</v>
      </c>
    </row>
    <row r="1307" spans="2:51" s="12" customFormat="1" ht="13.5">
      <c r="B1307" s="221"/>
      <c r="C1307" s="222"/>
      <c r="D1307" s="218" t="s">
        <v>174</v>
      </c>
      <c r="E1307" s="223" t="s">
        <v>21</v>
      </c>
      <c r="F1307" s="224" t="s">
        <v>1239</v>
      </c>
      <c r="G1307" s="222"/>
      <c r="H1307" s="225" t="s">
        <v>21</v>
      </c>
      <c r="I1307" s="226"/>
      <c r="J1307" s="222"/>
      <c r="K1307" s="222"/>
      <c r="L1307" s="227"/>
      <c r="M1307" s="228"/>
      <c r="N1307" s="229"/>
      <c r="O1307" s="229"/>
      <c r="P1307" s="229"/>
      <c r="Q1307" s="229"/>
      <c r="R1307" s="229"/>
      <c r="S1307" s="229"/>
      <c r="T1307" s="230"/>
      <c r="AT1307" s="231" t="s">
        <v>174</v>
      </c>
      <c r="AU1307" s="231" t="s">
        <v>81</v>
      </c>
      <c r="AV1307" s="12" t="s">
        <v>79</v>
      </c>
      <c r="AW1307" s="12" t="s">
        <v>36</v>
      </c>
      <c r="AX1307" s="12" t="s">
        <v>72</v>
      </c>
      <c r="AY1307" s="231" t="s">
        <v>162</v>
      </c>
    </row>
    <row r="1308" spans="2:51" s="12" customFormat="1" ht="13.5">
      <c r="B1308" s="221"/>
      <c r="C1308" s="222"/>
      <c r="D1308" s="218" t="s">
        <v>174</v>
      </c>
      <c r="E1308" s="223" t="s">
        <v>21</v>
      </c>
      <c r="F1308" s="224" t="s">
        <v>1240</v>
      </c>
      <c r="G1308" s="222"/>
      <c r="H1308" s="225" t="s">
        <v>21</v>
      </c>
      <c r="I1308" s="226"/>
      <c r="J1308" s="222"/>
      <c r="K1308" s="222"/>
      <c r="L1308" s="227"/>
      <c r="M1308" s="228"/>
      <c r="N1308" s="229"/>
      <c r="O1308" s="229"/>
      <c r="P1308" s="229"/>
      <c r="Q1308" s="229"/>
      <c r="R1308" s="229"/>
      <c r="S1308" s="229"/>
      <c r="T1308" s="230"/>
      <c r="AT1308" s="231" t="s">
        <v>174</v>
      </c>
      <c r="AU1308" s="231" t="s">
        <v>81</v>
      </c>
      <c r="AV1308" s="12" t="s">
        <v>79</v>
      </c>
      <c r="AW1308" s="12" t="s">
        <v>36</v>
      </c>
      <c r="AX1308" s="12" t="s">
        <v>72</v>
      </c>
      <c r="AY1308" s="231" t="s">
        <v>162</v>
      </c>
    </row>
    <row r="1309" spans="2:51" s="13" customFormat="1" ht="13.5">
      <c r="B1309" s="232"/>
      <c r="C1309" s="233"/>
      <c r="D1309" s="218" t="s">
        <v>174</v>
      </c>
      <c r="E1309" s="234" t="s">
        <v>21</v>
      </c>
      <c r="F1309" s="235" t="s">
        <v>1241</v>
      </c>
      <c r="G1309" s="233"/>
      <c r="H1309" s="236">
        <v>2.35</v>
      </c>
      <c r="I1309" s="237"/>
      <c r="J1309" s="233"/>
      <c r="K1309" s="233"/>
      <c r="L1309" s="238"/>
      <c r="M1309" s="239"/>
      <c r="N1309" s="240"/>
      <c r="O1309" s="240"/>
      <c r="P1309" s="240"/>
      <c r="Q1309" s="240"/>
      <c r="R1309" s="240"/>
      <c r="S1309" s="240"/>
      <c r="T1309" s="241"/>
      <c r="AT1309" s="242" t="s">
        <v>174</v>
      </c>
      <c r="AU1309" s="242" t="s">
        <v>81</v>
      </c>
      <c r="AV1309" s="13" t="s">
        <v>81</v>
      </c>
      <c r="AW1309" s="13" t="s">
        <v>36</v>
      </c>
      <c r="AX1309" s="13" t="s">
        <v>72</v>
      </c>
      <c r="AY1309" s="242" t="s">
        <v>162</v>
      </c>
    </row>
    <row r="1310" spans="2:51" s="12" customFormat="1" ht="13.5">
      <c r="B1310" s="221"/>
      <c r="C1310" s="222"/>
      <c r="D1310" s="218" t="s">
        <v>174</v>
      </c>
      <c r="E1310" s="223" t="s">
        <v>21</v>
      </c>
      <c r="F1310" s="224" t="s">
        <v>1242</v>
      </c>
      <c r="G1310" s="222"/>
      <c r="H1310" s="225" t="s">
        <v>21</v>
      </c>
      <c r="I1310" s="226"/>
      <c r="J1310" s="222"/>
      <c r="K1310" s="222"/>
      <c r="L1310" s="227"/>
      <c r="M1310" s="228"/>
      <c r="N1310" s="229"/>
      <c r="O1310" s="229"/>
      <c r="P1310" s="229"/>
      <c r="Q1310" s="229"/>
      <c r="R1310" s="229"/>
      <c r="S1310" s="229"/>
      <c r="T1310" s="230"/>
      <c r="AT1310" s="231" t="s">
        <v>174</v>
      </c>
      <c r="AU1310" s="231" t="s">
        <v>81</v>
      </c>
      <c r="AV1310" s="12" t="s">
        <v>79</v>
      </c>
      <c r="AW1310" s="12" t="s">
        <v>36</v>
      </c>
      <c r="AX1310" s="12" t="s">
        <v>72</v>
      </c>
      <c r="AY1310" s="231" t="s">
        <v>162</v>
      </c>
    </row>
    <row r="1311" spans="2:51" s="13" customFormat="1" ht="13.5">
      <c r="B1311" s="232"/>
      <c r="C1311" s="233"/>
      <c r="D1311" s="218" t="s">
        <v>174</v>
      </c>
      <c r="E1311" s="234" t="s">
        <v>21</v>
      </c>
      <c r="F1311" s="235" t="s">
        <v>1243</v>
      </c>
      <c r="G1311" s="233"/>
      <c r="H1311" s="236">
        <v>2.4</v>
      </c>
      <c r="I1311" s="237"/>
      <c r="J1311" s="233"/>
      <c r="K1311" s="233"/>
      <c r="L1311" s="238"/>
      <c r="M1311" s="239"/>
      <c r="N1311" s="240"/>
      <c r="O1311" s="240"/>
      <c r="P1311" s="240"/>
      <c r="Q1311" s="240"/>
      <c r="R1311" s="240"/>
      <c r="S1311" s="240"/>
      <c r="T1311" s="241"/>
      <c r="AT1311" s="242" t="s">
        <v>174</v>
      </c>
      <c r="AU1311" s="242" t="s">
        <v>81</v>
      </c>
      <c r="AV1311" s="13" t="s">
        <v>81</v>
      </c>
      <c r="AW1311" s="13" t="s">
        <v>36</v>
      </c>
      <c r="AX1311" s="13" t="s">
        <v>72</v>
      </c>
      <c r="AY1311" s="242" t="s">
        <v>162</v>
      </c>
    </row>
    <row r="1312" spans="2:51" s="12" customFormat="1" ht="13.5">
      <c r="B1312" s="221"/>
      <c r="C1312" s="222"/>
      <c r="D1312" s="218" t="s">
        <v>174</v>
      </c>
      <c r="E1312" s="223" t="s">
        <v>21</v>
      </c>
      <c r="F1312" s="224" t="s">
        <v>1244</v>
      </c>
      <c r="G1312" s="222"/>
      <c r="H1312" s="225" t="s">
        <v>21</v>
      </c>
      <c r="I1312" s="226"/>
      <c r="J1312" s="222"/>
      <c r="K1312" s="222"/>
      <c r="L1312" s="227"/>
      <c r="M1312" s="228"/>
      <c r="N1312" s="229"/>
      <c r="O1312" s="229"/>
      <c r="P1312" s="229"/>
      <c r="Q1312" s="229"/>
      <c r="R1312" s="229"/>
      <c r="S1312" s="229"/>
      <c r="T1312" s="230"/>
      <c r="AT1312" s="231" t="s">
        <v>174</v>
      </c>
      <c r="AU1312" s="231" t="s">
        <v>81</v>
      </c>
      <c r="AV1312" s="12" t="s">
        <v>79</v>
      </c>
      <c r="AW1312" s="12" t="s">
        <v>36</v>
      </c>
      <c r="AX1312" s="12" t="s">
        <v>72</v>
      </c>
      <c r="AY1312" s="231" t="s">
        <v>162</v>
      </c>
    </row>
    <row r="1313" spans="2:51" s="13" customFormat="1" ht="13.5">
      <c r="B1313" s="232"/>
      <c r="C1313" s="233"/>
      <c r="D1313" s="218" t="s">
        <v>174</v>
      </c>
      <c r="E1313" s="234" t="s">
        <v>21</v>
      </c>
      <c r="F1313" s="235" t="s">
        <v>1245</v>
      </c>
      <c r="G1313" s="233"/>
      <c r="H1313" s="236">
        <v>6</v>
      </c>
      <c r="I1313" s="237"/>
      <c r="J1313" s="233"/>
      <c r="K1313" s="233"/>
      <c r="L1313" s="238"/>
      <c r="M1313" s="239"/>
      <c r="N1313" s="240"/>
      <c r="O1313" s="240"/>
      <c r="P1313" s="240"/>
      <c r="Q1313" s="240"/>
      <c r="R1313" s="240"/>
      <c r="S1313" s="240"/>
      <c r="T1313" s="241"/>
      <c r="AT1313" s="242" t="s">
        <v>174</v>
      </c>
      <c r="AU1313" s="242" t="s">
        <v>81</v>
      </c>
      <c r="AV1313" s="13" t="s">
        <v>81</v>
      </c>
      <c r="AW1313" s="13" t="s">
        <v>36</v>
      </c>
      <c r="AX1313" s="13" t="s">
        <v>72</v>
      </c>
      <c r="AY1313" s="242" t="s">
        <v>162</v>
      </c>
    </row>
    <row r="1314" spans="2:51" s="12" customFormat="1" ht="13.5">
      <c r="B1314" s="221"/>
      <c r="C1314" s="222"/>
      <c r="D1314" s="218" t="s">
        <v>174</v>
      </c>
      <c r="E1314" s="223" t="s">
        <v>21</v>
      </c>
      <c r="F1314" s="224" t="s">
        <v>1246</v>
      </c>
      <c r="G1314" s="222"/>
      <c r="H1314" s="225" t="s">
        <v>21</v>
      </c>
      <c r="I1314" s="226"/>
      <c r="J1314" s="222"/>
      <c r="K1314" s="222"/>
      <c r="L1314" s="227"/>
      <c r="M1314" s="228"/>
      <c r="N1314" s="229"/>
      <c r="O1314" s="229"/>
      <c r="P1314" s="229"/>
      <c r="Q1314" s="229"/>
      <c r="R1314" s="229"/>
      <c r="S1314" s="229"/>
      <c r="T1314" s="230"/>
      <c r="AT1314" s="231" t="s">
        <v>174</v>
      </c>
      <c r="AU1314" s="231" t="s">
        <v>81</v>
      </c>
      <c r="AV1314" s="12" t="s">
        <v>79</v>
      </c>
      <c r="AW1314" s="12" t="s">
        <v>36</v>
      </c>
      <c r="AX1314" s="12" t="s">
        <v>72</v>
      </c>
      <c r="AY1314" s="231" t="s">
        <v>162</v>
      </c>
    </row>
    <row r="1315" spans="2:51" s="13" customFormat="1" ht="13.5">
      <c r="B1315" s="232"/>
      <c r="C1315" s="233"/>
      <c r="D1315" s="218" t="s">
        <v>174</v>
      </c>
      <c r="E1315" s="234" t="s">
        <v>21</v>
      </c>
      <c r="F1315" s="235" t="s">
        <v>1247</v>
      </c>
      <c r="G1315" s="233"/>
      <c r="H1315" s="236">
        <v>1.225</v>
      </c>
      <c r="I1315" s="237"/>
      <c r="J1315" s="233"/>
      <c r="K1315" s="233"/>
      <c r="L1315" s="238"/>
      <c r="M1315" s="239"/>
      <c r="N1315" s="240"/>
      <c r="O1315" s="240"/>
      <c r="P1315" s="240"/>
      <c r="Q1315" s="240"/>
      <c r="R1315" s="240"/>
      <c r="S1315" s="240"/>
      <c r="T1315" s="241"/>
      <c r="AT1315" s="242" t="s">
        <v>174</v>
      </c>
      <c r="AU1315" s="242" t="s">
        <v>81</v>
      </c>
      <c r="AV1315" s="13" t="s">
        <v>81</v>
      </c>
      <c r="AW1315" s="13" t="s">
        <v>36</v>
      </c>
      <c r="AX1315" s="13" t="s">
        <v>72</v>
      </c>
      <c r="AY1315" s="242" t="s">
        <v>162</v>
      </c>
    </row>
    <row r="1316" spans="2:51" s="12" customFormat="1" ht="13.5">
      <c r="B1316" s="221"/>
      <c r="C1316" s="222"/>
      <c r="D1316" s="218" t="s">
        <v>174</v>
      </c>
      <c r="E1316" s="223" t="s">
        <v>21</v>
      </c>
      <c r="F1316" s="224" t="s">
        <v>1248</v>
      </c>
      <c r="G1316" s="222"/>
      <c r="H1316" s="225" t="s">
        <v>21</v>
      </c>
      <c r="I1316" s="226"/>
      <c r="J1316" s="222"/>
      <c r="K1316" s="222"/>
      <c r="L1316" s="227"/>
      <c r="M1316" s="228"/>
      <c r="N1316" s="229"/>
      <c r="O1316" s="229"/>
      <c r="P1316" s="229"/>
      <c r="Q1316" s="229"/>
      <c r="R1316" s="229"/>
      <c r="S1316" s="229"/>
      <c r="T1316" s="230"/>
      <c r="AT1316" s="231" t="s">
        <v>174</v>
      </c>
      <c r="AU1316" s="231" t="s">
        <v>81</v>
      </c>
      <c r="AV1316" s="12" t="s">
        <v>79</v>
      </c>
      <c r="AW1316" s="12" t="s">
        <v>36</v>
      </c>
      <c r="AX1316" s="12" t="s">
        <v>72</v>
      </c>
      <c r="AY1316" s="231" t="s">
        <v>162</v>
      </c>
    </row>
    <row r="1317" spans="2:51" s="13" customFormat="1" ht="13.5">
      <c r="B1317" s="232"/>
      <c r="C1317" s="233"/>
      <c r="D1317" s="218" t="s">
        <v>174</v>
      </c>
      <c r="E1317" s="234" t="s">
        <v>21</v>
      </c>
      <c r="F1317" s="235" t="s">
        <v>1249</v>
      </c>
      <c r="G1317" s="233"/>
      <c r="H1317" s="236">
        <v>3.675</v>
      </c>
      <c r="I1317" s="237"/>
      <c r="J1317" s="233"/>
      <c r="K1317" s="233"/>
      <c r="L1317" s="238"/>
      <c r="M1317" s="239"/>
      <c r="N1317" s="240"/>
      <c r="O1317" s="240"/>
      <c r="P1317" s="240"/>
      <c r="Q1317" s="240"/>
      <c r="R1317" s="240"/>
      <c r="S1317" s="240"/>
      <c r="T1317" s="241"/>
      <c r="AT1317" s="242" t="s">
        <v>174</v>
      </c>
      <c r="AU1317" s="242" t="s">
        <v>81</v>
      </c>
      <c r="AV1317" s="13" t="s">
        <v>81</v>
      </c>
      <c r="AW1317" s="13" t="s">
        <v>36</v>
      </c>
      <c r="AX1317" s="13" t="s">
        <v>72</v>
      </c>
      <c r="AY1317" s="242" t="s">
        <v>162</v>
      </c>
    </row>
    <row r="1318" spans="2:51" s="12" customFormat="1" ht="13.5">
      <c r="B1318" s="221"/>
      <c r="C1318" s="222"/>
      <c r="D1318" s="218" t="s">
        <v>174</v>
      </c>
      <c r="E1318" s="223" t="s">
        <v>21</v>
      </c>
      <c r="F1318" s="224" t="s">
        <v>1250</v>
      </c>
      <c r="G1318" s="222"/>
      <c r="H1318" s="225" t="s">
        <v>21</v>
      </c>
      <c r="I1318" s="226"/>
      <c r="J1318" s="222"/>
      <c r="K1318" s="222"/>
      <c r="L1318" s="227"/>
      <c r="M1318" s="228"/>
      <c r="N1318" s="229"/>
      <c r="O1318" s="229"/>
      <c r="P1318" s="229"/>
      <c r="Q1318" s="229"/>
      <c r="R1318" s="229"/>
      <c r="S1318" s="229"/>
      <c r="T1318" s="230"/>
      <c r="AT1318" s="231" t="s">
        <v>174</v>
      </c>
      <c r="AU1318" s="231" t="s">
        <v>81</v>
      </c>
      <c r="AV1318" s="12" t="s">
        <v>79</v>
      </c>
      <c r="AW1318" s="12" t="s">
        <v>36</v>
      </c>
      <c r="AX1318" s="12" t="s">
        <v>72</v>
      </c>
      <c r="AY1318" s="231" t="s">
        <v>162</v>
      </c>
    </row>
    <row r="1319" spans="2:51" s="13" customFormat="1" ht="13.5">
      <c r="B1319" s="232"/>
      <c r="C1319" s="233"/>
      <c r="D1319" s="218" t="s">
        <v>174</v>
      </c>
      <c r="E1319" s="234" t="s">
        <v>21</v>
      </c>
      <c r="F1319" s="235" t="s">
        <v>1251</v>
      </c>
      <c r="G1319" s="233"/>
      <c r="H1319" s="236">
        <v>1.313</v>
      </c>
      <c r="I1319" s="237"/>
      <c r="J1319" s="233"/>
      <c r="K1319" s="233"/>
      <c r="L1319" s="238"/>
      <c r="M1319" s="239"/>
      <c r="N1319" s="240"/>
      <c r="O1319" s="240"/>
      <c r="P1319" s="240"/>
      <c r="Q1319" s="240"/>
      <c r="R1319" s="240"/>
      <c r="S1319" s="240"/>
      <c r="T1319" s="241"/>
      <c r="AT1319" s="242" t="s">
        <v>174</v>
      </c>
      <c r="AU1319" s="242" t="s">
        <v>81</v>
      </c>
      <c r="AV1319" s="13" t="s">
        <v>81</v>
      </c>
      <c r="AW1319" s="13" t="s">
        <v>36</v>
      </c>
      <c r="AX1319" s="13" t="s">
        <v>72</v>
      </c>
      <c r="AY1319" s="242" t="s">
        <v>162</v>
      </c>
    </row>
    <row r="1320" spans="2:51" s="12" customFormat="1" ht="13.5">
      <c r="B1320" s="221"/>
      <c r="C1320" s="222"/>
      <c r="D1320" s="218" t="s">
        <v>174</v>
      </c>
      <c r="E1320" s="223" t="s">
        <v>21</v>
      </c>
      <c r="F1320" s="224" t="s">
        <v>1252</v>
      </c>
      <c r="G1320" s="222"/>
      <c r="H1320" s="225" t="s">
        <v>21</v>
      </c>
      <c r="I1320" s="226"/>
      <c r="J1320" s="222"/>
      <c r="K1320" s="222"/>
      <c r="L1320" s="227"/>
      <c r="M1320" s="228"/>
      <c r="N1320" s="229"/>
      <c r="O1320" s="229"/>
      <c r="P1320" s="229"/>
      <c r="Q1320" s="229"/>
      <c r="R1320" s="229"/>
      <c r="S1320" s="229"/>
      <c r="T1320" s="230"/>
      <c r="AT1320" s="231" t="s">
        <v>174</v>
      </c>
      <c r="AU1320" s="231" t="s">
        <v>81</v>
      </c>
      <c r="AV1320" s="12" t="s">
        <v>79</v>
      </c>
      <c r="AW1320" s="12" t="s">
        <v>36</v>
      </c>
      <c r="AX1320" s="12" t="s">
        <v>72</v>
      </c>
      <c r="AY1320" s="231" t="s">
        <v>162</v>
      </c>
    </row>
    <row r="1321" spans="2:51" s="13" customFormat="1" ht="13.5">
      <c r="B1321" s="232"/>
      <c r="C1321" s="233"/>
      <c r="D1321" s="218" t="s">
        <v>174</v>
      </c>
      <c r="E1321" s="234" t="s">
        <v>21</v>
      </c>
      <c r="F1321" s="235" t="s">
        <v>1253</v>
      </c>
      <c r="G1321" s="233"/>
      <c r="H1321" s="236">
        <v>6.563</v>
      </c>
      <c r="I1321" s="237"/>
      <c r="J1321" s="233"/>
      <c r="K1321" s="233"/>
      <c r="L1321" s="238"/>
      <c r="M1321" s="239"/>
      <c r="N1321" s="240"/>
      <c r="O1321" s="240"/>
      <c r="P1321" s="240"/>
      <c r="Q1321" s="240"/>
      <c r="R1321" s="240"/>
      <c r="S1321" s="240"/>
      <c r="T1321" s="241"/>
      <c r="AT1321" s="242" t="s">
        <v>174</v>
      </c>
      <c r="AU1321" s="242" t="s">
        <v>81</v>
      </c>
      <c r="AV1321" s="13" t="s">
        <v>81</v>
      </c>
      <c r="AW1321" s="13" t="s">
        <v>36</v>
      </c>
      <c r="AX1321" s="13" t="s">
        <v>72</v>
      </c>
      <c r="AY1321" s="242" t="s">
        <v>162</v>
      </c>
    </row>
    <row r="1322" spans="2:51" s="12" customFormat="1" ht="13.5">
      <c r="B1322" s="221"/>
      <c r="C1322" s="222"/>
      <c r="D1322" s="218" t="s">
        <v>174</v>
      </c>
      <c r="E1322" s="223" t="s">
        <v>21</v>
      </c>
      <c r="F1322" s="224" t="s">
        <v>1254</v>
      </c>
      <c r="G1322" s="222"/>
      <c r="H1322" s="225" t="s">
        <v>21</v>
      </c>
      <c r="I1322" s="226"/>
      <c r="J1322" s="222"/>
      <c r="K1322" s="222"/>
      <c r="L1322" s="227"/>
      <c r="M1322" s="228"/>
      <c r="N1322" s="229"/>
      <c r="O1322" s="229"/>
      <c r="P1322" s="229"/>
      <c r="Q1322" s="229"/>
      <c r="R1322" s="229"/>
      <c r="S1322" s="229"/>
      <c r="T1322" s="230"/>
      <c r="AT1322" s="231" t="s">
        <v>174</v>
      </c>
      <c r="AU1322" s="231" t="s">
        <v>81</v>
      </c>
      <c r="AV1322" s="12" t="s">
        <v>79</v>
      </c>
      <c r="AW1322" s="12" t="s">
        <v>36</v>
      </c>
      <c r="AX1322" s="12" t="s">
        <v>72</v>
      </c>
      <c r="AY1322" s="231" t="s">
        <v>162</v>
      </c>
    </row>
    <row r="1323" spans="2:51" s="13" customFormat="1" ht="13.5">
      <c r="B1323" s="232"/>
      <c r="C1323" s="233"/>
      <c r="D1323" s="218" t="s">
        <v>174</v>
      </c>
      <c r="E1323" s="234" t="s">
        <v>21</v>
      </c>
      <c r="F1323" s="235" t="s">
        <v>1255</v>
      </c>
      <c r="G1323" s="233"/>
      <c r="H1323" s="236">
        <v>1.363</v>
      </c>
      <c r="I1323" s="237"/>
      <c r="J1323" s="233"/>
      <c r="K1323" s="233"/>
      <c r="L1323" s="238"/>
      <c r="M1323" s="239"/>
      <c r="N1323" s="240"/>
      <c r="O1323" s="240"/>
      <c r="P1323" s="240"/>
      <c r="Q1323" s="240"/>
      <c r="R1323" s="240"/>
      <c r="S1323" s="240"/>
      <c r="T1323" s="241"/>
      <c r="AT1323" s="242" t="s">
        <v>174</v>
      </c>
      <c r="AU1323" s="242" t="s">
        <v>81</v>
      </c>
      <c r="AV1323" s="13" t="s">
        <v>81</v>
      </c>
      <c r="AW1323" s="13" t="s">
        <v>36</v>
      </c>
      <c r="AX1323" s="13" t="s">
        <v>72</v>
      </c>
      <c r="AY1323" s="242" t="s">
        <v>162</v>
      </c>
    </row>
    <row r="1324" spans="2:51" s="12" customFormat="1" ht="13.5">
      <c r="B1324" s="221"/>
      <c r="C1324" s="222"/>
      <c r="D1324" s="218" t="s">
        <v>174</v>
      </c>
      <c r="E1324" s="223" t="s">
        <v>21</v>
      </c>
      <c r="F1324" s="224" t="s">
        <v>1256</v>
      </c>
      <c r="G1324" s="222"/>
      <c r="H1324" s="225" t="s">
        <v>21</v>
      </c>
      <c r="I1324" s="226"/>
      <c r="J1324" s="222"/>
      <c r="K1324" s="222"/>
      <c r="L1324" s="227"/>
      <c r="M1324" s="228"/>
      <c r="N1324" s="229"/>
      <c r="O1324" s="229"/>
      <c r="P1324" s="229"/>
      <c r="Q1324" s="229"/>
      <c r="R1324" s="229"/>
      <c r="S1324" s="229"/>
      <c r="T1324" s="230"/>
      <c r="AT1324" s="231" t="s">
        <v>174</v>
      </c>
      <c r="AU1324" s="231" t="s">
        <v>81</v>
      </c>
      <c r="AV1324" s="12" t="s">
        <v>79</v>
      </c>
      <c r="AW1324" s="12" t="s">
        <v>36</v>
      </c>
      <c r="AX1324" s="12" t="s">
        <v>72</v>
      </c>
      <c r="AY1324" s="231" t="s">
        <v>162</v>
      </c>
    </row>
    <row r="1325" spans="2:51" s="13" customFormat="1" ht="13.5">
      <c r="B1325" s="232"/>
      <c r="C1325" s="233"/>
      <c r="D1325" s="218" t="s">
        <v>174</v>
      </c>
      <c r="E1325" s="234" t="s">
        <v>21</v>
      </c>
      <c r="F1325" s="235" t="s">
        <v>1257</v>
      </c>
      <c r="G1325" s="233"/>
      <c r="H1325" s="236">
        <v>15.111</v>
      </c>
      <c r="I1325" s="237"/>
      <c r="J1325" s="233"/>
      <c r="K1325" s="233"/>
      <c r="L1325" s="238"/>
      <c r="M1325" s="239"/>
      <c r="N1325" s="240"/>
      <c r="O1325" s="240"/>
      <c r="P1325" s="240"/>
      <c r="Q1325" s="240"/>
      <c r="R1325" s="240"/>
      <c r="S1325" s="240"/>
      <c r="T1325" s="241"/>
      <c r="AT1325" s="242" t="s">
        <v>174</v>
      </c>
      <c r="AU1325" s="242" t="s">
        <v>81</v>
      </c>
      <c r="AV1325" s="13" t="s">
        <v>81</v>
      </c>
      <c r="AW1325" s="13" t="s">
        <v>36</v>
      </c>
      <c r="AX1325" s="13" t="s">
        <v>72</v>
      </c>
      <c r="AY1325" s="242" t="s">
        <v>162</v>
      </c>
    </row>
    <row r="1326" spans="2:51" s="14" customFormat="1" ht="13.5">
      <c r="B1326" s="243"/>
      <c r="C1326" s="244"/>
      <c r="D1326" s="245" t="s">
        <v>174</v>
      </c>
      <c r="E1326" s="246" t="s">
        <v>21</v>
      </c>
      <c r="F1326" s="247" t="s">
        <v>184</v>
      </c>
      <c r="G1326" s="244"/>
      <c r="H1326" s="248">
        <v>40</v>
      </c>
      <c r="I1326" s="249"/>
      <c r="J1326" s="244"/>
      <c r="K1326" s="244"/>
      <c r="L1326" s="250"/>
      <c r="M1326" s="251"/>
      <c r="N1326" s="252"/>
      <c r="O1326" s="252"/>
      <c r="P1326" s="252"/>
      <c r="Q1326" s="252"/>
      <c r="R1326" s="252"/>
      <c r="S1326" s="252"/>
      <c r="T1326" s="253"/>
      <c r="AT1326" s="254" t="s">
        <v>174</v>
      </c>
      <c r="AU1326" s="254" t="s">
        <v>81</v>
      </c>
      <c r="AV1326" s="14" t="s">
        <v>170</v>
      </c>
      <c r="AW1326" s="14" t="s">
        <v>36</v>
      </c>
      <c r="AX1326" s="14" t="s">
        <v>79</v>
      </c>
      <c r="AY1326" s="254" t="s">
        <v>162</v>
      </c>
    </row>
    <row r="1327" spans="2:65" s="1" customFormat="1" ht="22.5" customHeight="1">
      <c r="B1327" s="43"/>
      <c r="C1327" s="206" t="s">
        <v>1258</v>
      </c>
      <c r="D1327" s="206" t="s">
        <v>165</v>
      </c>
      <c r="E1327" s="207" t="s">
        <v>1259</v>
      </c>
      <c r="F1327" s="208" t="s">
        <v>1260</v>
      </c>
      <c r="G1327" s="209" t="s">
        <v>187</v>
      </c>
      <c r="H1327" s="210">
        <v>40</v>
      </c>
      <c r="I1327" s="211"/>
      <c r="J1327" s="212">
        <f>ROUND(I1327*H1327,2)</f>
        <v>0</v>
      </c>
      <c r="K1327" s="208" t="s">
        <v>169</v>
      </c>
      <c r="L1327" s="63"/>
      <c r="M1327" s="213" t="s">
        <v>21</v>
      </c>
      <c r="N1327" s="214" t="s">
        <v>43</v>
      </c>
      <c r="O1327" s="44"/>
      <c r="P1327" s="215">
        <f>O1327*H1327</f>
        <v>0</v>
      </c>
      <c r="Q1327" s="215">
        <v>0.00012</v>
      </c>
      <c r="R1327" s="215">
        <f>Q1327*H1327</f>
        <v>0.0048000000000000004</v>
      </c>
      <c r="S1327" s="215">
        <v>0</v>
      </c>
      <c r="T1327" s="216">
        <f>S1327*H1327</f>
        <v>0</v>
      </c>
      <c r="AR1327" s="26" t="s">
        <v>376</v>
      </c>
      <c r="AT1327" s="26" t="s">
        <v>165</v>
      </c>
      <c r="AU1327" s="26" t="s">
        <v>81</v>
      </c>
      <c r="AY1327" s="26" t="s">
        <v>162</v>
      </c>
      <c r="BE1327" s="217">
        <f>IF(N1327="základní",J1327,0)</f>
        <v>0</v>
      </c>
      <c r="BF1327" s="217">
        <f>IF(N1327="snížená",J1327,0)</f>
        <v>0</v>
      </c>
      <c r="BG1327" s="217">
        <f>IF(N1327="zákl. přenesená",J1327,0)</f>
        <v>0</v>
      </c>
      <c r="BH1327" s="217">
        <f>IF(N1327="sníž. přenesená",J1327,0)</f>
        <v>0</v>
      </c>
      <c r="BI1327" s="217">
        <f>IF(N1327="nulová",J1327,0)</f>
        <v>0</v>
      </c>
      <c r="BJ1327" s="26" t="s">
        <v>79</v>
      </c>
      <c r="BK1327" s="217">
        <f>ROUND(I1327*H1327,2)</f>
        <v>0</v>
      </c>
      <c r="BL1327" s="26" t="s">
        <v>376</v>
      </c>
      <c r="BM1327" s="26" t="s">
        <v>1261</v>
      </c>
    </row>
    <row r="1328" spans="2:63" s="11" customFormat="1" ht="29.85" customHeight="1">
      <c r="B1328" s="189"/>
      <c r="C1328" s="190"/>
      <c r="D1328" s="203" t="s">
        <v>71</v>
      </c>
      <c r="E1328" s="204" t="s">
        <v>1262</v>
      </c>
      <c r="F1328" s="204" t="s">
        <v>1263</v>
      </c>
      <c r="G1328" s="190"/>
      <c r="H1328" s="190"/>
      <c r="I1328" s="193"/>
      <c r="J1328" s="205">
        <f>BK1328</f>
        <v>0</v>
      </c>
      <c r="K1328" s="190"/>
      <c r="L1328" s="195"/>
      <c r="M1328" s="196"/>
      <c r="N1328" s="197"/>
      <c r="O1328" s="197"/>
      <c r="P1328" s="198">
        <f>SUM(P1329:P1464)</f>
        <v>0</v>
      </c>
      <c r="Q1328" s="197"/>
      <c r="R1328" s="198">
        <f>SUM(R1329:R1464)</f>
        <v>0.9091885200000001</v>
      </c>
      <c r="S1328" s="197"/>
      <c r="T1328" s="199">
        <f>SUM(T1329:T1464)</f>
        <v>0.09924898</v>
      </c>
      <c r="AR1328" s="200" t="s">
        <v>81</v>
      </c>
      <c r="AT1328" s="201" t="s">
        <v>71</v>
      </c>
      <c r="AU1328" s="201" t="s">
        <v>79</v>
      </c>
      <c r="AY1328" s="200" t="s">
        <v>162</v>
      </c>
      <c r="BK1328" s="202">
        <f>SUM(BK1329:BK1464)</f>
        <v>0</v>
      </c>
    </row>
    <row r="1329" spans="2:65" s="1" customFormat="1" ht="22.5" customHeight="1">
      <c r="B1329" s="43"/>
      <c r="C1329" s="206" t="s">
        <v>1264</v>
      </c>
      <c r="D1329" s="206" t="s">
        <v>165</v>
      </c>
      <c r="E1329" s="207" t="s">
        <v>1265</v>
      </c>
      <c r="F1329" s="208" t="s">
        <v>1266</v>
      </c>
      <c r="G1329" s="209" t="s">
        <v>187</v>
      </c>
      <c r="H1329" s="210">
        <v>320.158</v>
      </c>
      <c r="I1329" s="211"/>
      <c r="J1329" s="212">
        <f>ROUND(I1329*H1329,2)</f>
        <v>0</v>
      </c>
      <c r="K1329" s="208" t="s">
        <v>169</v>
      </c>
      <c r="L1329" s="63"/>
      <c r="M1329" s="213" t="s">
        <v>21</v>
      </c>
      <c r="N1329" s="214" t="s">
        <v>43</v>
      </c>
      <c r="O1329" s="44"/>
      <c r="P1329" s="215">
        <f>O1329*H1329</f>
        <v>0</v>
      </c>
      <c r="Q1329" s="215">
        <v>0.001</v>
      </c>
      <c r="R1329" s="215">
        <f>Q1329*H1329</f>
        <v>0.320158</v>
      </c>
      <c r="S1329" s="215">
        <v>0.00031</v>
      </c>
      <c r="T1329" s="216">
        <f>S1329*H1329</f>
        <v>0.09924898</v>
      </c>
      <c r="AR1329" s="26" t="s">
        <v>376</v>
      </c>
      <c r="AT1329" s="26" t="s">
        <v>165</v>
      </c>
      <c r="AU1329" s="26" t="s">
        <v>81</v>
      </c>
      <c r="AY1329" s="26" t="s">
        <v>162</v>
      </c>
      <c r="BE1329" s="217">
        <f>IF(N1329="základní",J1329,0)</f>
        <v>0</v>
      </c>
      <c r="BF1329" s="217">
        <f>IF(N1329="snížená",J1329,0)</f>
        <v>0</v>
      </c>
      <c r="BG1329" s="217">
        <f>IF(N1329="zákl. přenesená",J1329,0)</f>
        <v>0</v>
      </c>
      <c r="BH1329" s="217">
        <f>IF(N1329="sníž. přenesená",J1329,0)</f>
        <v>0</v>
      </c>
      <c r="BI1329" s="217">
        <f>IF(N1329="nulová",J1329,0)</f>
        <v>0</v>
      </c>
      <c r="BJ1329" s="26" t="s">
        <v>79</v>
      </c>
      <c r="BK1329" s="217">
        <f>ROUND(I1329*H1329,2)</f>
        <v>0</v>
      </c>
      <c r="BL1329" s="26" t="s">
        <v>376</v>
      </c>
      <c r="BM1329" s="26" t="s">
        <v>1267</v>
      </c>
    </row>
    <row r="1330" spans="2:47" s="1" customFormat="1" ht="27">
      <c r="B1330" s="43"/>
      <c r="C1330" s="65"/>
      <c r="D1330" s="218" t="s">
        <v>172</v>
      </c>
      <c r="E1330" s="65"/>
      <c r="F1330" s="219" t="s">
        <v>1268</v>
      </c>
      <c r="G1330" s="65"/>
      <c r="H1330" s="65"/>
      <c r="I1330" s="174"/>
      <c r="J1330" s="65"/>
      <c r="K1330" s="65"/>
      <c r="L1330" s="63"/>
      <c r="M1330" s="220"/>
      <c r="N1330" s="44"/>
      <c r="O1330" s="44"/>
      <c r="P1330" s="44"/>
      <c r="Q1330" s="44"/>
      <c r="R1330" s="44"/>
      <c r="S1330" s="44"/>
      <c r="T1330" s="80"/>
      <c r="AT1330" s="26" t="s">
        <v>172</v>
      </c>
      <c r="AU1330" s="26" t="s">
        <v>81</v>
      </c>
    </row>
    <row r="1331" spans="2:51" s="12" customFormat="1" ht="13.5">
      <c r="B1331" s="221"/>
      <c r="C1331" s="222"/>
      <c r="D1331" s="218" t="s">
        <v>174</v>
      </c>
      <c r="E1331" s="223" t="s">
        <v>21</v>
      </c>
      <c r="F1331" s="224" t="s">
        <v>1269</v>
      </c>
      <c r="G1331" s="222"/>
      <c r="H1331" s="225" t="s">
        <v>21</v>
      </c>
      <c r="I1331" s="226"/>
      <c r="J1331" s="222"/>
      <c r="K1331" s="222"/>
      <c r="L1331" s="227"/>
      <c r="M1331" s="228"/>
      <c r="N1331" s="229"/>
      <c r="O1331" s="229"/>
      <c r="P1331" s="229"/>
      <c r="Q1331" s="229"/>
      <c r="R1331" s="229"/>
      <c r="S1331" s="229"/>
      <c r="T1331" s="230"/>
      <c r="AT1331" s="231" t="s">
        <v>174</v>
      </c>
      <c r="AU1331" s="231" t="s">
        <v>81</v>
      </c>
      <c r="AV1331" s="12" t="s">
        <v>79</v>
      </c>
      <c r="AW1331" s="12" t="s">
        <v>36</v>
      </c>
      <c r="AX1331" s="12" t="s">
        <v>72</v>
      </c>
      <c r="AY1331" s="231" t="s">
        <v>162</v>
      </c>
    </row>
    <row r="1332" spans="2:51" s="13" customFormat="1" ht="13.5">
      <c r="B1332" s="232"/>
      <c r="C1332" s="233"/>
      <c r="D1332" s="245" t="s">
        <v>174</v>
      </c>
      <c r="E1332" s="255" t="s">
        <v>21</v>
      </c>
      <c r="F1332" s="256" t="s">
        <v>1270</v>
      </c>
      <c r="G1332" s="233"/>
      <c r="H1332" s="257">
        <v>320.158</v>
      </c>
      <c r="I1332" s="237"/>
      <c r="J1332" s="233"/>
      <c r="K1332" s="233"/>
      <c r="L1332" s="238"/>
      <c r="M1332" s="239"/>
      <c r="N1332" s="240"/>
      <c r="O1332" s="240"/>
      <c r="P1332" s="240"/>
      <c r="Q1332" s="240"/>
      <c r="R1332" s="240"/>
      <c r="S1332" s="240"/>
      <c r="T1332" s="241"/>
      <c r="AT1332" s="242" t="s">
        <v>174</v>
      </c>
      <c r="AU1332" s="242" t="s">
        <v>81</v>
      </c>
      <c r="AV1332" s="13" t="s">
        <v>81</v>
      </c>
      <c r="AW1332" s="13" t="s">
        <v>36</v>
      </c>
      <c r="AX1332" s="13" t="s">
        <v>79</v>
      </c>
      <c r="AY1332" s="242" t="s">
        <v>162</v>
      </c>
    </row>
    <row r="1333" spans="2:65" s="1" customFormat="1" ht="22.5" customHeight="1">
      <c r="B1333" s="43"/>
      <c r="C1333" s="206" t="s">
        <v>1271</v>
      </c>
      <c r="D1333" s="206" t="s">
        <v>165</v>
      </c>
      <c r="E1333" s="207" t="s">
        <v>1272</v>
      </c>
      <c r="F1333" s="208" t="s">
        <v>1273</v>
      </c>
      <c r="G1333" s="209" t="s">
        <v>187</v>
      </c>
      <c r="H1333" s="210">
        <v>150</v>
      </c>
      <c r="I1333" s="211"/>
      <c r="J1333" s="212">
        <f>ROUND(I1333*H1333,2)</f>
        <v>0</v>
      </c>
      <c r="K1333" s="208" t="s">
        <v>169</v>
      </c>
      <c r="L1333" s="63"/>
      <c r="M1333" s="213" t="s">
        <v>21</v>
      </c>
      <c r="N1333" s="214" t="s">
        <v>43</v>
      </c>
      <c r="O1333" s="44"/>
      <c r="P1333" s="215">
        <f>O1333*H1333</f>
        <v>0</v>
      </c>
      <c r="Q1333" s="215">
        <v>6E-05</v>
      </c>
      <c r="R1333" s="215">
        <f>Q1333*H1333</f>
        <v>0.009000000000000001</v>
      </c>
      <c r="S1333" s="215">
        <v>0</v>
      </c>
      <c r="T1333" s="216">
        <f>S1333*H1333</f>
        <v>0</v>
      </c>
      <c r="AR1333" s="26" t="s">
        <v>376</v>
      </c>
      <c r="AT1333" s="26" t="s">
        <v>165</v>
      </c>
      <c r="AU1333" s="26" t="s">
        <v>81</v>
      </c>
      <c r="AY1333" s="26" t="s">
        <v>162</v>
      </c>
      <c r="BE1333" s="217">
        <f>IF(N1333="základní",J1333,0)</f>
        <v>0</v>
      </c>
      <c r="BF1333" s="217">
        <f>IF(N1333="snížená",J1333,0)</f>
        <v>0</v>
      </c>
      <c r="BG1333" s="217">
        <f>IF(N1333="zákl. přenesená",J1333,0)</f>
        <v>0</v>
      </c>
      <c r="BH1333" s="217">
        <f>IF(N1333="sníž. přenesená",J1333,0)</f>
        <v>0</v>
      </c>
      <c r="BI1333" s="217">
        <f>IF(N1333="nulová",J1333,0)</f>
        <v>0</v>
      </c>
      <c r="BJ1333" s="26" t="s">
        <v>79</v>
      </c>
      <c r="BK1333" s="217">
        <f>ROUND(I1333*H1333,2)</f>
        <v>0</v>
      </c>
      <c r="BL1333" s="26" t="s">
        <v>376</v>
      </c>
      <c r="BM1333" s="26" t="s">
        <v>1274</v>
      </c>
    </row>
    <row r="1334" spans="2:47" s="1" customFormat="1" ht="40.5">
      <c r="B1334" s="43"/>
      <c r="C1334" s="65"/>
      <c r="D1334" s="218" t="s">
        <v>172</v>
      </c>
      <c r="E1334" s="65"/>
      <c r="F1334" s="219" t="s">
        <v>1275</v>
      </c>
      <c r="G1334" s="65"/>
      <c r="H1334" s="65"/>
      <c r="I1334" s="174"/>
      <c r="J1334" s="65"/>
      <c r="K1334" s="65"/>
      <c r="L1334" s="63"/>
      <c r="M1334" s="220"/>
      <c r="N1334" s="44"/>
      <c r="O1334" s="44"/>
      <c r="P1334" s="44"/>
      <c r="Q1334" s="44"/>
      <c r="R1334" s="44"/>
      <c r="S1334" s="44"/>
      <c r="T1334" s="80"/>
      <c r="AT1334" s="26" t="s">
        <v>172</v>
      </c>
      <c r="AU1334" s="26" t="s">
        <v>81</v>
      </c>
    </row>
    <row r="1335" spans="2:51" s="12" customFormat="1" ht="13.5">
      <c r="B1335" s="221"/>
      <c r="C1335" s="222"/>
      <c r="D1335" s="218" t="s">
        <v>174</v>
      </c>
      <c r="E1335" s="223" t="s">
        <v>21</v>
      </c>
      <c r="F1335" s="224" t="s">
        <v>1276</v>
      </c>
      <c r="G1335" s="222"/>
      <c r="H1335" s="225" t="s">
        <v>21</v>
      </c>
      <c r="I1335" s="226"/>
      <c r="J1335" s="222"/>
      <c r="K1335" s="222"/>
      <c r="L1335" s="227"/>
      <c r="M1335" s="228"/>
      <c r="N1335" s="229"/>
      <c r="O1335" s="229"/>
      <c r="P1335" s="229"/>
      <c r="Q1335" s="229"/>
      <c r="R1335" s="229"/>
      <c r="S1335" s="229"/>
      <c r="T1335" s="230"/>
      <c r="AT1335" s="231" t="s">
        <v>174</v>
      </c>
      <c r="AU1335" s="231" t="s">
        <v>81</v>
      </c>
      <c r="AV1335" s="12" t="s">
        <v>79</v>
      </c>
      <c r="AW1335" s="12" t="s">
        <v>36</v>
      </c>
      <c r="AX1335" s="12" t="s">
        <v>72</v>
      </c>
      <c r="AY1335" s="231" t="s">
        <v>162</v>
      </c>
    </row>
    <row r="1336" spans="2:51" s="13" customFormat="1" ht="13.5">
      <c r="B1336" s="232"/>
      <c r="C1336" s="233"/>
      <c r="D1336" s="245" t="s">
        <v>174</v>
      </c>
      <c r="E1336" s="255" t="s">
        <v>21</v>
      </c>
      <c r="F1336" s="256" t="s">
        <v>1277</v>
      </c>
      <c r="G1336" s="233"/>
      <c r="H1336" s="257">
        <v>150</v>
      </c>
      <c r="I1336" s="237"/>
      <c r="J1336" s="233"/>
      <c r="K1336" s="233"/>
      <c r="L1336" s="238"/>
      <c r="M1336" s="239"/>
      <c r="N1336" s="240"/>
      <c r="O1336" s="240"/>
      <c r="P1336" s="240"/>
      <c r="Q1336" s="240"/>
      <c r="R1336" s="240"/>
      <c r="S1336" s="240"/>
      <c r="T1336" s="241"/>
      <c r="AT1336" s="242" t="s">
        <v>174</v>
      </c>
      <c r="AU1336" s="242" t="s">
        <v>81</v>
      </c>
      <c r="AV1336" s="13" t="s">
        <v>81</v>
      </c>
      <c r="AW1336" s="13" t="s">
        <v>36</v>
      </c>
      <c r="AX1336" s="13" t="s">
        <v>79</v>
      </c>
      <c r="AY1336" s="242" t="s">
        <v>162</v>
      </c>
    </row>
    <row r="1337" spans="2:65" s="1" customFormat="1" ht="22.5" customHeight="1">
      <c r="B1337" s="43"/>
      <c r="C1337" s="206" t="s">
        <v>1278</v>
      </c>
      <c r="D1337" s="206" t="s">
        <v>165</v>
      </c>
      <c r="E1337" s="207" t="s">
        <v>1279</v>
      </c>
      <c r="F1337" s="208" t="s">
        <v>1280</v>
      </c>
      <c r="G1337" s="209" t="s">
        <v>187</v>
      </c>
      <c r="H1337" s="210">
        <v>1124.113</v>
      </c>
      <c r="I1337" s="211"/>
      <c r="J1337" s="212">
        <f>ROUND(I1337*H1337,2)</f>
        <v>0</v>
      </c>
      <c r="K1337" s="208" t="s">
        <v>169</v>
      </c>
      <c r="L1337" s="63"/>
      <c r="M1337" s="213" t="s">
        <v>21</v>
      </c>
      <c r="N1337" s="214" t="s">
        <v>43</v>
      </c>
      <c r="O1337" s="44"/>
      <c r="P1337" s="215">
        <f>O1337*H1337</f>
        <v>0</v>
      </c>
      <c r="Q1337" s="215">
        <v>0.0002</v>
      </c>
      <c r="R1337" s="215">
        <f>Q1337*H1337</f>
        <v>0.2248226</v>
      </c>
      <c r="S1337" s="215">
        <v>0</v>
      </c>
      <c r="T1337" s="216">
        <f>S1337*H1337</f>
        <v>0</v>
      </c>
      <c r="AR1337" s="26" t="s">
        <v>376</v>
      </c>
      <c r="AT1337" s="26" t="s">
        <v>165</v>
      </c>
      <c r="AU1337" s="26" t="s">
        <v>81</v>
      </c>
      <c r="AY1337" s="26" t="s">
        <v>162</v>
      </c>
      <c r="BE1337" s="217">
        <f>IF(N1337="základní",J1337,0)</f>
        <v>0</v>
      </c>
      <c r="BF1337" s="217">
        <f>IF(N1337="snížená",J1337,0)</f>
        <v>0</v>
      </c>
      <c r="BG1337" s="217">
        <f>IF(N1337="zákl. přenesená",J1337,0)</f>
        <v>0</v>
      </c>
      <c r="BH1337" s="217">
        <f>IF(N1337="sníž. přenesená",J1337,0)</f>
        <v>0</v>
      </c>
      <c r="BI1337" s="217">
        <f>IF(N1337="nulová",J1337,0)</f>
        <v>0</v>
      </c>
      <c r="BJ1337" s="26" t="s">
        <v>79</v>
      </c>
      <c r="BK1337" s="217">
        <f>ROUND(I1337*H1337,2)</f>
        <v>0</v>
      </c>
      <c r="BL1337" s="26" t="s">
        <v>376</v>
      </c>
      <c r="BM1337" s="26" t="s">
        <v>1281</v>
      </c>
    </row>
    <row r="1338" spans="2:65" s="1" customFormat="1" ht="31.5" customHeight="1">
      <c r="B1338" s="43"/>
      <c r="C1338" s="206" t="s">
        <v>1282</v>
      </c>
      <c r="D1338" s="206" t="s">
        <v>165</v>
      </c>
      <c r="E1338" s="207" t="s">
        <v>1283</v>
      </c>
      <c r="F1338" s="208" t="s">
        <v>1284</v>
      </c>
      <c r="G1338" s="209" t="s">
        <v>187</v>
      </c>
      <c r="H1338" s="210">
        <v>1124.113</v>
      </c>
      <c r="I1338" s="211"/>
      <c r="J1338" s="212">
        <f>ROUND(I1338*H1338,2)</f>
        <v>0</v>
      </c>
      <c r="K1338" s="208" t="s">
        <v>169</v>
      </c>
      <c r="L1338" s="63"/>
      <c r="M1338" s="213" t="s">
        <v>21</v>
      </c>
      <c r="N1338" s="214" t="s">
        <v>43</v>
      </c>
      <c r="O1338" s="44"/>
      <c r="P1338" s="215">
        <f>O1338*H1338</f>
        <v>0</v>
      </c>
      <c r="Q1338" s="215">
        <v>0.00029</v>
      </c>
      <c r="R1338" s="215">
        <f>Q1338*H1338</f>
        <v>0.32599277000000004</v>
      </c>
      <c r="S1338" s="215">
        <v>0</v>
      </c>
      <c r="T1338" s="216">
        <f>S1338*H1338</f>
        <v>0</v>
      </c>
      <c r="AR1338" s="26" t="s">
        <v>170</v>
      </c>
      <c r="AT1338" s="26" t="s">
        <v>165</v>
      </c>
      <c r="AU1338" s="26" t="s">
        <v>81</v>
      </c>
      <c r="AY1338" s="26" t="s">
        <v>162</v>
      </c>
      <c r="BE1338" s="217">
        <f>IF(N1338="základní",J1338,0)</f>
        <v>0</v>
      </c>
      <c r="BF1338" s="217">
        <f>IF(N1338="snížená",J1338,0)</f>
        <v>0</v>
      </c>
      <c r="BG1338" s="217">
        <f>IF(N1338="zákl. přenesená",J1338,0)</f>
        <v>0</v>
      </c>
      <c r="BH1338" s="217">
        <f>IF(N1338="sníž. přenesená",J1338,0)</f>
        <v>0</v>
      </c>
      <c r="BI1338" s="217">
        <f>IF(N1338="nulová",J1338,0)</f>
        <v>0</v>
      </c>
      <c r="BJ1338" s="26" t="s">
        <v>79</v>
      </c>
      <c r="BK1338" s="217">
        <f>ROUND(I1338*H1338,2)</f>
        <v>0</v>
      </c>
      <c r="BL1338" s="26" t="s">
        <v>170</v>
      </c>
      <c r="BM1338" s="26" t="s">
        <v>1285</v>
      </c>
    </row>
    <row r="1339" spans="2:51" s="12" customFormat="1" ht="13.5">
      <c r="B1339" s="221"/>
      <c r="C1339" s="222"/>
      <c r="D1339" s="218" t="s">
        <v>174</v>
      </c>
      <c r="E1339" s="223" t="s">
        <v>21</v>
      </c>
      <c r="F1339" s="224" t="s">
        <v>175</v>
      </c>
      <c r="G1339" s="222"/>
      <c r="H1339" s="225" t="s">
        <v>21</v>
      </c>
      <c r="I1339" s="226"/>
      <c r="J1339" s="222"/>
      <c r="K1339" s="222"/>
      <c r="L1339" s="227"/>
      <c r="M1339" s="228"/>
      <c r="N1339" s="229"/>
      <c r="O1339" s="229"/>
      <c r="P1339" s="229"/>
      <c r="Q1339" s="229"/>
      <c r="R1339" s="229"/>
      <c r="S1339" s="229"/>
      <c r="T1339" s="230"/>
      <c r="AT1339" s="231" t="s">
        <v>174</v>
      </c>
      <c r="AU1339" s="231" t="s">
        <v>81</v>
      </c>
      <c r="AV1339" s="12" t="s">
        <v>79</v>
      </c>
      <c r="AW1339" s="12" t="s">
        <v>36</v>
      </c>
      <c r="AX1339" s="12" t="s">
        <v>72</v>
      </c>
      <c r="AY1339" s="231" t="s">
        <v>162</v>
      </c>
    </row>
    <row r="1340" spans="2:51" s="13" customFormat="1" ht="13.5">
      <c r="B1340" s="232"/>
      <c r="C1340" s="233"/>
      <c r="D1340" s="218" t="s">
        <v>174</v>
      </c>
      <c r="E1340" s="234" t="s">
        <v>21</v>
      </c>
      <c r="F1340" s="235" t="s">
        <v>1286</v>
      </c>
      <c r="G1340" s="233"/>
      <c r="H1340" s="236">
        <v>54.34</v>
      </c>
      <c r="I1340" s="237"/>
      <c r="J1340" s="233"/>
      <c r="K1340" s="233"/>
      <c r="L1340" s="238"/>
      <c r="M1340" s="239"/>
      <c r="N1340" s="240"/>
      <c r="O1340" s="240"/>
      <c r="P1340" s="240"/>
      <c r="Q1340" s="240"/>
      <c r="R1340" s="240"/>
      <c r="S1340" s="240"/>
      <c r="T1340" s="241"/>
      <c r="AT1340" s="242" t="s">
        <v>174</v>
      </c>
      <c r="AU1340" s="242" t="s">
        <v>81</v>
      </c>
      <c r="AV1340" s="13" t="s">
        <v>81</v>
      </c>
      <c r="AW1340" s="13" t="s">
        <v>36</v>
      </c>
      <c r="AX1340" s="13" t="s">
        <v>72</v>
      </c>
      <c r="AY1340" s="242" t="s">
        <v>162</v>
      </c>
    </row>
    <row r="1341" spans="2:51" s="13" customFormat="1" ht="13.5">
      <c r="B1341" s="232"/>
      <c r="C1341" s="233"/>
      <c r="D1341" s="218" t="s">
        <v>174</v>
      </c>
      <c r="E1341" s="234" t="s">
        <v>21</v>
      </c>
      <c r="F1341" s="235" t="s">
        <v>317</v>
      </c>
      <c r="G1341" s="233"/>
      <c r="H1341" s="236">
        <v>-5.355</v>
      </c>
      <c r="I1341" s="237"/>
      <c r="J1341" s="233"/>
      <c r="K1341" s="233"/>
      <c r="L1341" s="238"/>
      <c r="M1341" s="239"/>
      <c r="N1341" s="240"/>
      <c r="O1341" s="240"/>
      <c r="P1341" s="240"/>
      <c r="Q1341" s="240"/>
      <c r="R1341" s="240"/>
      <c r="S1341" s="240"/>
      <c r="T1341" s="241"/>
      <c r="AT1341" s="242" t="s">
        <v>174</v>
      </c>
      <c r="AU1341" s="242" t="s">
        <v>81</v>
      </c>
      <c r="AV1341" s="13" t="s">
        <v>81</v>
      </c>
      <c r="AW1341" s="13" t="s">
        <v>36</v>
      </c>
      <c r="AX1341" s="13" t="s">
        <v>72</v>
      </c>
      <c r="AY1341" s="242" t="s">
        <v>162</v>
      </c>
    </row>
    <row r="1342" spans="2:51" s="13" customFormat="1" ht="13.5">
      <c r="B1342" s="232"/>
      <c r="C1342" s="233"/>
      <c r="D1342" s="218" t="s">
        <v>174</v>
      </c>
      <c r="E1342" s="234" t="s">
        <v>21</v>
      </c>
      <c r="F1342" s="235" t="s">
        <v>278</v>
      </c>
      <c r="G1342" s="233"/>
      <c r="H1342" s="236">
        <v>-1.8</v>
      </c>
      <c r="I1342" s="237"/>
      <c r="J1342" s="233"/>
      <c r="K1342" s="233"/>
      <c r="L1342" s="238"/>
      <c r="M1342" s="239"/>
      <c r="N1342" s="240"/>
      <c r="O1342" s="240"/>
      <c r="P1342" s="240"/>
      <c r="Q1342" s="240"/>
      <c r="R1342" s="240"/>
      <c r="S1342" s="240"/>
      <c r="T1342" s="241"/>
      <c r="AT1342" s="242" t="s">
        <v>174</v>
      </c>
      <c r="AU1342" s="242" t="s">
        <v>81</v>
      </c>
      <c r="AV1342" s="13" t="s">
        <v>81</v>
      </c>
      <c r="AW1342" s="13" t="s">
        <v>36</v>
      </c>
      <c r="AX1342" s="13" t="s">
        <v>72</v>
      </c>
      <c r="AY1342" s="242" t="s">
        <v>162</v>
      </c>
    </row>
    <row r="1343" spans="2:51" s="12" customFormat="1" ht="13.5">
      <c r="B1343" s="221"/>
      <c r="C1343" s="222"/>
      <c r="D1343" s="218" t="s">
        <v>174</v>
      </c>
      <c r="E1343" s="223" t="s">
        <v>21</v>
      </c>
      <c r="F1343" s="224" t="s">
        <v>318</v>
      </c>
      <c r="G1343" s="222"/>
      <c r="H1343" s="225" t="s">
        <v>21</v>
      </c>
      <c r="I1343" s="226"/>
      <c r="J1343" s="222"/>
      <c r="K1343" s="222"/>
      <c r="L1343" s="227"/>
      <c r="M1343" s="228"/>
      <c r="N1343" s="229"/>
      <c r="O1343" s="229"/>
      <c r="P1343" s="229"/>
      <c r="Q1343" s="229"/>
      <c r="R1343" s="229"/>
      <c r="S1343" s="229"/>
      <c r="T1343" s="230"/>
      <c r="AT1343" s="231" t="s">
        <v>174</v>
      </c>
      <c r="AU1343" s="231" t="s">
        <v>81</v>
      </c>
      <c r="AV1343" s="12" t="s">
        <v>79</v>
      </c>
      <c r="AW1343" s="12" t="s">
        <v>36</v>
      </c>
      <c r="AX1343" s="12" t="s">
        <v>72</v>
      </c>
      <c r="AY1343" s="231" t="s">
        <v>162</v>
      </c>
    </row>
    <row r="1344" spans="2:51" s="13" customFormat="1" ht="13.5">
      <c r="B1344" s="232"/>
      <c r="C1344" s="233"/>
      <c r="D1344" s="218" t="s">
        <v>174</v>
      </c>
      <c r="E1344" s="234" t="s">
        <v>21</v>
      </c>
      <c r="F1344" s="235" t="s">
        <v>333</v>
      </c>
      <c r="G1344" s="233"/>
      <c r="H1344" s="236">
        <v>49.66</v>
      </c>
      <c r="I1344" s="237"/>
      <c r="J1344" s="233"/>
      <c r="K1344" s="233"/>
      <c r="L1344" s="238"/>
      <c r="M1344" s="239"/>
      <c r="N1344" s="240"/>
      <c r="O1344" s="240"/>
      <c r="P1344" s="240"/>
      <c r="Q1344" s="240"/>
      <c r="R1344" s="240"/>
      <c r="S1344" s="240"/>
      <c r="T1344" s="241"/>
      <c r="AT1344" s="242" t="s">
        <v>174</v>
      </c>
      <c r="AU1344" s="242" t="s">
        <v>81</v>
      </c>
      <c r="AV1344" s="13" t="s">
        <v>81</v>
      </c>
      <c r="AW1344" s="13" t="s">
        <v>36</v>
      </c>
      <c r="AX1344" s="13" t="s">
        <v>72</v>
      </c>
      <c r="AY1344" s="242" t="s">
        <v>162</v>
      </c>
    </row>
    <row r="1345" spans="2:51" s="13" customFormat="1" ht="13.5">
      <c r="B1345" s="232"/>
      <c r="C1345" s="233"/>
      <c r="D1345" s="218" t="s">
        <v>174</v>
      </c>
      <c r="E1345" s="234" t="s">
        <v>21</v>
      </c>
      <c r="F1345" s="235" t="s">
        <v>317</v>
      </c>
      <c r="G1345" s="233"/>
      <c r="H1345" s="236">
        <v>-5.355</v>
      </c>
      <c r="I1345" s="237"/>
      <c r="J1345" s="233"/>
      <c r="K1345" s="233"/>
      <c r="L1345" s="238"/>
      <c r="M1345" s="239"/>
      <c r="N1345" s="240"/>
      <c r="O1345" s="240"/>
      <c r="P1345" s="240"/>
      <c r="Q1345" s="240"/>
      <c r="R1345" s="240"/>
      <c r="S1345" s="240"/>
      <c r="T1345" s="241"/>
      <c r="AT1345" s="242" t="s">
        <v>174</v>
      </c>
      <c r="AU1345" s="242" t="s">
        <v>81</v>
      </c>
      <c r="AV1345" s="13" t="s">
        <v>81</v>
      </c>
      <c r="AW1345" s="13" t="s">
        <v>36</v>
      </c>
      <c r="AX1345" s="13" t="s">
        <v>72</v>
      </c>
      <c r="AY1345" s="242" t="s">
        <v>162</v>
      </c>
    </row>
    <row r="1346" spans="2:51" s="13" customFormat="1" ht="13.5">
      <c r="B1346" s="232"/>
      <c r="C1346" s="233"/>
      <c r="D1346" s="218" t="s">
        <v>174</v>
      </c>
      <c r="E1346" s="234" t="s">
        <v>21</v>
      </c>
      <c r="F1346" s="235" t="s">
        <v>320</v>
      </c>
      <c r="G1346" s="233"/>
      <c r="H1346" s="236">
        <v>-2.5</v>
      </c>
      <c r="I1346" s="237"/>
      <c r="J1346" s="233"/>
      <c r="K1346" s="233"/>
      <c r="L1346" s="238"/>
      <c r="M1346" s="239"/>
      <c r="N1346" s="240"/>
      <c r="O1346" s="240"/>
      <c r="P1346" s="240"/>
      <c r="Q1346" s="240"/>
      <c r="R1346" s="240"/>
      <c r="S1346" s="240"/>
      <c r="T1346" s="241"/>
      <c r="AT1346" s="242" t="s">
        <v>174</v>
      </c>
      <c r="AU1346" s="242" t="s">
        <v>81</v>
      </c>
      <c r="AV1346" s="13" t="s">
        <v>81</v>
      </c>
      <c r="AW1346" s="13" t="s">
        <v>36</v>
      </c>
      <c r="AX1346" s="13" t="s">
        <v>72</v>
      </c>
      <c r="AY1346" s="242" t="s">
        <v>162</v>
      </c>
    </row>
    <row r="1347" spans="2:51" s="13" customFormat="1" ht="13.5">
      <c r="B1347" s="232"/>
      <c r="C1347" s="233"/>
      <c r="D1347" s="218" t="s">
        <v>174</v>
      </c>
      <c r="E1347" s="234" t="s">
        <v>21</v>
      </c>
      <c r="F1347" s="235" t="s">
        <v>278</v>
      </c>
      <c r="G1347" s="233"/>
      <c r="H1347" s="236">
        <v>-1.8</v>
      </c>
      <c r="I1347" s="237"/>
      <c r="J1347" s="233"/>
      <c r="K1347" s="233"/>
      <c r="L1347" s="238"/>
      <c r="M1347" s="239"/>
      <c r="N1347" s="240"/>
      <c r="O1347" s="240"/>
      <c r="P1347" s="240"/>
      <c r="Q1347" s="240"/>
      <c r="R1347" s="240"/>
      <c r="S1347" s="240"/>
      <c r="T1347" s="241"/>
      <c r="AT1347" s="242" t="s">
        <v>174</v>
      </c>
      <c r="AU1347" s="242" t="s">
        <v>81</v>
      </c>
      <c r="AV1347" s="13" t="s">
        <v>81</v>
      </c>
      <c r="AW1347" s="13" t="s">
        <v>36</v>
      </c>
      <c r="AX1347" s="13" t="s">
        <v>72</v>
      </c>
      <c r="AY1347" s="242" t="s">
        <v>162</v>
      </c>
    </row>
    <row r="1348" spans="2:51" s="12" customFormat="1" ht="13.5">
      <c r="B1348" s="221"/>
      <c r="C1348" s="222"/>
      <c r="D1348" s="218" t="s">
        <v>174</v>
      </c>
      <c r="E1348" s="223" t="s">
        <v>21</v>
      </c>
      <c r="F1348" s="224" t="s">
        <v>321</v>
      </c>
      <c r="G1348" s="222"/>
      <c r="H1348" s="225" t="s">
        <v>21</v>
      </c>
      <c r="I1348" s="226"/>
      <c r="J1348" s="222"/>
      <c r="K1348" s="222"/>
      <c r="L1348" s="227"/>
      <c r="M1348" s="228"/>
      <c r="N1348" s="229"/>
      <c r="O1348" s="229"/>
      <c r="P1348" s="229"/>
      <c r="Q1348" s="229"/>
      <c r="R1348" s="229"/>
      <c r="S1348" s="229"/>
      <c r="T1348" s="230"/>
      <c r="AT1348" s="231" t="s">
        <v>174</v>
      </c>
      <c r="AU1348" s="231" t="s">
        <v>81</v>
      </c>
      <c r="AV1348" s="12" t="s">
        <v>79</v>
      </c>
      <c r="AW1348" s="12" t="s">
        <v>36</v>
      </c>
      <c r="AX1348" s="12" t="s">
        <v>72</v>
      </c>
      <c r="AY1348" s="231" t="s">
        <v>162</v>
      </c>
    </row>
    <row r="1349" spans="2:51" s="13" customFormat="1" ht="13.5">
      <c r="B1349" s="232"/>
      <c r="C1349" s="233"/>
      <c r="D1349" s="218" t="s">
        <v>174</v>
      </c>
      <c r="E1349" s="234" t="s">
        <v>21</v>
      </c>
      <c r="F1349" s="235" t="s">
        <v>322</v>
      </c>
      <c r="G1349" s="233"/>
      <c r="H1349" s="236">
        <v>27.404</v>
      </c>
      <c r="I1349" s="237"/>
      <c r="J1349" s="233"/>
      <c r="K1349" s="233"/>
      <c r="L1349" s="238"/>
      <c r="M1349" s="239"/>
      <c r="N1349" s="240"/>
      <c r="O1349" s="240"/>
      <c r="P1349" s="240"/>
      <c r="Q1349" s="240"/>
      <c r="R1349" s="240"/>
      <c r="S1349" s="240"/>
      <c r="T1349" s="241"/>
      <c r="AT1349" s="242" t="s">
        <v>174</v>
      </c>
      <c r="AU1349" s="242" t="s">
        <v>81</v>
      </c>
      <c r="AV1349" s="13" t="s">
        <v>81</v>
      </c>
      <c r="AW1349" s="13" t="s">
        <v>36</v>
      </c>
      <c r="AX1349" s="13" t="s">
        <v>72</v>
      </c>
      <c r="AY1349" s="242" t="s">
        <v>162</v>
      </c>
    </row>
    <row r="1350" spans="2:51" s="13" customFormat="1" ht="13.5">
      <c r="B1350" s="232"/>
      <c r="C1350" s="233"/>
      <c r="D1350" s="218" t="s">
        <v>174</v>
      </c>
      <c r="E1350" s="234" t="s">
        <v>21</v>
      </c>
      <c r="F1350" s="235" t="s">
        <v>320</v>
      </c>
      <c r="G1350" s="233"/>
      <c r="H1350" s="236">
        <v>-2.5</v>
      </c>
      <c r="I1350" s="237"/>
      <c r="J1350" s="233"/>
      <c r="K1350" s="233"/>
      <c r="L1350" s="238"/>
      <c r="M1350" s="239"/>
      <c r="N1350" s="240"/>
      <c r="O1350" s="240"/>
      <c r="P1350" s="240"/>
      <c r="Q1350" s="240"/>
      <c r="R1350" s="240"/>
      <c r="S1350" s="240"/>
      <c r="T1350" s="241"/>
      <c r="AT1350" s="242" t="s">
        <v>174</v>
      </c>
      <c r="AU1350" s="242" t="s">
        <v>81</v>
      </c>
      <c r="AV1350" s="13" t="s">
        <v>81</v>
      </c>
      <c r="AW1350" s="13" t="s">
        <v>36</v>
      </c>
      <c r="AX1350" s="13" t="s">
        <v>72</v>
      </c>
      <c r="AY1350" s="242" t="s">
        <v>162</v>
      </c>
    </row>
    <row r="1351" spans="2:51" s="13" customFormat="1" ht="13.5">
      <c r="B1351" s="232"/>
      <c r="C1351" s="233"/>
      <c r="D1351" s="218" t="s">
        <v>174</v>
      </c>
      <c r="E1351" s="234" t="s">
        <v>21</v>
      </c>
      <c r="F1351" s="235" t="s">
        <v>275</v>
      </c>
      <c r="G1351" s="233"/>
      <c r="H1351" s="236">
        <v>-1.6</v>
      </c>
      <c r="I1351" s="237"/>
      <c r="J1351" s="233"/>
      <c r="K1351" s="233"/>
      <c r="L1351" s="238"/>
      <c r="M1351" s="239"/>
      <c r="N1351" s="240"/>
      <c r="O1351" s="240"/>
      <c r="P1351" s="240"/>
      <c r="Q1351" s="240"/>
      <c r="R1351" s="240"/>
      <c r="S1351" s="240"/>
      <c r="T1351" s="241"/>
      <c r="AT1351" s="242" t="s">
        <v>174</v>
      </c>
      <c r="AU1351" s="242" t="s">
        <v>81</v>
      </c>
      <c r="AV1351" s="13" t="s">
        <v>81</v>
      </c>
      <c r="AW1351" s="13" t="s">
        <v>36</v>
      </c>
      <c r="AX1351" s="13" t="s">
        <v>72</v>
      </c>
      <c r="AY1351" s="242" t="s">
        <v>162</v>
      </c>
    </row>
    <row r="1352" spans="2:51" s="12" customFormat="1" ht="13.5">
      <c r="B1352" s="221"/>
      <c r="C1352" s="222"/>
      <c r="D1352" s="218" t="s">
        <v>174</v>
      </c>
      <c r="E1352" s="223" t="s">
        <v>21</v>
      </c>
      <c r="F1352" s="224" t="s">
        <v>324</v>
      </c>
      <c r="G1352" s="222"/>
      <c r="H1352" s="225" t="s">
        <v>21</v>
      </c>
      <c r="I1352" s="226"/>
      <c r="J1352" s="222"/>
      <c r="K1352" s="222"/>
      <c r="L1352" s="227"/>
      <c r="M1352" s="228"/>
      <c r="N1352" s="229"/>
      <c r="O1352" s="229"/>
      <c r="P1352" s="229"/>
      <c r="Q1352" s="229"/>
      <c r="R1352" s="229"/>
      <c r="S1352" s="229"/>
      <c r="T1352" s="230"/>
      <c r="AT1352" s="231" t="s">
        <v>174</v>
      </c>
      <c r="AU1352" s="231" t="s">
        <v>81</v>
      </c>
      <c r="AV1352" s="12" t="s">
        <v>79</v>
      </c>
      <c r="AW1352" s="12" t="s">
        <v>36</v>
      </c>
      <c r="AX1352" s="12" t="s">
        <v>72</v>
      </c>
      <c r="AY1352" s="231" t="s">
        <v>162</v>
      </c>
    </row>
    <row r="1353" spans="2:51" s="13" customFormat="1" ht="13.5">
      <c r="B1353" s="232"/>
      <c r="C1353" s="233"/>
      <c r="D1353" s="218" t="s">
        <v>174</v>
      </c>
      <c r="E1353" s="234" t="s">
        <v>21</v>
      </c>
      <c r="F1353" s="235" t="s">
        <v>325</v>
      </c>
      <c r="G1353" s="233"/>
      <c r="H1353" s="236">
        <v>39.728</v>
      </c>
      <c r="I1353" s="237"/>
      <c r="J1353" s="233"/>
      <c r="K1353" s="233"/>
      <c r="L1353" s="238"/>
      <c r="M1353" s="239"/>
      <c r="N1353" s="240"/>
      <c r="O1353" s="240"/>
      <c r="P1353" s="240"/>
      <c r="Q1353" s="240"/>
      <c r="R1353" s="240"/>
      <c r="S1353" s="240"/>
      <c r="T1353" s="241"/>
      <c r="AT1353" s="242" t="s">
        <v>174</v>
      </c>
      <c r="AU1353" s="242" t="s">
        <v>81</v>
      </c>
      <c r="AV1353" s="13" t="s">
        <v>81</v>
      </c>
      <c r="AW1353" s="13" t="s">
        <v>36</v>
      </c>
      <c r="AX1353" s="13" t="s">
        <v>72</v>
      </c>
      <c r="AY1353" s="242" t="s">
        <v>162</v>
      </c>
    </row>
    <row r="1354" spans="2:51" s="13" customFormat="1" ht="13.5">
      <c r="B1354" s="232"/>
      <c r="C1354" s="233"/>
      <c r="D1354" s="218" t="s">
        <v>174</v>
      </c>
      <c r="E1354" s="234" t="s">
        <v>21</v>
      </c>
      <c r="F1354" s="235" t="s">
        <v>323</v>
      </c>
      <c r="G1354" s="233"/>
      <c r="H1354" s="236">
        <v>-8.97</v>
      </c>
      <c r="I1354" s="237"/>
      <c r="J1354" s="233"/>
      <c r="K1354" s="233"/>
      <c r="L1354" s="238"/>
      <c r="M1354" s="239"/>
      <c r="N1354" s="240"/>
      <c r="O1354" s="240"/>
      <c r="P1354" s="240"/>
      <c r="Q1354" s="240"/>
      <c r="R1354" s="240"/>
      <c r="S1354" s="240"/>
      <c r="T1354" s="241"/>
      <c r="AT1354" s="242" t="s">
        <v>174</v>
      </c>
      <c r="AU1354" s="242" t="s">
        <v>81</v>
      </c>
      <c r="AV1354" s="13" t="s">
        <v>81</v>
      </c>
      <c r="AW1354" s="13" t="s">
        <v>36</v>
      </c>
      <c r="AX1354" s="13" t="s">
        <v>72</v>
      </c>
      <c r="AY1354" s="242" t="s">
        <v>162</v>
      </c>
    </row>
    <row r="1355" spans="2:51" s="13" customFormat="1" ht="13.5">
      <c r="B1355" s="232"/>
      <c r="C1355" s="233"/>
      <c r="D1355" s="218" t="s">
        <v>174</v>
      </c>
      <c r="E1355" s="234" t="s">
        <v>21</v>
      </c>
      <c r="F1355" s="235" t="s">
        <v>317</v>
      </c>
      <c r="G1355" s="233"/>
      <c r="H1355" s="236">
        <v>-5.355</v>
      </c>
      <c r="I1355" s="237"/>
      <c r="J1355" s="233"/>
      <c r="K1355" s="233"/>
      <c r="L1355" s="238"/>
      <c r="M1355" s="239"/>
      <c r="N1355" s="240"/>
      <c r="O1355" s="240"/>
      <c r="P1355" s="240"/>
      <c r="Q1355" s="240"/>
      <c r="R1355" s="240"/>
      <c r="S1355" s="240"/>
      <c r="T1355" s="241"/>
      <c r="AT1355" s="242" t="s">
        <v>174</v>
      </c>
      <c r="AU1355" s="242" t="s">
        <v>81</v>
      </c>
      <c r="AV1355" s="13" t="s">
        <v>81</v>
      </c>
      <c r="AW1355" s="13" t="s">
        <v>36</v>
      </c>
      <c r="AX1355" s="13" t="s">
        <v>72</v>
      </c>
      <c r="AY1355" s="242" t="s">
        <v>162</v>
      </c>
    </row>
    <row r="1356" spans="2:51" s="12" customFormat="1" ht="13.5">
      <c r="B1356" s="221"/>
      <c r="C1356" s="222"/>
      <c r="D1356" s="218" t="s">
        <v>174</v>
      </c>
      <c r="E1356" s="223" t="s">
        <v>21</v>
      </c>
      <c r="F1356" s="224" t="s">
        <v>326</v>
      </c>
      <c r="G1356" s="222"/>
      <c r="H1356" s="225" t="s">
        <v>21</v>
      </c>
      <c r="I1356" s="226"/>
      <c r="J1356" s="222"/>
      <c r="K1356" s="222"/>
      <c r="L1356" s="227"/>
      <c r="M1356" s="228"/>
      <c r="N1356" s="229"/>
      <c r="O1356" s="229"/>
      <c r="P1356" s="229"/>
      <c r="Q1356" s="229"/>
      <c r="R1356" s="229"/>
      <c r="S1356" s="229"/>
      <c r="T1356" s="230"/>
      <c r="AT1356" s="231" t="s">
        <v>174</v>
      </c>
      <c r="AU1356" s="231" t="s">
        <v>81</v>
      </c>
      <c r="AV1356" s="12" t="s">
        <v>79</v>
      </c>
      <c r="AW1356" s="12" t="s">
        <v>36</v>
      </c>
      <c r="AX1356" s="12" t="s">
        <v>72</v>
      </c>
      <c r="AY1356" s="231" t="s">
        <v>162</v>
      </c>
    </row>
    <row r="1357" spans="2:51" s="13" customFormat="1" ht="13.5">
      <c r="B1357" s="232"/>
      <c r="C1357" s="233"/>
      <c r="D1357" s="218" t="s">
        <v>174</v>
      </c>
      <c r="E1357" s="234" t="s">
        <v>21</v>
      </c>
      <c r="F1357" s="235" t="s">
        <v>327</v>
      </c>
      <c r="G1357" s="233"/>
      <c r="H1357" s="236">
        <v>7.852</v>
      </c>
      <c r="I1357" s="237"/>
      <c r="J1357" s="233"/>
      <c r="K1357" s="233"/>
      <c r="L1357" s="238"/>
      <c r="M1357" s="239"/>
      <c r="N1357" s="240"/>
      <c r="O1357" s="240"/>
      <c r="P1357" s="240"/>
      <c r="Q1357" s="240"/>
      <c r="R1357" s="240"/>
      <c r="S1357" s="240"/>
      <c r="T1357" s="241"/>
      <c r="AT1357" s="242" t="s">
        <v>174</v>
      </c>
      <c r="AU1357" s="242" t="s">
        <v>81</v>
      </c>
      <c r="AV1357" s="13" t="s">
        <v>81</v>
      </c>
      <c r="AW1357" s="13" t="s">
        <v>36</v>
      </c>
      <c r="AX1357" s="13" t="s">
        <v>72</v>
      </c>
      <c r="AY1357" s="242" t="s">
        <v>162</v>
      </c>
    </row>
    <row r="1358" spans="2:51" s="12" customFormat="1" ht="13.5">
      <c r="B1358" s="221"/>
      <c r="C1358" s="222"/>
      <c r="D1358" s="218" t="s">
        <v>174</v>
      </c>
      <c r="E1358" s="223" t="s">
        <v>21</v>
      </c>
      <c r="F1358" s="224" t="s">
        <v>328</v>
      </c>
      <c r="G1358" s="222"/>
      <c r="H1358" s="225" t="s">
        <v>21</v>
      </c>
      <c r="I1358" s="226"/>
      <c r="J1358" s="222"/>
      <c r="K1358" s="222"/>
      <c r="L1358" s="227"/>
      <c r="M1358" s="228"/>
      <c r="N1358" s="229"/>
      <c r="O1358" s="229"/>
      <c r="P1358" s="229"/>
      <c r="Q1358" s="229"/>
      <c r="R1358" s="229"/>
      <c r="S1358" s="229"/>
      <c r="T1358" s="230"/>
      <c r="AT1358" s="231" t="s">
        <v>174</v>
      </c>
      <c r="AU1358" s="231" t="s">
        <v>81</v>
      </c>
      <c r="AV1358" s="12" t="s">
        <v>79</v>
      </c>
      <c r="AW1358" s="12" t="s">
        <v>36</v>
      </c>
      <c r="AX1358" s="12" t="s">
        <v>72</v>
      </c>
      <c r="AY1358" s="231" t="s">
        <v>162</v>
      </c>
    </row>
    <row r="1359" spans="2:51" s="13" customFormat="1" ht="13.5">
      <c r="B1359" s="232"/>
      <c r="C1359" s="233"/>
      <c r="D1359" s="218" t="s">
        <v>174</v>
      </c>
      <c r="E1359" s="234" t="s">
        <v>21</v>
      </c>
      <c r="F1359" s="235" t="s">
        <v>329</v>
      </c>
      <c r="G1359" s="233"/>
      <c r="H1359" s="236">
        <v>48.88</v>
      </c>
      <c r="I1359" s="237"/>
      <c r="J1359" s="233"/>
      <c r="K1359" s="233"/>
      <c r="L1359" s="238"/>
      <c r="M1359" s="239"/>
      <c r="N1359" s="240"/>
      <c r="O1359" s="240"/>
      <c r="P1359" s="240"/>
      <c r="Q1359" s="240"/>
      <c r="R1359" s="240"/>
      <c r="S1359" s="240"/>
      <c r="T1359" s="241"/>
      <c r="AT1359" s="242" t="s">
        <v>174</v>
      </c>
      <c r="AU1359" s="242" t="s">
        <v>81</v>
      </c>
      <c r="AV1359" s="13" t="s">
        <v>81</v>
      </c>
      <c r="AW1359" s="13" t="s">
        <v>36</v>
      </c>
      <c r="AX1359" s="13" t="s">
        <v>72</v>
      </c>
      <c r="AY1359" s="242" t="s">
        <v>162</v>
      </c>
    </row>
    <row r="1360" spans="2:51" s="13" customFormat="1" ht="13.5">
      <c r="B1360" s="232"/>
      <c r="C1360" s="233"/>
      <c r="D1360" s="218" t="s">
        <v>174</v>
      </c>
      <c r="E1360" s="234" t="s">
        <v>21</v>
      </c>
      <c r="F1360" s="235" t="s">
        <v>317</v>
      </c>
      <c r="G1360" s="233"/>
      <c r="H1360" s="236">
        <v>-5.355</v>
      </c>
      <c r="I1360" s="237"/>
      <c r="J1360" s="233"/>
      <c r="K1360" s="233"/>
      <c r="L1360" s="238"/>
      <c r="M1360" s="239"/>
      <c r="N1360" s="240"/>
      <c r="O1360" s="240"/>
      <c r="P1360" s="240"/>
      <c r="Q1360" s="240"/>
      <c r="R1360" s="240"/>
      <c r="S1360" s="240"/>
      <c r="T1360" s="241"/>
      <c r="AT1360" s="242" t="s">
        <v>174</v>
      </c>
      <c r="AU1360" s="242" t="s">
        <v>81</v>
      </c>
      <c r="AV1360" s="13" t="s">
        <v>81</v>
      </c>
      <c r="AW1360" s="13" t="s">
        <v>36</v>
      </c>
      <c r="AX1360" s="13" t="s">
        <v>72</v>
      </c>
      <c r="AY1360" s="242" t="s">
        <v>162</v>
      </c>
    </row>
    <row r="1361" spans="2:51" s="13" customFormat="1" ht="13.5">
      <c r="B1361" s="232"/>
      <c r="C1361" s="233"/>
      <c r="D1361" s="218" t="s">
        <v>174</v>
      </c>
      <c r="E1361" s="234" t="s">
        <v>21</v>
      </c>
      <c r="F1361" s="235" t="s">
        <v>320</v>
      </c>
      <c r="G1361" s="233"/>
      <c r="H1361" s="236">
        <v>-2.5</v>
      </c>
      <c r="I1361" s="237"/>
      <c r="J1361" s="233"/>
      <c r="K1361" s="233"/>
      <c r="L1361" s="238"/>
      <c r="M1361" s="239"/>
      <c r="N1361" s="240"/>
      <c r="O1361" s="240"/>
      <c r="P1361" s="240"/>
      <c r="Q1361" s="240"/>
      <c r="R1361" s="240"/>
      <c r="S1361" s="240"/>
      <c r="T1361" s="241"/>
      <c r="AT1361" s="242" t="s">
        <v>174</v>
      </c>
      <c r="AU1361" s="242" t="s">
        <v>81</v>
      </c>
      <c r="AV1361" s="13" t="s">
        <v>81</v>
      </c>
      <c r="AW1361" s="13" t="s">
        <v>36</v>
      </c>
      <c r="AX1361" s="13" t="s">
        <v>72</v>
      </c>
      <c r="AY1361" s="242" t="s">
        <v>162</v>
      </c>
    </row>
    <row r="1362" spans="2:51" s="12" customFormat="1" ht="13.5">
      <c r="B1362" s="221"/>
      <c r="C1362" s="222"/>
      <c r="D1362" s="218" t="s">
        <v>174</v>
      </c>
      <c r="E1362" s="223" t="s">
        <v>21</v>
      </c>
      <c r="F1362" s="224" t="s">
        <v>330</v>
      </c>
      <c r="G1362" s="222"/>
      <c r="H1362" s="225" t="s">
        <v>21</v>
      </c>
      <c r="I1362" s="226"/>
      <c r="J1362" s="222"/>
      <c r="K1362" s="222"/>
      <c r="L1362" s="227"/>
      <c r="M1362" s="228"/>
      <c r="N1362" s="229"/>
      <c r="O1362" s="229"/>
      <c r="P1362" s="229"/>
      <c r="Q1362" s="229"/>
      <c r="R1362" s="229"/>
      <c r="S1362" s="229"/>
      <c r="T1362" s="230"/>
      <c r="AT1362" s="231" t="s">
        <v>174</v>
      </c>
      <c r="AU1362" s="231" t="s">
        <v>81</v>
      </c>
      <c r="AV1362" s="12" t="s">
        <v>79</v>
      </c>
      <c r="AW1362" s="12" t="s">
        <v>36</v>
      </c>
      <c r="AX1362" s="12" t="s">
        <v>72</v>
      </c>
      <c r="AY1362" s="231" t="s">
        <v>162</v>
      </c>
    </row>
    <row r="1363" spans="2:51" s="13" customFormat="1" ht="13.5">
      <c r="B1363" s="232"/>
      <c r="C1363" s="233"/>
      <c r="D1363" s="218" t="s">
        <v>174</v>
      </c>
      <c r="E1363" s="234" t="s">
        <v>21</v>
      </c>
      <c r="F1363" s="235" t="s">
        <v>331</v>
      </c>
      <c r="G1363" s="233"/>
      <c r="H1363" s="236">
        <v>37.44</v>
      </c>
      <c r="I1363" s="237"/>
      <c r="J1363" s="233"/>
      <c r="K1363" s="233"/>
      <c r="L1363" s="238"/>
      <c r="M1363" s="239"/>
      <c r="N1363" s="240"/>
      <c r="O1363" s="240"/>
      <c r="P1363" s="240"/>
      <c r="Q1363" s="240"/>
      <c r="R1363" s="240"/>
      <c r="S1363" s="240"/>
      <c r="T1363" s="241"/>
      <c r="AT1363" s="242" t="s">
        <v>174</v>
      </c>
      <c r="AU1363" s="242" t="s">
        <v>81</v>
      </c>
      <c r="AV1363" s="13" t="s">
        <v>81</v>
      </c>
      <c r="AW1363" s="13" t="s">
        <v>36</v>
      </c>
      <c r="AX1363" s="13" t="s">
        <v>72</v>
      </c>
      <c r="AY1363" s="242" t="s">
        <v>162</v>
      </c>
    </row>
    <row r="1364" spans="2:51" s="13" customFormat="1" ht="13.5">
      <c r="B1364" s="232"/>
      <c r="C1364" s="233"/>
      <c r="D1364" s="218" t="s">
        <v>174</v>
      </c>
      <c r="E1364" s="234" t="s">
        <v>21</v>
      </c>
      <c r="F1364" s="235" t="s">
        <v>317</v>
      </c>
      <c r="G1364" s="233"/>
      <c r="H1364" s="236">
        <v>-5.355</v>
      </c>
      <c r="I1364" s="237"/>
      <c r="J1364" s="233"/>
      <c r="K1364" s="233"/>
      <c r="L1364" s="238"/>
      <c r="M1364" s="239"/>
      <c r="N1364" s="240"/>
      <c r="O1364" s="240"/>
      <c r="P1364" s="240"/>
      <c r="Q1364" s="240"/>
      <c r="R1364" s="240"/>
      <c r="S1364" s="240"/>
      <c r="T1364" s="241"/>
      <c r="AT1364" s="242" t="s">
        <v>174</v>
      </c>
      <c r="AU1364" s="242" t="s">
        <v>81</v>
      </c>
      <c r="AV1364" s="13" t="s">
        <v>81</v>
      </c>
      <c r="AW1364" s="13" t="s">
        <v>36</v>
      </c>
      <c r="AX1364" s="13" t="s">
        <v>72</v>
      </c>
      <c r="AY1364" s="242" t="s">
        <v>162</v>
      </c>
    </row>
    <row r="1365" spans="2:51" s="13" customFormat="1" ht="13.5">
      <c r="B1365" s="232"/>
      <c r="C1365" s="233"/>
      <c r="D1365" s="218" t="s">
        <v>174</v>
      </c>
      <c r="E1365" s="234" t="s">
        <v>21</v>
      </c>
      <c r="F1365" s="235" t="s">
        <v>278</v>
      </c>
      <c r="G1365" s="233"/>
      <c r="H1365" s="236">
        <v>-1.8</v>
      </c>
      <c r="I1365" s="237"/>
      <c r="J1365" s="233"/>
      <c r="K1365" s="233"/>
      <c r="L1365" s="238"/>
      <c r="M1365" s="239"/>
      <c r="N1365" s="240"/>
      <c r="O1365" s="240"/>
      <c r="P1365" s="240"/>
      <c r="Q1365" s="240"/>
      <c r="R1365" s="240"/>
      <c r="S1365" s="240"/>
      <c r="T1365" s="241"/>
      <c r="AT1365" s="242" t="s">
        <v>174</v>
      </c>
      <c r="AU1365" s="242" t="s">
        <v>81</v>
      </c>
      <c r="AV1365" s="13" t="s">
        <v>81</v>
      </c>
      <c r="AW1365" s="13" t="s">
        <v>36</v>
      </c>
      <c r="AX1365" s="13" t="s">
        <v>72</v>
      </c>
      <c r="AY1365" s="242" t="s">
        <v>162</v>
      </c>
    </row>
    <row r="1366" spans="2:51" s="12" customFormat="1" ht="13.5">
      <c r="B1366" s="221"/>
      <c r="C1366" s="222"/>
      <c r="D1366" s="218" t="s">
        <v>174</v>
      </c>
      <c r="E1366" s="223" t="s">
        <v>21</v>
      </c>
      <c r="F1366" s="224" t="s">
        <v>332</v>
      </c>
      <c r="G1366" s="222"/>
      <c r="H1366" s="225" t="s">
        <v>21</v>
      </c>
      <c r="I1366" s="226"/>
      <c r="J1366" s="222"/>
      <c r="K1366" s="222"/>
      <c r="L1366" s="227"/>
      <c r="M1366" s="228"/>
      <c r="N1366" s="229"/>
      <c r="O1366" s="229"/>
      <c r="P1366" s="229"/>
      <c r="Q1366" s="229"/>
      <c r="R1366" s="229"/>
      <c r="S1366" s="229"/>
      <c r="T1366" s="230"/>
      <c r="AT1366" s="231" t="s">
        <v>174</v>
      </c>
      <c r="AU1366" s="231" t="s">
        <v>81</v>
      </c>
      <c r="AV1366" s="12" t="s">
        <v>79</v>
      </c>
      <c r="AW1366" s="12" t="s">
        <v>36</v>
      </c>
      <c r="AX1366" s="12" t="s">
        <v>72</v>
      </c>
      <c r="AY1366" s="231" t="s">
        <v>162</v>
      </c>
    </row>
    <row r="1367" spans="2:51" s="13" customFormat="1" ht="13.5">
      <c r="B1367" s="232"/>
      <c r="C1367" s="233"/>
      <c r="D1367" s="218" t="s">
        <v>174</v>
      </c>
      <c r="E1367" s="234" t="s">
        <v>21</v>
      </c>
      <c r="F1367" s="235" t="s">
        <v>333</v>
      </c>
      <c r="G1367" s="233"/>
      <c r="H1367" s="236">
        <v>49.66</v>
      </c>
      <c r="I1367" s="237"/>
      <c r="J1367" s="233"/>
      <c r="K1367" s="233"/>
      <c r="L1367" s="238"/>
      <c r="M1367" s="239"/>
      <c r="N1367" s="240"/>
      <c r="O1367" s="240"/>
      <c r="P1367" s="240"/>
      <c r="Q1367" s="240"/>
      <c r="R1367" s="240"/>
      <c r="S1367" s="240"/>
      <c r="T1367" s="241"/>
      <c r="AT1367" s="242" t="s">
        <v>174</v>
      </c>
      <c r="AU1367" s="242" t="s">
        <v>81</v>
      </c>
      <c r="AV1367" s="13" t="s">
        <v>81</v>
      </c>
      <c r="AW1367" s="13" t="s">
        <v>36</v>
      </c>
      <c r="AX1367" s="13" t="s">
        <v>72</v>
      </c>
      <c r="AY1367" s="242" t="s">
        <v>162</v>
      </c>
    </row>
    <row r="1368" spans="2:51" s="13" customFormat="1" ht="13.5">
      <c r="B1368" s="232"/>
      <c r="C1368" s="233"/>
      <c r="D1368" s="218" t="s">
        <v>174</v>
      </c>
      <c r="E1368" s="234" t="s">
        <v>21</v>
      </c>
      <c r="F1368" s="235" t="s">
        <v>317</v>
      </c>
      <c r="G1368" s="233"/>
      <c r="H1368" s="236">
        <v>-5.355</v>
      </c>
      <c r="I1368" s="237"/>
      <c r="J1368" s="233"/>
      <c r="K1368" s="233"/>
      <c r="L1368" s="238"/>
      <c r="M1368" s="239"/>
      <c r="N1368" s="240"/>
      <c r="O1368" s="240"/>
      <c r="P1368" s="240"/>
      <c r="Q1368" s="240"/>
      <c r="R1368" s="240"/>
      <c r="S1368" s="240"/>
      <c r="T1368" s="241"/>
      <c r="AT1368" s="242" t="s">
        <v>174</v>
      </c>
      <c r="AU1368" s="242" t="s">
        <v>81</v>
      </c>
      <c r="AV1368" s="13" t="s">
        <v>81</v>
      </c>
      <c r="AW1368" s="13" t="s">
        <v>36</v>
      </c>
      <c r="AX1368" s="13" t="s">
        <v>72</v>
      </c>
      <c r="AY1368" s="242" t="s">
        <v>162</v>
      </c>
    </row>
    <row r="1369" spans="2:51" s="13" customFormat="1" ht="13.5">
      <c r="B1369" s="232"/>
      <c r="C1369" s="233"/>
      <c r="D1369" s="218" t="s">
        <v>174</v>
      </c>
      <c r="E1369" s="234" t="s">
        <v>21</v>
      </c>
      <c r="F1369" s="235" t="s">
        <v>278</v>
      </c>
      <c r="G1369" s="233"/>
      <c r="H1369" s="236">
        <v>-1.8</v>
      </c>
      <c r="I1369" s="237"/>
      <c r="J1369" s="233"/>
      <c r="K1369" s="233"/>
      <c r="L1369" s="238"/>
      <c r="M1369" s="239"/>
      <c r="N1369" s="240"/>
      <c r="O1369" s="240"/>
      <c r="P1369" s="240"/>
      <c r="Q1369" s="240"/>
      <c r="R1369" s="240"/>
      <c r="S1369" s="240"/>
      <c r="T1369" s="241"/>
      <c r="AT1369" s="242" t="s">
        <v>174</v>
      </c>
      <c r="AU1369" s="242" t="s">
        <v>81</v>
      </c>
      <c r="AV1369" s="13" t="s">
        <v>81</v>
      </c>
      <c r="AW1369" s="13" t="s">
        <v>36</v>
      </c>
      <c r="AX1369" s="13" t="s">
        <v>72</v>
      </c>
      <c r="AY1369" s="242" t="s">
        <v>162</v>
      </c>
    </row>
    <row r="1370" spans="2:51" s="13" customFormat="1" ht="13.5">
      <c r="B1370" s="232"/>
      <c r="C1370" s="233"/>
      <c r="D1370" s="218" t="s">
        <v>174</v>
      </c>
      <c r="E1370" s="234" t="s">
        <v>21</v>
      </c>
      <c r="F1370" s="235" t="s">
        <v>320</v>
      </c>
      <c r="G1370" s="233"/>
      <c r="H1370" s="236">
        <v>-2.5</v>
      </c>
      <c r="I1370" s="237"/>
      <c r="J1370" s="233"/>
      <c r="K1370" s="233"/>
      <c r="L1370" s="238"/>
      <c r="M1370" s="239"/>
      <c r="N1370" s="240"/>
      <c r="O1370" s="240"/>
      <c r="P1370" s="240"/>
      <c r="Q1370" s="240"/>
      <c r="R1370" s="240"/>
      <c r="S1370" s="240"/>
      <c r="T1370" s="241"/>
      <c r="AT1370" s="242" t="s">
        <v>174</v>
      </c>
      <c r="AU1370" s="242" t="s">
        <v>81</v>
      </c>
      <c r="AV1370" s="13" t="s">
        <v>81</v>
      </c>
      <c r="AW1370" s="13" t="s">
        <v>36</v>
      </c>
      <c r="AX1370" s="13" t="s">
        <v>72</v>
      </c>
      <c r="AY1370" s="242" t="s">
        <v>162</v>
      </c>
    </row>
    <row r="1371" spans="2:51" s="12" customFormat="1" ht="13.5">
      <c r="B1371" s="221"/>
      <c r="C1371" s="222"/>
      <c r="D1371" s="218" t="s">
        <v>174</v>
      </c>
      <c r="E1371" s="223" t="s">
        <v>21</v>
      </c>
      <c r="F1371" s="224" t="s">
        <v>196</v>
      </c>
      <c r="G1371" s="222"/>
      <c r="H1371" s="225" t="s">
        <v>21</v>
      </c>
      <c r="I1371" s="226"/>
      <c r="J1371" s="222"/>
      <c r="K1371" s="222"/>
      <c r="L1371" s="227"/>
      <c r="M1371" s="228"/>
      <c r="N1371" s="229"/>
      <c r="O1371" s="229"/>
      <c r="P1371" s="229"/>
      <c r="Q1371" s="229"/>
      <c r="R1371" s="229"/>
      <c r="S1371" s="229"/>
      <c r="T1371" s="230"/>
      <c r="AT1371" s="231" t="s">
        <v>174</v>
      </c>
      <c r="AU1371" s="231" t="s">
        <v>81</v>
      </c>
      <c r="AV1371" s="12" t="s">
        <v>79</v>
      </c>
      <c r="AW1371" s="12" t="s">
        <v>36</v>
      </c>
      <c r="AX1371" s="12" t="s">
        <v>72</v>
      </c>
      <c r="AY1371" s="231" t="s">
        <v>162</v>
      </c>
    </row>
    <row r="1372" spans="2:51" s="13" customFormat="1" ht="13.5">
      <c r="B1372" s="232"/>
      <c r="C1372" s="233"/>
      <c r="D1372" s="218" t="s">
        <v>174</v>
      </c>
      <c r="E1372" s="234" t="s">
        <v>21</v>
      </c>
      <c r="F1372" s="235" t="s">
        <v>334</v>
      </c>
      <c r="G1372" s="233"/>
      <c r="H1372" s="236">
        <v>69.16</v>
      </c>
      <c r="I1372" s="237"/>
      <c r="J1372" s="233"/>
      <c r="K1372" s="233"/>
      <c r="L1372" s="238"/>
      <c r="M1372" s="239"/>
      <c r="N1372" s="240"/>
      <c r="O1372" s="240"/>
      <c r="P1372" s="240"/>
      <c r="Q1372" s="240"/>
      <c r="R1372" s="240"/>
      <c r="S1372" s="240"/>
      <c r="T1372" s="241"/>
      <c r="AT1372" s="242" t="s">
        <v>174</v>
      </c>
      <c r="AU1372" s="242" t="s">
        <v>81</v>
      </c>
      <c r="AV1372" s="13" t="s">
        <v>81</v>
      </c>
      <c r="AW1372" s="13" t="s">
        <v>36</v>
      </c>
      <c r="AX1372" s="13" t="s">
        <v>72</v>
      </c>
      <c r="AY1372" s="242" t="s">
        <v>162</v>
      </c>
    </row>
    <row r="1373" spans="2:51" s="13" customFormat="1" ht="13.5">
      <c r="B1373" s="232"/>
      <c r="C1373" s="233"/>
      <c r="D1373" s="218" t="s">
        <v>174</v>
      </c>
      <c r="E1373" s="234" t="s">
        <v>21</v>
      </c>
      <c r="F1373" s="235" t="s">
        <v>336</v>
      </c>
      <c r="G1373" s="233"/>
      <c r="H1373" s="236">
        <v>-10.71</v>
      </c>
      <c r="I1373" s="237"/>
      <c r="J1373" s="233"/>
      <c r="K1373" s="233"/>
      <c r="L1373" s="238"/>
      <c r="M1373" s="239"/>
      <c r="N1373" s="240"/>
      <c r="O1373" s="240"/>
      <c r="P1373" s="240"/>
      <c r="Q1373" s="240"/>
      <c r="R1373" s="240"/>
      <c r="S1373" s="240"/>
      <c r="T1373" s="241"/>
      <c r="AT1373" s="242" t="s">
        <v>174</v>
      </c>
      <c r="AU1373" s="242" t="s">
        <v>81</v>
      </c>
      <c r="AV1373" s="13" t="s">
        <v>81</v>
      </c>
      <c r="AW1373" s="13" t="s">
        <v>36</v>
      </c>
      <c r="AX1373" s="13" t="s">
        <v>72</v>
      </c>
      <c r="AY1373" s="242" t="s">
        <v>162</v>
      </c>
    </row>
    <row r="1374" spans="2:51" s="13" customFormat="1" ht="13.5">
      <c r="B1374" s="232"/>
      <c r="C1374" s="233"/>
      <c r="D1374" s="218" t="s">
        <v>174</v>
      </c>
      <c r="E1374" s="234" t="s">
        <v>21</v>
      </c>
      <c r="F1374" s="235" t="s">
        <v>320</v>
      </c>
      <c r="G1374" s="233"/>
      <c r="H1374" s="236">
        <v>-2.5</v>
      </c>
      <c r="I1374" s="237"/>
      <c r="J1374" s="233"/>
      <c r="K1374" s="233"/>
      <c r="L1374" s="238"/>
      <c r="M1374" s="239"/>
      <c r="N1374" s="240"/>
      <c r="O1374" s="240"/>
      <c r="P1374" s="240"/>
      <c r="Q1374" s="240"/>
      <c r="R1374" s="240"/>
      <c r="S1374" s="240"/>
      <c r="T1374" s="241"/>
      <c r="AT1374" s="242" t="s">
        <v>174</v>
      </c>
      <c r="AU1374" s="242" t="s">
        <v>81</v>
      </c>
      <c r="AV1374" s="13" t="s">
        <v>81</v>
      </c>
      <c r="AW1374" s="13" t="s">
        <v>36</v>
      </c>
      <c r="AX1374" s="13" t="s">
        <v>72</v>
      </c>
      <c r="AY1374" s="242" t="s">
        <v>162</v>
      </c>
    </row>
    <row r="1375" spans="2:51" s="12" customFormat="1" ht="13.5">
      <c r="B1375" s="221"/>
      <c r="C1375" s="222"/>
      <c r="D1375" s="218" t="s">
        <v>174</v>
      </c>
      <c r="E1375" s="223" t="s">
        <v>21</v>
      </c>
      <c r="F1375" s="224" t="s">
        <v>337</v>
      </c>
      <c r="G1375" s="222"/>
      <c r="H1375" s="225" t="s">
        <v>21</v>
      </c>
      <c r="I1375" s="226"/>
      <c r="J1375" s="222"/>
      <c r="K1375" s="222"/>
      <c r="L1375" s="227"/>
      <c r="M1375" s="228"/>
      <c r="N1375" s="229"/>
      <c r="O1375" s="229"/>
      <c r="P1375" s="229"/>
      <c r="Q1375" s="229"/>
      <c r="R1375" s="229"/>
      <c r="S1375" s="229"/>
      <c r="T1375" s="230"/>
      <c r="AT1375" s="231" t="s">
        <v>174</v>
      </c>
      <c r="AU1375" s="231" t="s">
        <v>81</v>
      </c>
      <c r="AV1375" s="12" t="s">
        <v>79</v>
      </c>
      <c r="AW1375" s="12" t="s">
        <v>36</v>
      </c>
      <c r="AX1375" s="12" t="s">
        <v>72</v>
      </c>
      <c r="AY1375" s="231" t="s">
        <v>162</v>
      </c>
    </row>
    <row r="1376" spans="2:51" s="13" customFormat="1" ht="13.5">
      <c r="B1376" s="232"/>
      <c r="C1376" s="233"/>
      <c r="D1376" s="218" t="s">
        <v>174</v>
      </c>
      <c r="E1376" s="234" t="s">
        <v>21</v>
      </c>
      <c r="F1376" s="235" t="s">
        <v>338</v>
      </c>
      <c r="G1376" s="233"/>
      <c r="H1376" s="236">
        <v>25.22</v>
      </c>
      <c r="I1376" s="237"/>
      <c r="J1376" s="233"/>
      <c r="K1376" s="233"/>
      <c r="L1376" s="238"/>
      <c r="M1376" s="239"/>
      <c r="N1376" s="240"/>
      <c r="O1376" s="240"/>
      <c r="P1376" s="240"/>
      <c r="Q1376" s="240"/>
      <c r="R1376" s="240"/>
      <c r="S1376" s="240"/>
      <c r="T1376" s="241"/>
      <c r="AT1376" s="242" t="s">
        <v>174</v>
      </c>
      <c r="AU1376" s="242" t="s">
        <v>81</v>
      </c>
      <c r="AV1376" s="13" t="s">
        <v>81</v>
      </c>
      <c r="AW1376" s="13" t="s">
        <v>36</v>
      </c>
      <c r="AX1376" s="13" t="s">
        <v>72</v>
      </c>
      <c r="AY1376" s="242" t="s">
        <v>162</v>
      </c>
    </row>
    <row r="1377" spans="2:51" s="13" customFormat="1" ht="13.5">
      <c r="B1377" s="232"/>
      <c r="C1377" s="233"/>
      <c r="D1377" s="218" t="s">
        <v>174</v>
      </c>
      <c r="E1377" s="234" t="s">
        <v>21</v>
      </c>
      <c r="F1377" s="235" t="s">
        <v>353</v>
      </c>
      <c r="G1377" s="233"/>
      <c r="H1377" s="236">
        <v>-1.4</v>
      </c>
      <c r="I1377" s="237"/>
      <c r="J1377" s="233"/>
      <c r="K1377" s="233"/>
      <c r="L1377" s="238"/>
      <c r="M1377" s="239"/>
      <c r="N1377" s="240"/>
      <c r="O1377" s="240"/>
      <c r="P1377" s="240"/>
      <c r="Q1377" s="240"/>
      <c r="R1377" s="240"/>
      <c r="S1377" s="240"/>
      <c r="T1377" s="241"/>
      <c r="AT1377" s="242" t="s">
        <v>174</v>
      </c>
      <c r="AU1377" s="242" t="s">
        <v>81</v>
      </c>
      <c r="AV1377" s="13" t="s">
        <v>81</v>
      </c>
      <c r="AW1377" s="13" t="s">
        <v>36</v>
      </c>
      <c r="AX1377" s="13" t="s">
        <v>72</v>
      </c>
      <c r="AY1377" s="242" t="s">
        <v>162</v>
      </c>
    </row>
    <row r="1378" spans="2:51" s="12" customFormat="1" ht="13.5">
      <c r="B1378" s="221"/>
      <c r="C1378" s="222"/>
      <c r="D1378" s="218" t="s">
        <v>174</v>
      </c>
      <c r="E1378" s="223" t="s">
        <v>21</v>
      </c>
      <c r="F1378" s="224" t="s">
        <v>178</v>
      </c>
      <c r="G1378" s="222"/>
      <c r="H1378" s="225" t="s">
        <v>21</v>
      </c>
      <c r="I1378" s="226"/>
      <c r="J1378" s="222"/>
      <c r="K1378" s="222"/>
      <c r="L1378" s="227"/>
      <c r="M1378" s="228"/>
      <c r="N1378" s="229"/>
      <c r="O1378" s="229"/>
      <c r="P1378" s="229"/>
      <c r="Q1378" s="229"/>
      <c r="R1378" s="229"/>
      <c r="S1378" s="229"/>
      <c r="T1378" s="230"/>
      <c r="AT1378" s="231" t="s">
        <v>174</v>
      </c>
      <c r="AU1378" s="231" t="s">
        <v>81</v>
      </c>
      <c r="AV1378" s="12" t="s">
        <v>79</v>
      </c>
      <c r="AW1378" s="12" t="s">
        <v>36</v>
      </c>
      <c r="AX1378" s="12" t="s">
        <v>72</v>
      </c>
      <c r="AY1378" s="231" t="s">
        <v>162</v>
      </c>
    </row>
    <row r="1379" spans="2:51" s="13" customFormat="1" ht="13.5">
      <c r="B1379" s="232"/>
      <c r="C1379" s="233"/>
      <c r="D1379" s="218" t="s">
        <v>174</v>
      </c>
      <c r="E1379" s="234" t="s">
        <v>21</v>
      </c>
      <c r="F1379" s="235" t="s">
        <v>340</v>
      </c>
      <c r="G1379" s="233"/>
      <c r="H1379" s="236">
        <v>47.658</v>
      </c>
      <c r="I1379" s="237"/>
      <c r="J1379" s="233"/>
      <c r="K1379" s="233"/>
      <c r="L1379" s="238"/>
      <c r="M1379" s="239"/>
      <c r="N1379" s="240"/>
      <c r="O1379" s="240"/>
      <c r="P1379" s="240"/>
      <c r="Q1379" s="240"/>
      <c r="R1379" s="240"/>
      <c r="S1379" s="240"/>
      <c r="T1379" s="241"/>
      <c r="AT1379" s="242" t="s">
        <v>174</v>
      </c>
      <c r="AU1379" s="242" t="s">
        <v>81</v>
      </c>
      <c r="AV1379" s="13" t="s">
        <v>81</v>
      </c>
      <c r="AW1379" s="13" t="s">
        <v>36</v>
      </c>
      <c r="AX1379" s="13" t="s">
        <v>72</v>
      </c>
      <c r="AY1379" s="242" t="s">
        <v>162</v>
      </c>
    </row>
    <row r="1380" spans="2:51" s="13" customFormat="1" ht="13.5">
      <c r="B1380" s="232"/>
      <c r="C1380" s="233"/>
      <c r="D1380" s="218" t="s">
        <v>174</v>
      </c>
      <c r="E1380" s="234" t="s">
        <v>21</v>
      </c>
      <c r="F1380" s="235" t="s">
        <v>278</v>
      </c>
      <c r="G1380" s="233"/>
      <c r="H1380" s="236">
        <v>-1.8</v>
      </c>
      <c r="I1380" s="237"/>
      <c r="J1380" s="233"/>
      <c r="K1380" s="233"/>
      <c r="L1380" s="238"/>
      <c r="M1380" s="239"/>
      <c r="N1380" s="240"/>
      <c r="O1380" s="240"/>
      <c r="P1380" s="240"/>
      <c r="Q1380" s="240"/>
      <c r="R1380" s="240"/>
      <c r="S1380" s="240"/>
      <c r="T1380" s="241"/>
      <c r="AT1380" s="242" t="s">
        <v>174</v>
      </c>
      <c r="AU1380" s="242" t="s">
        <v>81</v>
      </c>
      <c r="AV1380" s="13" t="s">
        <v>81</v>
      </c>
      <c r="AW1380" s="13" t="s">
        <v>36</v>
      </c>
      <c r="AX1380" s="13" t="s">
        <v>72</v>
      </c>
      <c r="AY1380" s="242" t="s">
        <v>162</v>
      </c>
    </row>
    <row r="1381" spans="2:51" s="13" customFormat="1" ht="13.5">
      <c r="B1381" s="232"/>
      <c r="C1381" s="233"/>
      <c r="D1381" s="218" t="s">
        <v>174</v>
      </c>
      <c r="E1381" s="234" t="s">
        <v>21</v>
      </c>
      <c r="F1381" s="235" t="s">
        <v>317</v>
      </c>
      <c r="G1381" s="233"/>
      <c r="H1381" s="236">
        <v>-5.355</v>
      </c>
      <c r="I1381" s="237"/>
      <c r="J1381" s="233"/>
      <c r="K1381" s="233"/>
      <c r="L1381" s="238"/>
      <c r="M1381" s="239"/>
      <c r="N1381" s="240"/>
      <c r="O1381" s="240"/>
      <c r="P1381" s="240"/>
      <c r="Q1381" s="240"/>
      <c r="R1381" s="240"/>
      <c r="S1381" s="240"/>
      <c r="T1381" s="241"/>
      <c r="AT1381" s="242" t="s">
        <v>174</v>
      </c>
      <c r="AU1381" s="242" t="s">
        <v>81</v>
      </c>
      <c r="AV1381" s="13" t="s">
        <v>81</v>
      </c>
      <c r="AW1381" s="13" t="s">
        <v>36</v>
      </c>
      <c r="AX1381" s="13" t="s">
        <v>72</v>
      </c>
      <c r="AY1381" s="242" t="s">
        <v>162</v>
      </c>
    </row>
    <row r="1382" spans="2:51" s="12" customFormat="1" ht="13.5">
      <c r="B1382" s="221"/>
      <c r="C1382" s="222"/>
      <c r="D1382" s="218" t="s">
        <v>174</v>
      </c>
      <c r="E1382" s="223" t="s">
        <v>21</v>
      </c>
      <c r="F1382" s="224" t="s">
        <v>342</v>
      </c>
      <c r="G1382" s="222"/>
      <c r="H1382" s="225" t="s">
        <v>21</v>
      </c>
      <c r="I1382" s="226"/>
      <c r="J1382" s="222"/>
      <c r="K1382" s="222"/>
      <c r="L1382" s="227"/>
      <c r="M1382" s="228"/>
      <c r="N1382" s="229"/>
      <c r="O1382" s="229"/>
      <c r="P1382" s="229"/>
      <c r="Q1382" s="229"/>
      <c r="R1382" s="229"/>
      <c r="S1382" s="229"/>
      <c r="T1382" s="230"/>
      <c r="AT1382" s="231" t="s">
        <v>174</v>
      </c>
      <c r="AU1382" s="231" t="s">
        <v>81</v>
      </c>
      <c r="AV1382" s="12" t="s">
        <v>79</v>
      </c>
      <c r="AW1382" s="12" t="s">
        <v>36</v>
      </c>
      <c r="AX1382" s="12" t="s">
        <v>72</v>
      </c>
      <c r="AY1382" s="231" t="s">
        <v>162</v>
      </c>
    </row>
    <row r="1383" spans="2:51" s="13" customFormat="1" ht="13.5">
      <c r="B1383" s="232"/>
      <c r="C1383" s="233"/>
      <c r="D1383" s="218" t="s">
        <v>174</v>
      </c>
      <c r="E1383" s="234" t="s">
        <v>21</v>
      </c>
      <c r="F1383" s="235" t="s">
        <v>343</v>
      </c>
      <c r="G1383" s="233"/>
      <c r="H1383" s="236">
        <v>55.432</v>
      </c>
      <c r="I1383" s="237"/>
      <c r="J1383" s="233"/>
      <c r="K1383" s="233"/>
      <c r="L1383" s="238"/>
      <c r="M1383" s="239"/>
      <c r="N1383" s="240"/>
      <c r="O1383" s="240"/>
      <c r="P1383" s="240"/>
      <c r="Q1383" s="240"/>
      <c r="R1383" s="240"/>
      <c r="S1383" s="240"/>
      <c r="T1383" s="241"/>
      <c r="AT1383" s="242" t="s">
        <v>174</v>
      </c>
      <c r="AU1383" s="242" t="s">
        <v>81</v>
      </c>
      <c r="AV1383" s="13" t="s">
        <v>81</v>
      </c>
      <c r="AW1383" s="13" t="s">
        <v>36</v>
      </c>
      <c r="AX1383" s="13" t="s">
        <v>72</v>
      </c>
      <c r="AY1383" s="242" t="s">
        <v>162</v>
      </c>
    </row>
    <row r="1384" spans="2:51" s="13" customFormat="1" ht="13.5">
      <c r="B1384" s="232"/>
      <c r="C1384" s="233"/>
      <c r="D1384" s="218" t="s">
        <v>174</v>
      </c>
      <c r="E1384" s="234" t="s">
        <v>21</v>
      </c>
      <c r="F1384" s="235" t="s">
        <v>317</v>
      </c>
      <c r="G1384" s="233"/>
      <c r="H1384" s="236">
        <v>-5.355</v>
      </c>
      <c r="I1384" s="237"/>
      <c r="J1384" s="233"/>
      <c r="K1384" s="233"/>
      <c r="L1384" s="238"/>
      <c r="M1384" s="239"/>
      <c r="N1384" s="240"/>
      <c r="O1384" s="240"/>
      <c r="P1384" s="240"/>
      <c r="Q1384" s="240"/>
      <c r="R1384" s="240"/>
      <c r="S1384" s="240"/>
      <c r="T1384" s="241"/>
      <c r="AT1384" s="242" t="s">
        <v>174</v>
      </c>
      <c r="AU1384" s="242" t="s">
        <v>81</v>
      </c>
      <c r="AV1384" s="13" t="s">
        <v>81</v>
      </c>
      <c r="AW1384" s="13" t="s">
        <v>36</v>
      </c>
      <c r="AX1384" s="13" t="s">
        <v>72</v>
      </c>
      <c r="AY1384" s="242" t="s">
        <v>162</v>
      </c>
    </row>
    <row r="1385" spans="2:51" s="13" customFormat="1" ht="13.5">
      <c r="B1385" s="232"/>
      <c r="C1385" s="233"/>
      <c r="D1385" s="218" t="s">
        <v>174</v>
      </c>
      <c r="E1385" s="234" t="s">
        <v>21</v>
      </c>
      <c r="F1385" s="235" t="s">
        <v>278</v>
      </c>
      <c r="G1385" s="233"/>
      <c r="H1385" s="236">
        <v>-1.8</v>
      </c>
      <c r="I1385" s="237"/>
      <c r="J1385" s="233"/>
      <c r="K1385" s="233"/>
      <c r="L1385" s="238"/>
      <c r="M1385" s="239"/>
      <c r="N1385" s="240"/>
      <c r="O1385" s="240"/>
      <c r="P1385" s="240"/>
      <c r="Q1385" s="240"/>
      <c r="R1385" s="240"/>
      <c r="S1385" s="240"/>
      <c r="T1385" s="241"/>
      <c r="AT1385" s="242" t="s">
        <v>174</v>
      </c>
      <c r="AU1385" s="242" t="s">
        <v>81</v>
      </c>
      <c r="AV1385" s="13" t="s">
        <v>81</v>
      </c>
      <c r="AW1385" s="13" t="s">
        <v>36</v>
      </c>
      <c r="AX1385" s="13" t="s">
        <v>72</v>
      </c>
      <c r="AY1385" s="242" t="s">
        <v>162</v>
      </c>
    </row>
    <row r="1386" spans="2:51" s="12" customFormat="1" ht="13.5">
      <c r="B1386" s="221"/>
      <c r="C1386" s="222"/>
      <c r="D1386" s="218" t="s">
        <v>174</v>
      </c>
      <c r="E1386" s="223" t="s">
        <v>21</v>
      </c>
      <c r="F1386" s="224" t="s">
        <v>181</v>
      </c>
      <c r="G1386" s="222"/>
      <c r="H1386" s="225" t="s">
        <v>21</v>
      </c>
      <c r="I1386" s="226"/>
      <c r="J1386" s="222"/>
      <c r="K1386" s="222"/>
      <c r="L1386" s="227"/>
      <c r="M1386" s="228"/>
      <c r="N1386" s="229"/>
      <c r="O1386" s="229"/>
      <c r="P1386" s="229"/>
      <c r="Q1386" s="229"/>
      <c r="R1386" s="229"/>
      <c r="S1386" s="229"/>
      <c r="T1386" s="230"/>
      <c r="AT1386" s="231" t="s">
        <v>174</v>
      </c>
      <c r="AU1386" s="231" t="s">
        <v>81</v>
      </c>
      <c r="AV1386" s="12" t="s">
        <v>79</v>
      </c>
      <c r="AW1386" s="12" t="s">
        <v>36</v>
      </c>
      <c r="AX1386" s="12" t="s">
        <v>72</v>
      </c>
      <c r="AY1386" s="231" t="s">
        <v>162</v>
      </c>
    </row>
    <row r="1387" spans="2:51" s="13" customFormat="1" ht="13.5">
      <c r="B1387" s="232"/>
      <c r="C1387" s="233"/>
      <c r="D1387" s="218" t="s">
        <v>174</v>
      </c>
      <c r="E1387" s="234" t="s">
        <v>21</v>
      </c>
      <c r="F1387" s="235" t="s">
        <v>344</v>
      </c>
      <c r="G1387" s="233"/>
      <c r="H1387" s="236">
        <v>15.84</v>
      </c>
      <c r="I1387" s="237"/>
      <c r="J1387" s="233"/>
      <c r="K1387" s="233"/>
      <c r="L1387" s="238"/>
      <c r="M1387" s="239"/>
      <c r="N1387" s="240"/>
      <c r="O1387" s="240"/>
      <c r="P1387" s="240"/>
      <c r="Q1387" s="240"/>
      <c r="R1387" s="240"/>
      <c r="S1387" s="240"/>
      <c r="T1387" s="241"/>
      <c r="AT1387" s="242" t="s">
        <v>174</v>
      </c>
      <c r="AU1387" s="242" t="s">
        <v>81</v>
      </c>
      <c r="AV1387" s="13" t="s">
        <v>81</v>
      </c>
      <c r="AW1387" s="13" t="s">
        <v>36</v>
      </c>
      <c r="AX1387" s="13" t="s">
        <v>72</v>
      </c>
      <c r="AY1387" s="242" t="s">
        <v>162</v>
      </c>
    </row>
    <row r="1388" spans="2:51" s="12" customFormat="1" ht="13.5">
      <c r="B1388" s="221"/>
      <c r="C1388" s="222"/>
      <c r="D1388" s="218" t="s">
        <v>174</v>
      </c>
      <c r="E1388" s="223" t="s">
        <v>21</v>
      </c>
      <c r="F1388" s="224" t="s">
        <v>345</v>
      </c>
      <c r="G1388" s="222"/>
      <c r="H1388" s="225" t="s">
        <v>21</v>
      </c>
      <c r="I1388" s="226"/>
      <c r="J1388" s="222"/>
      <c r="K1388" s="222"/>
      <c r="L1388" s="227"/>
      <c r="M1388" s="228"/>
      <c r="N1388" s="229"/>
      <c r="O1388" s="229"/>
      <c r="P1388" s="229"/>
      <c r="Q1388" s="229"/>
      <c r="R1388" s="229"/>
      <c r="S1388" s="229"/>
      <c r="T1388" s="230"/>
      <c r="AT1388" s="231" t="s">
        <v>174</v>
      </c>
      <c r="AU1388" s="231" t="s">
        <v>81</v>
      </c>
      <c r="AV1388" s="12" t="s">
        <v>79</v>
      </c>
      <c r="AW1388" s="12" t="s">
        <v>36</v>
      </c>
      <c r="AX1388" s="12" t="s">
        <v>72</v>
      </c>
      <c r="AY1388" s="231" t="s">
        <v>162</v>
      </c>
    </row>
    <row r="1389" spans="2:51" s="13" customFormat="1" ht="13.5">
      <c r="B1389" s="232"/>
      <c r="C1389" s="233"/>
      <c r="D1389" s="218" t="s">
        <v>174</v>
      </c>
      <c r="E1389" s="234" t="s">
        <v>21</v>
      </c>
      <c r="F1389" s="235" t="s">
        <v>346</v>
      </c>
      <c r="G1389" s="233"/>
      <c r="H1389" s="236">
        <v>138.72</v>
      </c>
      <c r="I1389" s="237"/>
      <c r="J1389" s="233"/>
      <c r="K1389" s="233"/>
      <c r="L1389" s="238"/>
      <c r="M1389" s="239"/>
      <c r="N1389" s="240"/>
      <c r="O1389" s="240"/>
      <c r="P1389" s="240"/>
      <c r="Q1389" s="240"/>
      <c r="R1389" s="240"/>
      <c r="S1389" s="240"/>
      <c r="T1389" s="241"/>
      <c r="AT1389" s="242" t="s">
        <v>174</v>
      </c>
      <c r="AU1389" s="242" t="s">
        <v>81</v>
      </c>
      <c r="AV1389" s="13" t="s">
        <v>81</v>
      </c>
      <c r="AW1389" s="13" t="s">
        <v>36</v>
      </c>
      <c r="AX1389" s="13" t="s">
        <v>72</v>
      </c>
      <c r="AY1389" s="242" t="s">
        <v>162</v>
      </c>
    </row>
    <row r="1390" spans="2:51" s="12" customFormat="1" ht="13.5">
      <c r="B1390" s="221"/>
      <c r="C1390" s="222"/>
      <c r="D1390" s="218" t="s">
        <v>174</v>
      </c>
      <c r="E1390" s="223" t="s">
        <v>21</v>
      </c>
      <c r="F1390" s="224" t="s">
        <v>347</v>
      </c>
      <c r="G1390" s="222"/>
      <c r="H1390" s="225" t="s">
        <v>21</v>
      </c>
      <c r="I1390" s="226"/>
      <c r="J1390" s="222"/>
      <c r="K1390" s="222"/>
      <c r="L1390" s="227"/>
      <c r="M1390" s="228"/>
      <c r="N1390" s="229"/>
      <c r="O1390" s="229"/>
      <c r="P1390" s="229"/>
      <c r="Q1390" s="229"/>
      <c r="R1390" s="229"/>
      <c r="S1390" s="229"/>
      <c r="T1390" s="230"/>
      <c r="AT1390" s="231" t="s">
        <v>174</v>
      </c>
      <c r="AU1390" s="231" t="s">
        <v>81</v>
      </c>
      <c r="AV1390" s="12" t="s">
        <v>79</v>
      </c>
      <c r="AW1390" s="12" t="s">
        <v>36</v>
      </c>
      <c r="AX1390" s="12" t="s">
        <v>72</v>
      </c>
      <c r="AY1390" s="231" t="s">
        <v>162</v>
      </c>
    </row>
    <row r="1391" spans="2:51" s="13" customFormat="1" ht="13.5">
      <c r="B1391" s="232"/>
      <c r="C1391" s="233"/>
      <c r="D1391" s="218" t="s">
        <v>174</v>
      </c>
      <c r="E1391" s="234" t="s">
        <v>21</v>
      </c>
      <c r="F1391" s="235" t="s">
        <v>348</v>
      </c>
      <c r="G1391" s="233"/>
      <c r="H1391" s="236">
        <v>17.76</v>
      </c>
      <c r="I1391" s="237"/>
      <c r="J1391" s="233"/>
      <c r="K1391" s="233"/>
      <c r="L1391" s="238"/>
      <c r="M1391" s="239"/>
      <c r="N1391" s="240"/>
      <c r="O1391" s="240"/>
      <c r="P1391" s="240"/>
      <c r="Q1391" s="240"/>
      <c r="R1391" s="240"/>
      <c r="S1391" s="240"/>
      <c r="T1391" s="241"/>
      <c r="AT1391" s="242" t="s">
        <v>174</v>
      </c>
      <c r="AU1391" s="242" t="s">
        <v>81</v>
      </c>
      <c r="AV1391" s="13" t="s">
        <v>81</v>
      </c>
      <c r="AW1391" s="13" t="s">
        <v>36</v>
      </c>
      <c r="AX1391" s="13" t="s">
        <v>72</v>
      </c>
      <c r="AY1391" s="242" t="s">
        <v>162</v>
      </c>
    </row>
    <row r="1392" spans="2:51" s="12" customFormat="1" ht="13.5">
      <c r="B1392" s="221"/>
      <c r="C1392" s="222"/>
      <c r="D1392" s="218" t="s">
        <v>174</v>
      </c>
      <c r="E1392" s="223" t="s">
        <v>21</v>
      </c>
      <c r="F1392" s="224" t="s">
        <v>349</v>
      </c>
      <c r="G1392" s="222"/>
      <c r="H1392" s="225" t="s">
        <v>21</v>
      </c>
      <c r="I1392" s="226"/>
      <c r="J1392" s="222"/>
      <c r="K1392" s="222"/>
      <c r="L1392" s="227"/>
      <c r="M1392" s="228"/>
      <c r="N1392" s="229"/>
      <c r="O1392" s="229"/>
      <c r="P1392" s="229"/>
      <c r="Q1392" s="229"/>
      <c r="R1392" s="229"/>
      <c r="S1392" s="229"/>
      <c r="T1392" s="230"/>
      <c r="AT1392" s="231" t="s">
        <v>174</v>
      </c>
      <c r="AU1392" s="231" t="s">
        <v>81</v>
      </c>
      <c r="AV1392" s="12" t="s">
        <v>79</v>
      </c>
      <c r="AW1392" s="12" t="s">
        <v>36</v>
      </c>
      <c r="AX1392" s="12" t="s">
        <v>72</v>
      </c>
      <c r="AY1392" s="231" t="s">
        <v>162</v>
      </c>
    </row>
    <row r="1393" spans="2:51" s="13" customFormat="1" ht="13.5">
      <c r="B1393" s="232"/>
      <c r="C1393" s="233"/>
      <c r="D1393" s="218" t="s">
        <v>174</v>
      </c>
      <c r="E1393" s="234" t="s">
        <v>21</v>
      </c>
      <c r="F1393" s="235" t="s">
        <v>350</v>
      </c>
      <c r="G1393" s="233"/>
      <c r="H1393" s="236">
        <v>13.78</v>
      </c>
      <c r="I1393" s="237"/>
      <c r="J1393" s="233"/>
      <c r="K1393" s="233"/>
      <c r="L1393" s="238"/>
      <c r="M1393" s="239"/>
      <c r="N1393" s="240"/>
      <c r="O1393" s="240"/>
      <c r="P1393" s="240"/>
      <c r="Q1393" s="240"/>
      <c r="R1393" s="240"/>
      <c r="S1393" s="240"/>
      <c r="T1393" s="241"/>
      <c r="AT1393" s="242" t="s">
        <v>174</v>
      </c>
      <c r="AU1393" s="242" t="s">
        <v>81</v>
      </c>
      <c r="AV1393" s="13" t="s">
        <v>81</v>
      </c>
      <c r="AW1393" s="13" t="s">
        <v>36</v>
      </c>
      <c r="AX1393" s="13" t="s">
        <v>72</v>
      </c>
      <c r="AY1393" s="242" t="s">
        <v>162</v>
      </c>
    </row>
    <row r="1394" spans="2:51" s="13" customFormat="1" ht="13.5">
      <c r="B1394" s="232"/>
      <c r="C1394" s="233"/>
      <c r="D1394" s="218" t="s">
        <v>174</v>
      </c>
      <c r="E1394" s="234" t="s">
        <v>21</v>
      </c>
      <c r="F1394" s="235" t="s">
        <v>275</v>
      </c>
      <c r="G1394" s="233"/>
      <c r="H1394" s="236">
        <v>-1.6</v>
      </c>
      <c r="I1394" s="237"/>
      <c r="J1394" s="233"/>
      <c r="K1394" s="233"/>
      <c r="L1394" s="238"/>
      <c r="M1394" s="239"/>
      <c r="N1394" s="240"/>
      <c r="O1394" s="240"/>
      <c r="P1394" s="240"/>
      <c r="Q1394" s="240"/>
      <c r="R1394" s="240"/>
      <c r="S1394" s="240"/>
      <c r="T1394" s="241"/>
      <c r="AT1394" s="242" t="s">
        <v>174</v>
      </c>
      <c r="AU1394" s="242" t="s">
        <v>81</v>
      </c>
      <c r="AV1394" s="13" t="s">
        <v>81</v>
      </c>
      <c r="AW1394" s="13" t="s">
        <v>36</v>
      </c>
      <c r="AX1394" s="13" t="s">
        <v>72</v>
      </c>
      <c r="AY1394" s="242" t="s">
        <v>162</v>
      </c>
    </row>
    <row r="1395" spans="2:51" s="12" customFormat="1" ht="13.5">
      <c r="B1395" s="221"/>
      <c r="C1395" s="222"/>
      <c r="D1395" s="218" t="s">
        <v>174</v>
      </c>
      <c r="E1395" s="223" t="s">
        <v>21</v>
      </c>
      <c r="F1395" s="224" t="s">
        <v>351</v>
      </c>
      <c r="G1395" s="222"/>
      <c r="H1395" s="225" t="s">
        <v>21</v>
      </c>
      <c r="I1395" s="226"/>
      <c r="J1395" s="222"/>
      <c r="K1395" s="222"/>
      <c r="L1395" s="227"/>
      <c r="M1395" s="228"/>
      <c r="N1395" s="229"/>
      <c r="O1395" s="229"/>
      <c r="P1395" s="229"/>
      <c r="Q1395" s="229"/>
      <c r="R1395" s="229"/>
      <c r="S1395" s="229"/>
      <c r="T1395" s="230"/>
      <c r="AT1395" s="231" t="s">
        <v>174</v>
      </c>
      <c r="AU1395" s="231" t="s">
        <v>81</v>
      </c>
      <c r="AV1395" s="12" t="s">
        <v>79</v>
      </c>
      <c r="AW1395" s="12" t="s">
        <v>36</v>
      </c>
      <c r="AX1395" s="12" t="s">
        <v>72</v>
      </c>
      <c r="AY1395" s="231" t="s">
        <v>162</v>
      </c>
    </row>
    <row r="1396" spans="2:51" s="13" customFormat="1" ht="13.5">
      <c r="B1396" s="232"/>
      <c r="C1396" s="233"/>
      <c r="D1396" s="218" t="s">
        <v>174</v>
      </c>
      <c r="E1396" s="234" t="s">
        <v>21</v>
      </c>
      <c r="F1396" s="235" t="s">
        <v>352</v>
      </c>
      <c r="G1396" s="233"/>
      <c r="H1396" s="236">
        <v>27.768</v>
      </c>
      <c r="I1396" s="237"/>
      <c r="J1396" s="233"/>
      <c r="K1396" s="233"/>
      <c r="L1396" s="238"/>
      <c r="M1396" s="239"/>
      <c r="N1396" s="240"/>
      <c r="O1396" s="240"/>
      <c r="P1396" s="240"/>
      <c r="Q1396" s="240"/>
      <c r="R1396" s="240"/>
      <c r="S1396" s="240"/>
      <c r="T1396" s="241"/>
      <c r="AT1396" s="242" t="s">
        <v>174</v>
      </c>
      <c r="AU1396" s="242" t="s">
        <v>81</v>
      </c>
      <c r="AV1396" s="13" t="s">
        <v>81</v>
      </c>
      <c r="AW1396" s="13" t="s">
        <v>36</v>
      </c>
      <c r="AX1396" s="13" t="s">
        <v>72</v>
      </c>
      <c r="AY1396" s="242" t="s">
        <v>162</v>
      </c>
    </row>
    <row r="1397" spans="2:51" s="13" customFormat="1" ht="13.5">
      <c r="B1397" s="232"/>
      <c r="C1397" s="233"/>
      <c r="D1397" s="218" t="s">
        <v>174</v>
      </c>
      <c r="E1397" s="234" t="s">
        <v>21</v>
      </c>
      <c r="F1397" s="235" t="s">
        <v>353</v>
      </c>
      <c r="G1397" s="233"/>
      <c r="H1397" s="236">
        <v>-1.4</v>
      </c>
      <c r="I1397" s="237"/>
      <c r="J1397" s="233"/>
      <c r="K1397" s="233"/>
      <c r="L1397" s="238"/>
      <c r="M1397" s="239"/>
      <c r="N1397" s="240"/>
      <c r="O1397" s="240"/>
      <c r="P1397" s="240"/>
      <c r="Q1397" s="240"/>
      <c r="R1397" s="240"/>
      <c r="S1397" s="240"/>
      <c r="T1397" s="241"/>
      <c r="AT1397" s="242" t="s">
        <v>174</v>
      </c>
      <c r="AU1397" s="242" t="s">
        <v>81</v>
      </c>
      <c r="AV1397" s="13" t="s">
        <v>81</v>
      </c>
      <c r="AW1397" s="13" t="s">
        <v>36</v>
      </c>
      <c r="AX1397" s="13" t="s">
        <v>72</v>
      </c>
      <c r="AY1397" s="242" t="s">
        <v>162</v>
      </c>
    </row>
    <row r="1398" spans="2:51" s="12" customFormat="1" ht="13.5">
      <c r="B1398" s="221"/>
      <c r="C1398" s="222"/>
      <c r="D1398" s="218" t="s">
        <v>174</v>
      </c>
      <c r="E1398" s="223" t="s">
        <v>21</v>
      </c>
      <c r="F1398" s="224" t="s">
        <v>354</v>
      </c>
      <c r="G1398" s="222"/>
      <c r="H1398" s="225" t="s">
        <v>21</v>
      </c>
      <c r="I1398" s="226"/>
      <c r="J1398" s="222"/>
      <c r="K1398" s="222"/>
      <c r="L1398" s="227"/>
      <c r="M1398" s="228"/>
      <c r="N1398" s="229"/>
      <c r="O1398" s="229"/>
      <c r="P1398" s="229"/>
      <c r="Q1398" s="229"/>
      <c r="R1398" s="229"/>
      <c r="S1398" s="229"/>
      <c r="T1398" s="230"/>
      <c r="AT1398" s="231" t="s">
        <v>174</v>
      </c>
      <c r="AU1398" s="231" t="s">
        <v>81</v>
      </c>
      <c r="AV1398" s="12" t="s">
        <v>79</v>
      </c>
      <c r="AW1398" s="12" t="s">
        <v>36</v>
      </c>
      <c r="AX1398" s="12" t="s">
        <v>72</v>
      </c>
      <c r="AY1398" s="231" t="s">
        <v>162</v>
      </c>
    </row>
    <row r="1399" spans="2:51" s="13" customFormat="1" ht="13.5">
      <c r="B1399" s="232"/>
      <c r="C1399" s="233"/>
      <c r="D1399" s="218" t="s">
        <v>174</v>
      </c>
      <c r="E1399" s="234" t="s">
        <v>21</v>
      </c>
      <c r="F1399" s="235" t="s">
        <v>355</v>
      </c>
      <c r="G1399" s="233"/>
      <c r="H1399" s="236">
        <v>42.64</v>
      </c>
      <c r="I1399" s="237"/>
      <c r="J1399" s="233"/>
      <c r="K1399" s="233"/>
      <c r="L1399" s="238"/>
      <c r="M1399" s="239"/>
      <c r="N1399" s="240"/>
      <c r="O1399" s="240"/>
      <c r="P1399" s="240"/>
      <c r="Q1399" s="240"/>
      <c r="R1399" s="240"/>
      <c r="S1399" s="240"/>
      <c r="T1399" s="241"/>
      <c r="AT1399" s="242" t="s">
        <v>174</v>
      </c>
      <c r="AU1399" s="242" t="s">
        <v>81</v>
      </c>
      <c r="AV1399" s="13" t="s">
        <v>81</v>
      </c>
      <c r="AW1399" s="13" t="s">
        <v>36</v>
      </c>
      <c r="AX1399" s="13" t="s">
        <v>72</v>
      </c>
      <c r="AY1399" s="242" t="s">
        <v>162</v>
      </c>
    </row>
    <row r="1400" spans="2:51" s="13" customFormat="1" ht="13.5">
      <c r="B1400" s="232"/>
      <c r="C1400" s="233"/>
      <c r="D1400" s="218" t="s">
        <v>174</v>
      </c>
      <c r="E1400" s="234" t="s">
        <v>21</v>
      </c>
      <c r="F1400" s="235" t="s">
        <v>275</v>
      </c>
      <c r="G1400" s="233"/>
      <c r="H1400" s="236">
        <v>-1.6</v>
      </c>
      <c r="I1400" s="237"/>
      <c r="J1400" s="233"/>
      <c r="K1400" s="233"/>
      <c r="L1400" s="238"/>
      <c r="M1400" s="239"/>
      <c r="N1400" s="240"/>
      <c r="O1400" s="240"/>
      <c r="P1400" s="240"/>
      <c r="Q1400" s="240"/>
      <c r="R1400" s="240"/>
      <c r="S1400" s="240"/>
      <c r="T1400" s="241"/>
      <c r="AT1400" s="242" t="s">
        <v>174</v>
      </c>
      <c r="AU1400" s="242" t="s">
        <v>81</v>
      </c>
      <c r="AV1400" s="13" t="s">
        <v>81</v>
      </c>
      <c r="AW1400" s="13" t="s">
        <v>36</v>
      </c>
      <c r="AX1400" s="13" t="s">
        <v>72</v>
      </c>
      <c r="AY1400" s="242" t="s">
        <v>162</v>
      </c>
    </row>
    <row r="1401" spans="2:51" s="13" customFormat="1" ht="13.5">
      <c r="B1401" s="232"/>
      <c r="C1401" s="233"/>
      <c r="D1401" s="218" t="s">
        <v>174</v>
      </c>
      <c r="E1401" s="234" t="s">
        <v>21</v>
      </c>
      <c r="F1401" s="235" t="s">
        <v>317</v>
      </c>
      <c r="G1401" s="233"/>
      <c r="H1401" s="236">
        <v>-5.355</v>
      </c>
      <c r="I1401" s="237"/>
      <c r="J1401" s="233"/>
      <c r="K1401" s="233"/>
      <c r="L1401" s="238"/>
      <c r="M1401" s="239"/>
      <c r="N1401" s="240"/>
      <c r="O1401" s="240"/>
      <c r="P1401" s="240"/>
      <c r="Q1401" s="240"/>
      <c r="R1401" s="240"/>
      <c r="S1401" s="240"/>
      <c r="T1401" s="241"/>
      <c r="AT1401" s="242" t="s">
        <v>174</v>
      </c>
      <c r="AU1401" s="242" t="s">
        <v>81</v>
      </c>
      <c r="AV1401" s="13" t="s">
        <v>81</v>
      </c>
      <c r="AW1401" s="13" t="s">
        <v>36</v>
      </c>
      <c r="AX1401" s="13" t="s">
        <v>72</v>
      </c>
      <c r="AY1401" s="242" t="s">
        <v>162</v>
      </c>
    </row>
    <row r="1402" spans="2:51" s="12" customFormat="1" ht="13.5">
      <c r="B1402" s="221"/>
      <c r="C1402" s="222"/>
      <c r="D1402" s="218" t="s">
        <v>174</v>
      </c>
      <c r="E1402" s="223" t="s">
        <v>21</v>
      </c>
      <c r="F1402" s="224" t="s">
        <v>356</v>
      </c>
      <c r="G1402" s="222"/>
      <c r="H1402" s="225" t="s">
        <v>21</v>
      </c>
      <c r="I1402" s="226"/>
      <c r="J1402" s="222"/>
      <c r="K1402" s="222"/>
      <c r="L1402" s="227"/>
      <c r="M1402" s="228"/>
      <c r="N1402" s="229"/>
      <c r="O1402" s="229"/>
      <c r="P1402" s="229"/>
      <c r="Q1402" s="229"/>
      <c r="R1402" s="229"/>
      <c r="S1402" s="229"/>
      <c r="T1402" s="230"/>
      <c r="AT1402" s="231" t="s">
        <v>174</v>
      </c>
      <c r="AU1402" s="231" t="s">
        <v>81</v>
      </c>
      <c r="AV1402" s="12" t="s">
        <v>79</v>
      </c>
      <c r="AW1402" s="12" t="s">
        <v>36</v>
      </c>
      <c r="AX1402" s="12" t="s">
        <v>72</v>
      </c>
      <c r="AY1402" s="231" t="s">
        <v>162</v>
      </c>
    </row>
    <row r="1403" spans="2:51" s="13" customFormat="1" ht="13.5">
      <c r="B1403" s="232"/>
      <c r="C1403" s="233"/>
      <c r="D1403" s="218" t="s">
        <v>174</v>
      </c>
      <c r="E1403" s="234" t="s">
        <v>21</v>
      </c>
      <c r="F1403" s="235" t="s">
        <v>333</v>
      </c>
      <c r="G1403" s="233"/>
      <c r="H1403" s="236">
        <v>49.66</v>
      </c>
      <c r="I1403" s="237"/>
      <c r="J1403" s="233"/>
      <c r="K1403" s="233"/>
      <c r="L1403" s="238"/>
      <c r="M1403" s="239"/>
      <c r="N1403" s="240"/>
      <c r="O1403" s="240"/>
      <c r="P1403" s="240"/>
      <c r="Q1403" s="240"/>
      <c r="R1403" s="240"/>
      <c r="S1403" s="240"/>
      <c r="T1403" s="241"/>
      <c r="AT1403" s="242" t="s">
        <v>174</v>
      </c>
      <c r="AU1403" s="242" t="s">
        <v>81</v>
      </c>
      <c r="AV1403" s="13" t="s">
        <v>81</v>
      </c>
      <c r="AW1403" s="13" t="s">
        <v>36</v>
      </c>
      <c r="AX1403" s="13" t="s">
        <v>72</v>
      </c>
      <c r="AY1403" s="242" t="s">
        <v>162</v>
      </c>
    </row>
    <row r="1404" spans="2:51" s="13" customFormat="1" ht="13.5">
      <c r="B1404" s="232"/>
      <c r="C1404" s="233"/>
      <c r="D1404" s="218" t="s">
        <v>174</v>
      </c>
      <c r="E1404" s="234" t="s">
        <v>21</v>
      </c>
      <c r="F1404" s="235" t="s">
        <v>317</v>
      </c>
      <c r="G1404" s="233"/>
      <c r="H1404" s="236">
        <v>-5.355</v>
      </c>
      <c r="I1404" s="237"/>
      <c r="J1404" s="233"/>
      <c r="K1404" s="233"/>
      <c r="L1404" s="238"/>
      <c r="M1404" s="239"/>
      <c r="N1404" s="240"/>
      <c r="O1404" s="240"/>
      <c r="P1404" s="240"/>
      <c r="Q1404" s="240"/>
      <c r="R1404" s="240"/>
      <c r="S1404" s="240"/>
      <c r="T1404" s="241"/>
      <c r="AT1404" s="242" t="s">
        <v>174</v>
      </c>
      <c r="AU1404" s="242" t="s">
        <v>81</v>
      </c>
      <c r="AV1404" s="13" t="s">
        <v>81</v>
      </c>
      <c r="AW1404" s="13" t="s">
        <v>36</v>
      </c>
      <c r="AX1404" s="13" t="s">
        <v>72</v>
      </c>
      <c r="AY1404" s="242" t="s">
        <v>162</v>
      </c>
    </row>
    <row r="1405" spans="2:51" s="13" customFormat="1" ht="13.5">
      <c r="B1405" s="232"/>
      <c r="C1405" s="233"/>
      <c r="D1405" s="218" t="s">
        <v>174</v>
      </c>
      <c r="E1405" s="234" t="s">
        <v>21</v>
      </c>
      <c r="F1405" s="235" t="s">
        <v>282</v>
      </c>
      <c r="G1405" s="233"/>
      <c r="H1405" s="236">
        <v>-3.6</v>
      </c>
      <c r="I1405" s="237"/>
      <c r="J1405" s="233"/>
      <c r="K1405" s="233"/>
      <c r="L1405" s="238"/>
      <c r="M1405" s="239"/>
      <c r="N1405" s="240"/>
      <c r="O1405" s="240"/>
      <c r="P1405" s="240"/>
      <c r="Q1405" s="240"/>
      <c r="R1405" s="240"/>
      <c r="S1405" s="240"/>
      <c r="T1405" s="241"/>
      <c r="AT1405" s="242" t="s">
        <v>174</v>
      </c>
      <c r="AU1405" s="242" t="s">
        <v>81</v>
      </c>
      <c r="AV1405" s="13" t="s">
        <v>81</v>
      </c>
      <c r="AW1405" s="13" t="s">
        <v>36</v>
      </c>
      <c r="AX1405" s="13" t="s">
        <v>72</v>
      </c>
      <c r="AY1405" s="242" t="s">
        <v>162</v>
      </c>
    </row>
    <row r="1406" spans="2:51" s="12" customFormat="1" ht="13.5">
      <c r="B1406" s="221"/>
      <c r="C1406" s="222"/>
      <c r="D1406" s="218" t="s">
        <v>174</v>
      </c>
      <c r="E1406" s="223" t="s">
        <v>21</v>
      </c>
      <c r="F1406" s="224" t="s">
        <v>358</v>
      </c>
      <c r="G1406" s="222"/>
      <c r="H1406" s="225" t="s">
        <v>21</v>
      </c>
      <c r="I1406" s="226"/>
      <c r="J1406" s="222"/>
      <c r="K1406" s="222"/>
      <c r="L1406" s="227"/>
      <c r="M1406" s="228"/>
      <c r="N1406" s="229"/>
      <c r="O1406" s="229"/>
      <c r="P1406" s="229"/>
      <c r="Q1406" s="229"/>
      <c r="R1406" s="229"/>
      <c r="S1406" s="229"/>
      <c r="T1406" s="230"/>
      <c r="AT1406" s="231" t="s">
        <v>174</v>
      </c>
      <c r="AU1406" s="231" t="s">
        <v>81</v>
      </c>
      <c r="AV1406" s="12" t="s">
        <v>79</v>
      </c>
      <c r="AW1406" s="12" t="s">
        <v>36</v>
      </c>
      <c r="AX1406" s="12" t="s">
        <v>72</v>
      </c>
      <c r="AY1406" s="231" t="s">
        <v>162</v>
      </c>
    </row>
    <row r="1407" spans="2:51" s="13" customFormat="1" ht="13.5">
      <c r="B1407" s="232"/>
      <c r="C1407" s="233"/>
      <c r="D1407" s="218" t="s">
        <v>174</v>
      </c>
      <c r="E1407" s="234" t="s">
        <v>21</v>
      </c>
      <c r="F1407" s="235" t="s">
        <v>333</v>
      </c>
      <c r="G1407" s="233"/>
      <c r="H1407" s="236">
        <v>49.66</v>
      </c>
      <c r="I1407" s="237"/>
      <c r="J1407" s="233"/>
      <c r="K1407" s="233"/>
      <c r="L1407" s="238"/>
      <c r="M1407" s="239"/>
      <c r="N1407" s="240"/>
      <c r="O1407" s="240"/>
      <c r="P1407" s="240"/>
      <c r="Q1407" s="240"/>
      <c r="R1407" s="240"/>
      <c r="S1407" s="240"/>
      <c r="T1407" s="241"/>
      <c r="AT1407" s="242" t="s">
        <v>174</v>
      </c>
      <c r="AU1407" s="242" t="s">
        <v>81</v>
      </c>
      <c r="AV1407" s="13" t="s">
        <v>81</v>
      </c>
      <c r="AW1407" s="13" t="s">
        <v>36</v>
      </c>
      <c r="AX1407" s="13" t="s">
        <v>72</v>
      </c>
      <c r="AY1407" s="242" t="s">
        <v>162</v>
      </c>
    </row>
    <row r="1408" spans="2:51" s="13" customFormat="1" ht="13.5">
      <c r="B1408" s="232"/>
      <c r="C1408" s="233"/>
      <c r="D1408" s="218" t="s">
        <v>174</v>
      </c>
      <c r="E1408" s="234" t="s">
        <v>21</v>
      </c>
      <c r="F1408" s="235" t="s">
        <v>317</v>
      </c>
      <c r="G1408" s="233"/>
      <c r="H1408" s="236">
        <v>-5.355</v>
      </c>
      <c r="I1408" s="237"/>
      <c r="J1408" s="233"/>
      <c r="K1408" s="233"/>
      <c r="L1408" s="238"/>
      <c r="M1408" s="239"/>
      <c r="N1408" s="240"/>
      <c r="O1408" s="240"/>
      <c r="P1408" s="240"/>
      <c r="Q1408" s="240"/>
      <c r="R1408" s="240"/>
      <c r="S1408" s="240"/>
      <c r="T1408" s="241"/>
      <c r="AT1408" s="242" t="s">
        <v>174</v>
      </c>
      <c r="AU1408" s="242" t="s">
        <v>81</v>
      </c>
      <c r="AV1408" s="13" t="s">
        <v>81</v>
      </c>
      <c r="AW1408" s="13" t="s">
        <v>36</v>
      </c>
      <c r="AX1408" s="13" t="s">
        <v>72</v>
      </c>
      <c r="AY1408" s="242" t="s">
        <v>162</v>
      </c>
    </row>
    <row r="1409" spans="2:51" s="13" customFormat="1" ht="13.5">
      <c r="B1409" s="232"/>
      <c r="C1409" s="233"/>
      <c r="D1409" s="218" t="s">
        <v>174</v>
      </c>
      <c r="E1409" s="234" t="s">
        <v>21</v>
      </c>
      <c r="F1409" s="235" t="s">
        <v>282</v>
      </c>
      <c r="G1409" s="233"/>
      <c r="H1409" s="236">
        <v>-3.6</v>
      </c>
      <c r="I1409" s="237"/>
      <c r="J1409" s="233"/>
      <c r="K1409" s="233"/>
      <c r="L1409" s="238"/>
      <c r="M1409" s="239"/>
      <c r="N1409" s="240"/>
      <c r="O1409" s="240"/>
      <c r="P1409" s="240"/>
      <c r="Q1409" s="240"/>
      <c r="R1409" s="240"/>
      <c r="S1409" s="240"/>
      <c r="T1409" s="241"/>
      <c r="AT1409" s="242" t="s">
        <v>174</v>
      </c>
      <c r="AU1409" s="242" t="s">
        <v>81</v>
      </c>
      <c r="AV1409" s="13" t="s">
        <v>81</v>
      </c>
      <c r="AW1409" s="13" t="s">
        <v>36</v>
      </c>
      <c r="AX1409" s="13" t="s">
        <v>72</v>
      </c>
      <c r="AY1409" s="242" t="s">
        <v>162</v>
      </c>
    </row>
    <row r="1410" spans="2:51" s="12" customFormat="1" ht="13.5">
      <c r="B1410" s="221"/>
      <c r="C1410" s="222"/>
      <c r="D1410" s="218" t="s">
        <v>174</v>
      </c>
      <c r="E1410" s="223" t="s">
        <v>21</v>
      </c>
      <c r="F1410" s="224" t="s">
        <v>201</v>
      </c>
      <c r="G1410" s="222"/>
      <c r="H1410" s="225" t="s">
        <v>21</v>
      </c>
      <c r="I1410" s="226"/>
      <c r="J1410" s="222"/>
      <c r="K1410" s="222"/>
      <c r="L1410" s="227"/>
      <c r="M1410" s="228"/>
      <c r="N1410" s="229"/>
      <c r="O1410" s="229"/>
      <c r="P1410" s="229"/>
      <c r="Q1410" s="229"/>
      <c r="R1410" s="229"/>
      <c r="S1410" s="229"/>
      <c r="T1410" s="230"/>
      <c r="AT1410" s="231" t="s">
        <v>174</v>
      </c>
      <c r="AU1410" s="231" t="s">
        <v>81</v>
      </c>
      <c r="AV1410" s="12" t="s">
        <v>79</v>
      </c>
      <c r="AW1410" s="12" t="s">
        <v>36</v>
      </c>
      <c r="AX1410" s="12" t="s">
        <v>72</v>
      </c>
      <c r="AY1410" s="231" t="s">
        <v>162</v>
      </c>
    </row>
    <row r="1411" spans="2:51" s="13" customFormat="1" ht="13.5">
      <c r="B1411" s="232"/>
      <c r="C1411" s="233"/>
      <c r="D1411" s="218" t="s">
        <v>174</v>
      </c>
      <c r="E1411" s="234" t="s">
        <v>21</v>
      </c>
      <c r="F1411" s="235" t="s">
        <v>333</v>
      </c>
      <c r="G1411" s="233"/>
      <c r="H1411" s="236">
        <v>49.66</v>
      </c>
      <c r="I1411" s="237"/>
      <c r="J1411" s="233"/>
      <c r="K1411" s="233"/>
      <c r="L1411" s="238"/>
      <c r="M1411" s="239"/>
      <c r="N1411" s="240"/>
      <c r="O1411" s="240"/>
      <c r="P1411" s="240"/>
      <c r="Q1411" s="240"/>
      <c r="R1411" s="240"/>
      <c r="S1411" s="240"/>
      <c r="T1411" s="241"/>
      <c r="AT1411" s="242" t="s">
        <v>174</v>
      </c>
      <c r="AU1411" s="242" t="s">
        <v>81</v>
      </c>
      <c r="AV1411" s="13" t="s">
        <v>81</v>
      </c>
      <c r="AW1411" s="13" t="s">
        <v>36</v>
      </c>
      <c r="AX1411" s="13" t="s">
        <v>72</v>
      </c>
      <c r="AY1411" s="242" t="s">
        <v>162</v>
      </c>
    </row>
    <row r="1412" spans="2:51" s="13" customFormat="1" ht="13.5">
      <c r="B1412" s="232"/>
      <c r="C1412" s="233"/>
      <c r="D1412" s="218" t="s">
        <v>174</v>
      </c>
      <c r="E1412" s="234" t="s">
        <v>21</v>
      </c>
      <c r="F1412" s="235" t="s">
        <v>317</v>
      </c>
      <c r="G1412" s="233"/>
      <c r="H1412" s="236">
        <v>-5.355</v>
      </c>
      <c r="I1412" s="237"/>
      <c r="J1412" s="233"/>
      <c r="K1412" s="233"/>
      <c r="L1412" s="238"/>
      <c r="M1412" s="239"/>
      <c r="N1412" s="240"/>
      <c r="O1412" s="240"/>
      <c r="P1412" s="240"/>
      <c r="Q1412" s="240"/>
      <c r="R1412" s="240"/>
      <c r="S1412" s="240"/>
      <c r="T1412" s="241"/>
      <c r="AT1412" s="242" t="s">
        <v>174</v>
      </c>
      <c r="AU1412" s="242" t="s">
        <v>81</v>
      </c>
      <c r="AV1412" s="13" t="s">
        <v>81</v>
      </c>
      <c r="AW1412" s="13" t="s">
        <v>36</v>
      </c>
      <c r="AX1412" s="13" t="s">
        <v>72</v>
      </c>
      <c r="AY1412" s="242" t="s">
        <v>162</v>
      </c>
    </row>
    <row r="1413" spans="2:51" s="13" customFormat="1" ht="13.5">
      <c r="B1413" s="232"/>
      <c r="C1413" s="233"/>
      <c r="D1413" s="218" t="s">
        <v>174</v>
      </c>
      <c r="E1413" s="234" t="s">
        <v>21</v>
      </c>
      <c r="F1413" s="235" t="s">
        <v>320</v>
      </c>
      <c r="G1413" s="233"/>
      <c r="H1413" s="236">
        <v>-2.5</v>
      </c>
      <c r="I1413" s="237"/>
      <c r="J1413" s="233"/>
      <c r="K1413" s="233"/>
      <c r="L1413" s="238"/>
      <c r="M1413" s="239"/>
      <c r="N1413" s="240"/>
      <c r="O1413" s="240"/>
      <c r="P1413" s="240"/>
      <c r="Q1413" s="240"/>
      <c r="R1413" s="240"/>
      <c r="S1413" s="240"/>
      <c r="T1413" s="241"/>
      <c r="AT1413" s="242" t="s">
        <v>174</v>
      </c>
      <c r="AU1413" s="242" t="s">
        <v>81</v>
      </c>
      <c r="AV1413" s="13" t="s">
        <v>81</v>
      </c>
      <c r="AW1413" s="13" t="s">
        <v>36</v>
      </c>
      <c r="AX1413" s="13" t="s">
        <v>72</v>
      </c>
      <c r="AY1413" s="242" t="s">
        <v>162</v>
      </c>
    </row>
    <row r="1414" spans="2:51" s="12" customFormat="1" ht="13.5">
      <c r="B1414" s="221"/>
      <c r="C1414" s="222"/>
      <c r="D1414" s="218" t="s">
        <v>174</v>
      </c>
      <c r="E1414" s="223" t="s">
        <v>21</v>
      </c>
      <c r="F1414" s="224" t="s">
        <v>183</v>
      </c>
      <c r="G1414" s="222"/>
      <c r="H1414" s="225" t="s">
        <v>21</v>
      </c>
      <c r="I1414" s="226"/>
      <c r="J1414" s="222"/>
      <c r="K1414" s="222"/>
      <c r="L1414" s="227"/>
      <c r="M1414" s="228"/>
      <c r="N1414" s="229"/>
      <c r="O1414" s="229"/>
      <c r="P1414" s="229"/>
      <c r="Q1414" s="229"/>
      <c r="R1414" s="229"/>
      <c r="S1414" s="229"/>
      <c r="T1414" s="230"/>
      <c r="AT1414" s="231" t="s">
        <v>174</v>
      </c>
      <c r="AU1414" s="231" t="s">
        <v>81</v>
      </c>
      <c r="AV1414" s="12" t="s">
        <v>79</v>
      </c>
      <c r="AW1414" s="12" t="s">
        <v>36</v>
      </c>
      <c r="AX1414" s="12" t="s">
        <v>72</v>
      </c>
      <c r="AY1414" s="231" t="s">
        <v>162</v>
      </c>
    </row>
    <row r="1415" spans="2:51" s="13" customFormat="1" ht="13.5">
      <c r="B1415" s="232"/>
      <c r="C1415" s="233"/>
      <c r="D1415" s="218" t="s">
        <v>174</v>
      </c>
      <c r="E1415" s="234" t="s">
        <v>21</v>
      </c>
      <c r="F1415" s="235" t="s">
        <v>359</v>
      </c>
      <c r="G1415" s="233"/>
      <c r="H1415" s="236">
        <v>57.486</v>
      </c>
      <c r="I1415" s="237"/>
      <c r="J1415" s="233"/>
      <c r="K1415" s="233"/>
      <c r="L1415" s="238"/>
      <c r="M1415" s="239"/>
      <c r="N1415" s="240"/>
      <c r="O1415" s="240"/>
      <c r="P1415" s="240"/>
      <c r="Q1415" s="240"/>
      <c r="R1415" s="240"/>
      <c r="S1415" s="240"/>
      <c r="T1415" s="241"/>
      <c r="AT1415" s="242" t="s">
        <v>174</v>
      </c>
      <c r="AU1415" s="242" t="s">
        <v>81</v>
      </c>
      <c r="AV1415" s="13" t="s">
        <v>81</v>
      </c>
      <c r="AW1415" s="13" t="s">
        <v>36</v>
      </c>
      <c r="AX1415" s="13" t="s">
        <v>72</v>
      </c>
      <c r="AY1415" s="242" t="s">
        <v>162</v>
      </c>
    </row>
    <row r="1416" spans="2:51" s="13" customFormat="1" ht="13.5">
      <c r="B1416" s="232"/>
      <c r="C1416" s="233"/>
      <c r="D1416" s="218" t="s">
        <v>174</v>
      </c>
      <c r="E1416" s="234" t="s">
        <v>21</v>
      </c>
      <c r="F1416" s="235" t="s">
        <v>295</v>
      </c>
      <c r="G1416" s="233"/>
      <c r="H1416" s="236">
        <v>-5.4</v>
      </c>
      <c r="I1416" s="237"/>
      <c r="J1416" s="233"/>
      <c r="K1416" s="233"/>
      <c r="L1416" s="238"/>
      <c r="M1416" s="239"/>
      <c r="N1416" s="240"/>
      <c r="O1416" s="240"/>
      <c r="P1416" s="240"/>
      <c r="Q1416" s="240"/>
      <c r="R1416" s="240"/>
      <c r="S1416" s="240"/>
      <c r="T1416" s="241"/>
      <c r="AT1416" s="242" t="s">
        <v>174</v>
      </c>
      <c r="AU1416" s="242" t="s">
        <v>81</v>
      </c>
      <c r="AV1416" s="13" t="s">
        <v>81</v>
      </c>
      <c r="AW1416" s="13" t="s">
        <v>36</v>
      </c>
      <c r="AX1416" s="13" t="s">
        <v>72</v>
      </c>
      <c r="AY1416" s="242" t="s">
        <v>162</v>
      </c>
    </row>
    <row r="1417" spans="2:51" s="12" customFormat="1" ht="13.5">
      <c r="B1417" s="221"/>
      <c r="C1417" s="222"/>
      <c r="D1417" s="218" t="s">
        <v>174</v>
      </c>
      <c r="E1417" s="223" t="s">
        <v>21</v>
      </c>
      <c r="F1417" s="224" t="s">
        <v>360</v>
      </c>
      <c r="G1417" s="222"/>
      <c r="H1417" s="225" t="s">
        <v>21</v>
      </c>
      <c r="I1417" s="226"/>
      <c r="J1417" s="222"/>
      <c r="K1417" s="222"/>
      <c r="L1417" s="227"/>
      <c r="M1417" s="228"/>
      <c r="N1417" s="229"/>
      <c r="O1417" s="229"/>
      <c r="P1417" s="229"/>
      <c r="Q1417" s="229"/>
      <c r="R1417" s="229"/>
      <c r="S1417" s="229"/>
      <c r="T1417" s="230"/>
      <c r="AT1417" s="231" t="s">
        <v>174</v>
      </c>
      <c r="AU1417" s="231" t="s">
        <v>81</v>
      </c>
      <c r="AV1417" s="12" t="s">
        <v>79</v>
      </c>
      <c r="AW1417" s="12" t="s">
        <v>36</v>
      </c>
      <c r="AX1417" s="12" t="s">
        <v>72</v>
      </c>
      <c r="AY1417" s="231" t="s">
        <v>162</v>
      </c>
    </row>
    <row r="1418" spans="2:51" s="13" customFormat="1" ht="13.5">
      <c r="B1418" s="232"/>
      <c r="C1418" s="233"/>
      <c r="D1418" s="218" t="s">
        <v>174</v>
      </c>
      <c r="E1418" s="234" t="s">
        <v>21</v>
      </c>
      <c r="F1418" s="235" t="s">
        <v>361</v>
      </c>
      <c r="G1418" s="233"/>
      <c r="H1418" s="236">
        <v>15.704</v>
      </c>
      <c r="I1418" s="237"/>
      <c r="J1418" s="233"/>
      <c r="K1418" s="233"/>
      <c r="L1418" s="238"/>
      <c r="M1418" s="239"/>
      <c r="N1418" s="240"/>
      <c r="O1418" s="240"/>
      <c r="P1418" s="240"/>
      <c r="Q1418" s="240"/>
      <c r="R1418" s="240"/>
      <c r="S1418" s="240"/>
      <c r="T1418" s="241"/>
      <c r="AT1418" s="242" t="s">
        <v>174</v>
      </c>
      <c r="AU1418" s="242" t="s">
        <v>81</v>
      </c>
      <c r="AV1418" s="13" t="s">
        <v>81</v>
      </c>
      <c r="AW1418" s="13" t="s">
        <v>36</v>
      </c>
      <c r="AX1418" s="13" t="s">
        <v>72</v>
      </c>
      <c r="AY1418" s="242" t="s">
        <v>162</v>
      </c>
    </row>
    <row r="1419" spans="2:51" s="13" customFormat="1" ht="13.5">
      <c r="B1419" s="232"/>
      <c r="C1419" s="233"/>
      <c r="D1419" s="218" t="s">
        <v>174</v>
      </c>
      <c r="E1419" s="234" t="s">
        <v>21</v>
      </c>
      <c r="F1419" s="235" t="s">
        <v>317</v>
      </c>
      <c r="G1419" s="233"/>
      <c r="H1419" s="236">
        <v>-5.355</v>
      </c>
      <c r="I1419" s="237"/>
      <c r="J1419" s="233"/>
      <c r="K1419" s="233"/>
      <c r="L1419" s="238"/>
      <c r="M1419" s="239"/>
      <c r="N1419" s="240"/>
      <c r="O1419" s="240"/>
      <c r="P1419" s="240"/>
      <c r="Q1419" s="240"/>
      <c r="R1419" s="240"/>
      <c r="S1419" s="240"/>
      <c r="T1419" s="241"/>
      <c r="AT1419" s="242" t="s">
        <v>174</v>
      </c>
      <c r="AU1419" s="242" t="s">
        <v>81</v>
      </c>
      <c r="AV1419" s="13" t="s">
        <v>81</v>
      </c>
      <c r="AW1419" s="13" t="s">
        <v>36</v>
      </c>
      <c r="AX1419" s="13" t="s">
        <v>72</v>
      </c>
      <c r="AY1419" s="242" t="s">
        <v>162</v>
      </c>
    </row>
    <row r="1420" spans="2:51" s="12" customFormat="1" ht="13.5">
      <c r="B1420" s="221"/>
      <c r="C1420" s="222"/>
      <c r="D1420" s="218" t="s">
        <v>174</v>
      </c>
      <c r="E1420" s="223" t="s">
        <v>21</v>
      </c>
      <c r="F1420" s="224" t="s">
        <v>362</v>
      </c>
      <c r="G1420" s="222"/>
      <c r="H1420" s="225" t="s">
        <v>21</v>
      </c>
      <c r="I1420" s="226"/>
      <c r="J1420" s="222"/>
      <c r="K1420" s="222"/>
      <c r="L1420" s="227"/>
      <c r="M1420" s="228"/>
      <c r="N1420" s="229"/>
      <c r="O1420" s="229"/>
      <c r="P1420" s="229"/>
      <c r="Q1420" s="229"/>
      <c r="R1420" s="229"/>
      <c r="S1420" s="229"/>
      <c r="T1420" s="230"/>
      <c r="AT1420" s="231" t="s">
        <v>174</v>
      </c>
      <c r="AU1420" s="231" t="s">
        <v>81</v>
      </c>
      <c r="AV1420" s="12" t="s">
        <v>79</v>
      </c>
      <c r="AW1420" s="12" t="s">
        <v>36</v>
      </c>
      <c r="AX1420" s="12" t="s">
        <v>72</v>
      </c>
      <c r="AY1420" s="231" t="s">
        <v>162</v>
      </c>
    </row>
    <row r="1421" spans="2:51" s="13" customFormat="1" ht="13.5">
      <c r="B1421" s="232"/>
      <c r="C1421" s="233"/>
      <c r="D1421" s="218" t="s">
        <v>174</v>
      </c>
      <c r="E1421" s="234" t="s">
        <v>21</v>
      </c>
      <c r="F1421" s="235" t="s">
        <v>361</v>
      </c>
      <c r="G1421" s="233"/>
      <c r="H1421" s="236">
        <v>15.704</v>
      </c>
      <c r="I1421" s="237"/>
      <c r="J1421" s="233"/>
      <c r="K1421" s="233"/>
      <c r="L1421" s="238"/>
      <c r="M1421" s="239"/>
      <c r="N1421" s="240"/>
      <c r="O1421" s="240"/>
      <c r="P1421" s="240"/>
      <c r="Q1421" s="240"/>
      <c r="R1421" s="240"/>
      <c r="S1421" s="240"/>
      <c r="T1421" s="241"/>
      <c r="AT1421" s="242" t="s">
        <v>174</v>
      </c>
      <c r="AU1421" s="242" t="s">
        <v>81</v>
      </c>
      <c r="AV1421" s="13" t="s">
        <v>81</v>
      </c>
      <c r="AW1421" s="13" t="s">
        <v>36</v>
      </c>
      <c r="AX1421" s="13" t="s">
        <v>72</v>
      </c>
      <c r="AY1421" s="242" t="s">
        <v>162</v>
      </c>
    </row>
    <row r="1422" spans="2:51" s="13" customFormat="1" ht="13.5">
      <c r="B1422" s="232"/>
      <c r="C1422" s="233"/>
      <c r="D1422" s="218" t="s">
        <v>174</v>
      </c>
      <c r="E1422" s="234" t="s">
        <v>21</v>
      </c>
      <c r="F1422" s="235" t="s">
        <v>317</v>
      </c>
      <c r="G1422" s="233"/>
      <c r="H1422" s="236">
        <v>-5.355</v>
      </c>
      <c r="I1422" s="237"/>
      <c r="J1422" s="233"/>
      <c r="K1422" s="233"/>
      <c r="L1422" s="238"/>
      <c r="M1422" s="239"/>
      <c r="N1422" s="240"/>
      <c r="O1422" s="240"/>
      <c r="P1422" s="240"/>
      <c r="Q1422" s="240"/>
      <c r="R1422" s="240"/>
      <c r="S1422" s="240"/>
      <c r="T1422" s="241"/>
      <c r="AT1422" s="242" t="s">
        <v>174</v>
      </c>
      <c r="AU1422" s="242" t="s">
        <v>81</v>
      </c>
      <c r="AV1422" s="13" t="s">
        <v>81</v>
      </c>
      <c r="AW1422" s="13" t="s">
        <v>36</v>
      </c>
      <c r="AX1422" s="13" t="s">
        <v>72</v>
      </c>
      <c r="AY1422" s="242" t="s">
        <v>162</v>
      </c>
    </row>
    <row r="1423" spans="2:51" s="12" customFormat="1" ht="13.5">
      <c r="B1423" s="221"/>
      <c r="C1423" s="222"/>
      <c r="D1423" s="218" t="s">
        <v>174</v>
      </c>
      <c r="E1423" s="223" t="s">
        <v>21</v>
      </c>
      <c r="F1423" s="224" t="s">
        <v>363</v>
      </c>
      <c r="G1423" s="222"/>
      <c r="H1423" s="225" t="s">
        <v>21</v>
      </c>
      <c r="I1423" s="226"/>
      <c r="J1423" s="222"/>
      <c r="K1423" s="222"/>
      <c r="L1423" s="227"/>
      <c r="M1423" s="228"/>
      <c r="N1423" s="229"/>
      <c r="O1423" s="229"/>
      <c r="P1423" s="229"/>
      <c r="Q1423" s="229"/>
      <c r="R1423" s="229"/>
      <c r="S1423" s="229"/>
      <c r="T1423" s="230"/>
      <c r="AT1423" s="231" t="s">
        <v>174</v>
      </c>
      <c r="AU1423" s="231" t="s">
        <v>81</v>
      </c>
      <c r="AV1423" s="12" t="s">
        <v>79</v>
      </c>
      <c r="AW1423" s="12" t="s">
        <v>36</v>
      </c>
      <c r="AX1423" s="12" t="s">
        <v>72</v>
      </c>
      <c r="AY1423" s="231" t="s">
        <v>162</v>
      </c>
    </row>
    <row r="1424" spans="2:51" s="13" customFormat="1" ht="13.5">
      <c r="B1424" s="232"/>
      <c r="C1424" s="233"/>
      <c r="D1424" s="218" t="s">
        <v>174</v>
      </c>
      <c r="E1424" s="234" t="s">
        <v>21</v>
      </c>
      <c r="F1424" s="235" t="s">
        <v>364</v>
      </c>
      <c r="G1424" s="233"/>
      <c r="H1424" s="236">
        <v>24.18</v>
      </c>
      <c r="I1424" s="237"/>
      <c r="J1424" s="233"/>
      <c r="K1424" s="233"/>
      <c r="L1424" s="238"/>
      <c r="M1424" s="239"/>
      <c r="N1424" s="240"/>
      <c r="O1424" s="240"/>
      <c r="P1424" s="240"/>
      <c r="Q1424" s="240"/>
      <c r="R1424" s="240"/>
      <c r="S1424" s="240"/>
      <c r="T1424" s="241"/>
      <c r="AT1424" s="242" t="s">
        <v>174</v>
      </c>
      <c r="AU1424" s="242" t="s">
        <v>81</v>
      </c>
      <c r="AV1424" s="13" t="s">
        <v>81</v>
      </c>
      <c r="AW1424" s="13" t="s">
        <v>36</v>
      </c>
      <c r="AX1424" s="13" t="s">
        <v>72</v>
      </c>
      <c r="AY1424" s="242" t="s">
        <v>162</v>
      </c>
    </row>
    <row r="1425" spans="2:51" s="13" customFormat="1" ht="13.5">
      <c r="B1425" s="232"/>
      <c r="C1425" s="233"/>
      <c r="D1425" s="218" t="s">
        <v>174</v>
      </c>
      <c r="E1425" s="234" t="s">
        <v>21</v>
      </c>
      <c r="F1425" s="235" t="s">
        <v>278</v>
      </c>
      <c r="G1425" s="233"/>
      <c r="H1425" s="236">
        <v>-1.8</v>
      </c>
      <c r="I1425" s="237"/>
      <c r="J1425" s="233"/>
      <c r="K1425" s="233"/>
      <c r="L1425" s="238"/>
      <c r="M1425" s="239"/>
      <c r="N1425" s="240"/>
      <c r="O1425" s="240"/>
      <c r="P1425" s="240"/>
      <c r="Q1425" s="240"/>
      <c r="R1425" s="240"/>
      <c r="S1425" s="240"/>
      <c r="T1425" s="241"/>
      <c r="AT1425" s="242" t="s">
        <v>174</v>
      </c>
      <c r="AU1425" s="242" t="s">
        <v>81</v>
      </c>
      <c r="AV1425" s="13" t="s">
        <v>81</v>
      </c>
      <c r="AW1425" s="13" t="s">
        <v>36</v>
      </c>
      <c r="AX1425" s="13" t="s">
        <v>72</v>
      </c>
      <c r="AY1425" s="242" t="s">
        <v>162</v>
      </c>
    </row>
    <row r="1426" spans="2:51" s="12" customFormat="1" ht="13.5">
      <c r="B1426" s="221"/>
      <c r="C1426" s="222"/>
      <c r="D1426" s="218" t="s">
        <v>174</v>
      </c>
      <c r="E1426" s="223" t="s">
        <v>21</v>
      </c>
      <c r="F1426" s="224" t="s">
        <v>296</v>
      </c>
      <c r="G1426" s="222"/>
      <c r="H1426" s="225" t="s">
        <v>21</v>
      </c>
      <c r="I1426" s="226"/>
      <c r="J1426" s="222"/>
      <c r="K1426" s="222"/>
      <c r="L1426" s="227"/>
      <c r="M1426" s="228"/>
      <c r="N1426" s="229"/>
      <c r="O1426" s="229"/>
      <c r="P1426" s="229"/>
      <c r="Q1426" s="229"/>
      <c r="R1426" s="229"/>
      <c r="S1426" s="229"/>
      <c r="T1426" s="230"/>
      <c r="AT1426" s="231" t="s">
        <v>174</v>
      </c>
      <c r="AU1426" s="231" t="s">
        <v>81</v>
      </c>
      <c r="AV1426" s="12" t="s">
        <v>79</v>
      </c>
      <c r="AW1426" s="12" t="s">
        <v>36</v>
      </c>
      <c r="AX1426" s="12" t="s">
        <v>72</v>
      </c>
      <c r="AY1426" s="231" t="s">
        <v>162</v>
      </c>
    </row>
    <row r="1427" spans="2:51" s="13" customFormat="1" ht="13.5">
      <c r="B1427" s="232"/>
      <c r="C1427" s="233"/>
      <c r="D1427" s="218" t="s">
        <v>174</v>
      </c>
      <c r="E1427" s="234" t="s">
        <v>21</v>
      </c>
      <c r="F1427" s="235" t="s">
        <v>365</v>
      </c>
      <c r="G1427" s="233"/>
      <c r="H1427" s="236">
        <v>36.452</v>
      </c>
      <c r="I1427" s="237"/>
      <c r="J1427" s="233"/>
      <c r="K1427" s="233"/>
      <c r="L1427" s="238"/>
      <c r="M1427" s="239"/>
      <c r="N1427" s="240"/>
      <c r="O1427" s="240"/>
      <c r="P1427" s="240"/>
      <c r="Q1427" s="240"/>
      <c r="R1427" s="240"/>
      <c r="S1427" s="240"/>
      <c r="T1427" s="241"/>
      <c r="AT1427" s="242" t="s">
        <v>174</v>
      </c>
      <c r="AU1427" s="242" t="s">
        <v>81</v>
      </c>
      <c r="AV1427" s="13" t="s">
        <v>81</v>
      </c>
      <c r="AW1427" s="13" t="s">
        <v>36</v>
      </c>
      <c r="AX1427" s="13" t="s">
        <v>72</v>
      </c>
      <c r="AY1427" s="242" t="s">
        <v>162</v>
      </c>
    </row>
    <row r="1428" spans="2:51" s="13" customFormat="1" ht="13.5">
      <c r="B1428" s="232"/>
      <c r="C1428" s="233"/>
      <c r="D1428" s="218" t="s">
        <v>174</v>
      </c>
      <c r="E1428" s="234" t="s">
        <v>21</v>
      </c>
      <c r="F1428" s="235" t="s">
        <v>278</v>
      </c>
      <c r="G1428" s="233"/>
      <c r="H1428" s="236">
        <v>-1.8</v>
      </c>
      <c r="I1428" s="237"/>
      <c r="J1428" s="233"/>
      <c r="K1428" s="233"/>
      <c r="L1428" s="238"/>
      <c r="M1428" s="239"/>
      <c r="N1428" s="240"/>
      <c r="O1428" s="240"/>
      <c r="P1428" s="240"/>
      <c r="Q1428" s="240"/>
      <c r="R1428" s="240"/>
      <c r="S1428" s="240"/>
      <c r="T1428" s="241"/>
      <c r="AT1428" s="242" t="s">
        <v>174</v>
      </c>
      <c r="AU1428" s="242" t="s">
        <v>81</v>
      </c>
      <c r="AV1428" s="13" t="s">
        <v>81</v>
      </c>
      <c r="AW1428" s="13" t="s">
        <v>36</v>
      </c>
      <c r="AX1428" s="13" t="s">
        <v>72</v>
      </c>
      <c r="AY1428" s="242" t="s">
        <v>162</v>
      </c>
    </row>
    <row r="1429" spans="2:51" s="12" customFormat="1" ht="13.5">
      <c r="B1429" s="221"/>
      <c r="C1429" s="222"/>
      <c r="D1429" s="218" t="s">
        <v>174</v>
      </c>
      <c r="E1429" s="223" t="s">
        <v>21</v>
      </c>
      <c r="F1429" s="224" t="s">
        <v>366</v>
      </c>
      <c r="G1429" s="222"/>
      <c r="H1429" s="225" t="s">
        <v>21</v>
      </c>
      <c r="I1429" s="226"/>
      <c r="J1429" s="222"/>
      <c r="K1429" s="222"/>
      <c r="L1429" s="227"/>
      <c r="M1429" s="228"/>
      <c r="N1429" s="229"/>
      <c r="O1429" s="229"/>
      <c r="P1429" s="229"/>
      <c r="Q1429" s="229"/>
      <c r="R1429" s="229"/>
      <c r="S1429" s="229"/>
      <c r="T1429" s="230"/>
      <c r="AT1429" s="231" t="s">
        <v>174</v>
      </c>
      <c r="AU1429" s="231" t="s">
        <v>81</v>
      </c>
      <c r="AV1429" s="12" t="s">
        <v>79</v>
      </c>
      <c r="AW1429" s="12" t="s">
        <v>36</v>
      </c>
      <c r="AX1429" s="12" t="s">
        <v>72</v>
      </c>
      <c r="AY1429" s="231" t="s">
        <v>162</v>
      </c>
    </row>
    <row r="1430" spans="2:51" s="13" customFormat="1" ht="13.5">
      <c r="B1430" s="232"/>
      <c r="C1430" s="233"/>
      <c r="D1430" s="218" t="s">
        <v>174</v>
      </c>
      <c r="E1430" s="234" t="s">
        <v>21</v>
      </c>
      <c r="F1430" s="235" t="s">
        <v>367</v>
      </c>
      <c r="G1430" s="233"/>
      <c r="H1430" s="236">
        <v>29.068</v>
      </c>
      <c r="I1430" s="237"/>
      <c r="J1430" s="233"/>
      <c r="K1430" s="233"/>
      <c r="L1430" s="238"/>
      <c r="M1430" s="239"/>
      <c r="N1430" s="240"/>
      <c r="O1430" s="240"/>
      <c r="P1430" s="240"/>
      <c r="Q1430" s="240"/>
      <c r="R1430" s="240"/>
      <c r="S1430" s="240"/>
      <c r="T1430" s="241"/>
      <c r="AT1430" s="242" t="s">
        <v>174</v>
      </c>
      <c r="AU1430" s="242" t="s">
        <v>81</v>
      </c>
      <c r="AV1430" s="13" t="s">
        <v>81</v>
      </c>
      <c r="AW1430" s="13" t="s">
        <v>36</v>
      </c>
      <c r="AX1430" s="13" t="s">
        <v>72</v>
      </c>
      <c r="AY1430" s="242" t="s">
        <v>162</v>
      </c>
    </row>
    <row r="1431" spans="2:51" s="13" customFormat="1" ht="13.5">
      <c r="B1431" s="232"/>
      <c r="C1431" s="233"/>
      <c r="D1431" s="218" t="s">
        <v>174</v>
      </c>
      <c r="E1431" s="234" t="s">
        <v>21</v>
      </c>
      <c r="F1431" s="235" t="s">
        <v>317</v>
      </c>
      <c r="G1431" s="233"/>
      <c r="H1431" s="236">
        <v>-5.355</v>
      </c>
      <c r="I1431" s="237"/>
      <c r="J1431" s="233"/>
      <c r="K1431" s="233"/>
      <c r="L1431" s="238"/>
      <c r="M1431" s="239"/>
      <c r="N1431" s="240"/>
      <c r="O1431" s="240"/>
      <c r="P1431" s="240"/>
      <c r="Q1431" s="240"/>
      <c r="R1431" s="240"/>
      <c r="S1431" s="240"/>
      <c r="T1431" s="241"/>
      <c r="AT1431" s="242" t="s">
        <v>174</v>
      </c>
      <c r="AU1431" s="242" t="s">
        <v>81</v>
      </c>
      <c r="AV1431" s="13" t="s">
        <v>81</v>
      </c>
      <c r="AW1431" s="13" t="s">
        <v>36</v>
      </c>
      <c r="AX1431" s="13" t="s">
        <v>72</v>
      </c>
      <c r="AY1431" s="242" t="s">
        <v>162</v>
      </c>
    </row>
    <row r="1432" spans="2:51" s="12" customFormat="1" ht="13.5">
      <c r="B1432" s="221"/>
      <c r="C1432" s="222"/>
      <c r="D1432" s="218" t="s">
        <v>174</v>
      </c>
      <c r="E1432" s="223" t="s">
        <v>21</v>
      </c>
      <c r="F1432" s="224" t="s">
        <v>190</v>
      </c>
      <c r="G1432" s="222"/>
      <c r="H1432" s="225" t="s">
        <v>21</v>
      </c>
      <c r="I1432" s="226"/>
      <c r="J1432" s="222"/>
      <c r="K1432" s="222"/>
      <c r="L1432" s="227"/>
      <c r="M1432" s="228"/>
      <c r="N1432" s="229"/>
      <c r="O1432" s="229"/>
      <c r="P1432" s="229"/>
      <c r="Q1432" s="229"/>
      <c r="R1432" s="229"/>
      <c r="S1432" s="229"/>
      <c r="T1432" s="230"/>
      <c r="AT1432" s="231" t="s">
        <v>174</v>
      </c>
      <c r="AU1432" s="231" t="s">
        <v>81</v>
      </c>
      <c r="AV1432" s="12" t="s">
        <v>79</v>
      </c>
      <c r="AW1432" s="12" t="s">
        <v>36</v>
      </c>
      <c r="AX1432" s="12" t="s">
        <v>72</v>
      </c>
      <c r="AY1432" s="231" t="s">
        <v>162</v>
      </c>
    </row>
    <row r="1433" spans="2:51" s="13" customFormat="1" ht="13.5">
      <c r="B1433" s="232"/>
      <c r="C1433" s="233"/>
      <c r="D1433" s="218" t="s">
        <v>174</v>
      </c>
      <c r="E1433" s="234" t="s">
        <v>21</v>
      </c>
      <c r="F1433" s="235" t="s">
        <v>333</v>
      </c>
      <c r="G1433" s="233"/>
      <c r="H1433" s="236">
        <v>49.66</v>
      </c>
      <c r="I1433" s="237"/>
      <c r="J1433" s="233"/>
      <c r="K1433" s="233"/>
      <c r="L1433" s="238"/>
      <c r="M1433" s="239"/>
      <c r="N1433" s="240"/>
      <c r="O1433" s="240"/>
      <c r="P1433" s="240"/>
      <c r="Q1433" s="240"/>
      <c r="R1433" s="240"/>
      <c r="S1433" s="240"/>
      <c r="T1433" s="241"/>
      <c r="AT1433" s="242" t="s">
        <v>174</v>
      </c>
      <c r="AU1433" s="242" t="s">
        <v>81</v>
      </c>
      <c r="AV1433" s="13" t="s">
        <v>81</v>
      </c>
      <c r="AW1433" s="13" t="s">
        <v>36</v>
      </c>
      <c r="AX1433" s="13" t="s">
        <v>72</v>
      </c>
      <c r="AY1433" s="242" t="s">
        <v>162</v>
      </c>
    </row>
    <row r="1434" spans="2:51" s="13" customFormat="1" ht="13.5">
      <c r="B1434" s="232"/>
      <c r="C1434" s="233"/>
      <c r="D1434" s="218" t="s">
        <v>174</v>
      </c>
      <c r="E1434" s="234" t="s">
        <v>21</v>
      </c>
      <c r="F1434" s="235" t="s">
        <v>278</v>
      </c>
      <c r="G1434" s="233"/>
      <c r="H1434" s="236">
        <v>-1.8</v>
      </c>
      <c r="I1434" s="237"/>
      <c r="J1434" s="233"/>
      <c r="K1434" s="233"/>
      <c r="L1434" s="238"/>
      <c r="M1434" s="239"/>
      <c r="N1434" s="240"/>
      <c r="O1434" s="240"/>
      <c r="P1434" s="240"/>
      <c r="Q1434" s="240"/>
      <c r="R1434" s="240"/>
      <c r="S1434" s="240"/>
      <c r="T1434" s="241"/>
      <c r="AT1434" s="242" t="s">
        <v>174</v>
      </c>
      <c r="AU1434" s="242" t="s">
        <v>81</v>
      </c>
      <c r="AV1434" s="13" t="s">
        <v>81</v>
      </c>
      <c r="AW1434" s="13" t="s">
        <v>36</v>
      </c>
      <c r="AX1434" s="13" t="s">
        <v>72</v>
      </c>
      <c r="AY1434" s="242" t="s">
        <v>162</v>
      </c>
    </row>
    <row r="1435" spans="2:51" s="13" customFormat="1" ht="13.5">
      <c r="B1435" s="232"/>
      <c r="C1435" s="233"/>
      <c r="D1435" s="218" t="s">
        <v>174</v>
      </c>
      <c r="E1435" s="234" t="s">
        <v>21</v>
      </c>
      <c r="F1435" s="235" t="s">
        <v>317</v>
      </c>
      <c r="G1435" s="233"/>
      <c r="H1435" s="236">
        <v>-5.355</v>
      </c>
      <c r="I1435" s="237"/>
      <c r="J1435" s="233"/>
      <c r="K1435" s="233"/>
      <c r="L1435" s="238"/>
      <c r="M1435" s="239"/>
      <c r="N1435" s="240"/>
      <c r="O1435" s="240"/>
      <c r="P1435" s="240"/>
      <c r="Q1435" s="240"/>
      <c r="R1435" s="240"/>
      <c r="S1435" s="240"/>
      <c r="T1435" s="241"/>
      <c r="AT1435" s="242" t="s">
        <v>174</v>
      </c>
      <c r="AU1435" s="242" t="s">
        <v>81</v>
      </c>
      <c r="AV1435" s="13" t="s">
        <v>81</v>
      </c>
      <c r="AW1435" s="13" t="s">
        <v>36</v>
      </c>
      <c r="AX1435" s="13" t="s">
        <v>72</v>
      </c>
      <c r="AY1435" s="242" t="s">
        <v>162</v>
      </c>
    </row>
    <row r="1436" spans="2:51" s="12" customFormat="1" ht="13.5">
      <c r="B1436" s="221"/>
      <c r="C1436" s="222"/>
      <c r="D1436" s="218" t="s">
        <v>174</v>
      </c>
      <c r="E1436" s="223" t="s">
        <v>21</v>
      </c>
      <c r="F1436" s="224" t="s">
        <v>368</v>
      </c>
      <c r="G1436" s="222"/>
      <c r="H1436" s="225" t="s">
        <v>21</v>
      </c>
      <c r="I1436" s="226"/>
      <c r="J1436" s="222"/>
      <c r="K1436" s="222"/>
      <c r="L1436" s="227"/>
      <c r="M1436" s="228"/>
      <c r="N1436" s="229"/>
      <c r="O1436" s="229"/>
      <c r="P1436" s="229"/>
      <c r="Q1436" s="229"/>
      <c r="R1436" s="229"/>
      <c r="S1436" s="229"/>
      <c r="T1436" s="230"/>
      <c r="AT1436" s="231" t="s">
        <v>174</v>
      </c>
      <c r="AU1436" s="231" t="s">
        <v>81</v>
      </c>
      <c r="AV1436" s="12" t="s">
        <v>79</v>
      </c>
      <c r="AW1436" s="12" t="s">
        <v>36</v>
      </c>
      <c r="AX1436" s="12" t="s">
        <v>72</v>
      </c>
      <c r="AY1436" s="231" t="s">
        <v>162</v>
      </c>
    </row>
    <row r="1437" spans="2:51" s="13" customFormat="1" ht="13.5">
      <c r="B1437" s="232"/>
      <c r="C1437" s="233"/>
      <c r="D1437" s="218" t="s">
        <v>174</v>
      </c>
      <c r="E1437" s="234" t="s">
        <v>21</v>
      </c>
      <c r="F1437" s="235" t="s">
        <v>369</v>
      </c>
      <c r="G1437" s="233"/>
      <c r="H1437" s="236">
        <v>73.06</v>
      </c>
      <c r="I1437" s="237"/>
      <c r="J1437" s="233"/>
      <c r="K1437" s="233"/>
      <c r="L1437" s="238"/>
      <c r="M1437" s="239"/>
      <c r="N1437" s="240"/>
      <c r="O1437" s="240"/>
      <c r="P1437" s="240"/>
      <c r="Q1437" s="240"/>
      <c r="R1437" s="240"/>
      <c r="S1437" s="240"/>
      <c r="T1437" s="241"/>
      <c r="AT1437" s="242" t="s">
        <v>174</v>
      </c>
      <c r="AU1437" s="242" t="s">
        <v>81</v>
      </c>
      <c r="AV1437" s="13" t="s">
        <v>81</v>
      </c>
      <c r="AW1437" s="13" t="s">
        <v>36</v>
      </c>
      <c r="AX1437" s="13" t="s">
        <v>72</v>
      </c>
      <c r="AY1437" s="242" t="s">
        <v>162</v>
      </c>
    </row>
    <row r="1438" spans="2:51" s="13" customFormat="1" ht="13.5">
      <c r="B1438" s="232"/>
      <c r="C1438" s="233"/>
      <c r="D1438" s="218" t="s">
        <v>174</v>
      </c>
      <c r="E1438" s="234" t="s">
        <v>21</v>
      </c>
      <c r="F1438" s="235" t="s">
        <v>336</v>
      </c>
      <c r="G1438" s="233"/>
      <c r="H1438" s="236">
        <v>-10.71</v>
      </c>
      <c r="I1438" s="237"/>
      <c r="J1438" s="233"/>
      <c r="K1438" s="233"/>
      <c r="L1438" s="238"/>
      <c r="M1438" s="239"/>
      <c r="N1438" s="240"/>
      <c r="O1438" s="240"/>
      <c r="P1438" s="240"/>
      <c r="Q1438" s="240"/>
      <c r="R1438" s="240"/>
      <c r="S1438" s="240"/>
      <c r="T1438" s="241"/>
      <c r="AT1438" s="242" t="s">
        <v>174</v>
      </c>
      <c r="AU1438" s="242" t="s">
        <v>81</v>
      </c>
      <c r="AV1438" s="13" t="s">
        <v>81</v>
      </c>
      <c r="AW1438" s="13" t="s">
        <v>36</v>
      </c>
      <c r="AX1438" s="13" t="s">
        <v>72</v>
      </c>
      <c r="AY1438" s="242" t="s">
        <v>162</v>
      </c>
    </row>
    <row r="1439" spans="2:51" s="13" customFormat="1" ht="13.5">
      <c r="B1439" s="232"/>
      <c r="C1439" s="233"/>
      <c r="D1439" s="218" t="s">
        <v>174</v>
      </c>
      <c r="E1439" s="234" t="s">
        <v>21</v>
      </c>
      <c r="F1439" s="235" t="s">
        <v>278</v>
      </c>
      <c r="G1439" s="233"/>
      <c r="H1439" s="236">
        <v>-1.8</v>
      </c>
      <c r="I1439" s="237"/>
      <c r="J1439" s="233"/>
      <c r="K1439" s="233"/>
      <c r="L1439" s="238"/>
      <c r="M1439" s="239"/>
      <c r="N1439" s="240"/>
      <c r="O1439" s="240"/>
      <c r="P1439" s="240"/>
      <c r="Q1439" s="240"/>
      <c r="R1439" s="240"/>
      <c r="S1439" s="240"/>
      <c r="T1439" s="241"/>
      <c r="AT1439" s="242" t="s">
        <v>174</v>
      </c>
      <c r="AU1439" s="242" t="s">
        <v>81</v>
      </c>
      <c r="AV1439" s="13" t="s">
        <v>81</v>
      </c>
      <c r="AW1439" s="13" t="s">
        <v>36</v>
      </c>
      <c r="AX1439" s="13" t="s">
        <v>72</v>
      </c>
      <c r="AY1439" s="242" t="s">
        <v>162</v>
      </c>
    </row>
    <row r="1440" spans="2:51" s="13" customFormat="1" ht="13.5">
      <c r="B1440" s="232"/>
      <c r="C1440" s="233"/>
      <c r="D1440" s="218" t="s">
        <v>174</v>
      </c>
      <c r="E1440" s="234" t="s">
        <v>21</v>
      </c>
      <c r="F1440" s="235" t="s">
        <v>370</v>
      </c>
      <c r="G1440" s="233"/>
      <c r="H1440" s="236">
        <v>-3.2</v>
      </c>
      <c r="I1440" s="237"/>
      <c r="J1440" s="233"/>
      <c r="K1440" s="233"/>
      <c r="L1440" s="238"/>
      <c r="M1440" s="239"/>
      <c r="N1440" s="240"/>
      <c r="O1440" s="240"/>
      <c r="P1440" s="240"/>
      <c r="Q1440" s="240"/>
      <c r="R1440" s="240"/>
      <c r="S1440" s="240"/>
      <c r="T1440" s="241"/>
      <c r="AT1440" s="242" t="s">
        <v>174</v>
      </c>
      <c r="AU1440" s="242" t="s">
        <v>81</v>
      </c>
      <c r="AV1440" s="13" t="s">
        <v>81</v>
      </c>
      <c r="AW1440" s="13" t="s">
        <v>36</v>
      </c>
      <c r="AX1440" s="13" t="s">
        <v>72</v>
      </c>
      <c r="AY1440" s="242" t="s">
        <v>162</v>
      </c>
    </row>
    <row r="1441" spans="2:51" s="15" customFormat="1" ht="13.5">
      <c r="B1441" s="268"/>
      <c r="C1441" s="269"/>
      <c r="D1441" s="218" t="s">
        <v>174</v>
      </c>
      <c r="E1441" s="270" t="s">
        <v>21</v>
      </c>
      <c r="F1441" s="271" t="s">
        <v>305</v>
      </c>
      <c r="G1441" s="269"/>
      <c r="H1441" s="272">
        <v>1046.766</v>
      </c>
      <c r="I1441" s="273"/>
      <c r="J1441" s="269"/>
      <c r="K1441" s="269"/>
      <c r="L1441" s="274"/>
      <c r="M1441" s="275"/>
      <c r="N1441" s="276"/>
      <c r="O1441" s="276"/>
      <c r="P1441" s="276"/>
      <c r="Q1441" s="276"/>
      <c r="R1441" s="276"/>
      <c r="S1441" s="276"/>
      <c r="T1441" s="277"/>
      <c r="AT1441" s="278" t="s">
        <v>174</v>
      </c>
      <c r="AU1441" s="278" t="s">
        <v>81</v>
      </c>
      <c r="AV1441" s="15" t="s">
        <v>163</v>
      </c>
      <c r="AW1441" s="15" t="s">
        <v>36</v>
      </c>
      <c r="AX1441" s="15" t="s">
        <v>72</v>
      </c>
      <c r="AY1441" s="278" t="s">
        <v>162</v>
      </c>
    </row>
    <row r="1442" spans="2:51" s="12" customFormat="1" ht="13.5">
      <c r="B1442" s="221"/>
      <c r="C1442" s="222"/>
      <c r="D1442" s="218" t="s">
        <v>174</v>
      </c>
      <c r="E1442" s="223" t="s">
        <v>21</v>
      </c>
      <c r="F1442" s="224" t="s">
        <v>1287</v>
      </c>
      <c r="G1442" s="222"/>
      <c r="H1442" s="225" t="s">
        <v>21</v>
      </c>
      <c r="I1442" s="226"/>
      <c r="J1442" s="222"/>
      <c r="K1442" s="222"/>
      <c r="L1442" s="227"/>
      <c r="M1442" s="228"/>
      <c r="N1442" s="229"/>
      <c r="O1442" s="229"/>
      <c r="P1442" s="229"/>
      <c r="Q1442" s="229"/>
      <c r="R1442" s="229"/>
      <c r="S1442" s="229"/>
      <c r="T1442" s="230"/>
      <c r="AT1442" s="231" t="s">
        <v>174</v>
      </c>
      <c r="AU1442" s="231" t="s">
        <v>81</v>
      </c>
      <c r="AV1442" s="12" t="s">
        <v>79</v>
      </c>
      <c r="AW1442" s="12" t="s">
        <v>36</v>
      </c>
      <c r="AX1442" s="12" t="s">
        <v>72</v>
      </c>
      <c r="AY1442" s="231" t="s">
        <v>162</v>
      </c>
    </row>
    <row r="1443" spans="2:51" s="13" customFormat="1" ht="13.5">
      <c r="B1443" s="232"/>
      <c r="C1443" s="233"/>
      <c r="D1443" s="218" t="s">
        <v>174</v>
      </c>
      <c r="E1443" s="234" t="s">
        <v>21</v>
      </c>
      <c r="F1443" s="235" t="s">
        <v>1288</v>
      </c>
      <c r="G1443" s="233"/>
      <c r="H1443" s="236">
        <v>-617.103</v>
      </c>
      <c r="I1443" s="237"/>
      <c r="J1443" s="233"/>
      <c r="K1443" s="233"/>
      <c r="L1443" s="238"/>
      <c r="M1443" s="239"/>
      <c r="N1443" s="240"/>
      <c r="O1443" s="240"/>
      <c r="P1443" s="240"/>
      <c r="Q1443" s="240"/>
      <c r="R1443" s="240"/>
      <c r="S1443" s="240"/>
      <c r="T1443" s="241"/>
      <c r="AT1443" s="242" t="s">
        <v>174</v>
      </c>
      <c r="AU1443" s="242" t="s">
        <v>81</v>
      </c>
      <c r="AV1443" s="13" t="s">
        <v>81</v>
      </c>
      <c r="AW1443" s="13" t="s">
        <v>36</v>
      </c>
      <c r="AX1443" s="13" t="s">
        <v>72</v>
      </c>
      <c r="AY1443" s="242" t="s">
        <v>162</v>
      </c>
    </row>
    <row r="1444" spans="2:51" s="15" customFormat="1" ht="13.5">
      <c r="B1444" s="268"/>
      <c r="C1444" s="269"/>
      <c r="D1444" s="218" t="s">
        <v>174</v>
      </c>
      <c r="E1444" s="270" t="s">
        <v>21</v>
      </c>
      <c r="F1444" s="271" t="s">
        <v>305</v>
      </c>
      <c r="G1444" s="269"/>
      <c r="H1444" s="272">
        <v>-617.103</v>
      </c>
      <c r="I1444" s="273"/>
      <c r="J1444" s="269"/>
      <c r="K1444" s="269"/>
      <c r="L1444" s="274"/>
      <c r="M1444" s="275"/>
      <c r="N1444" s="276"/>
      <c r="O1444" s="276"/>
      <c r="P1444" s="276"/>
      <c r="Q1444" s="276"/>
      <c r="R1444" s="276"/>
      <c r="S1444" s="276"/>
      <c r="T1444" s="277"/>
      <c r="AT1444" s="278" t="s">
        <v>174</v>
      </c>
      <c r="AU1444" s="278" t="s">
        <v>81</v>
      </c>
      <c r="AV1444" s="15" t="s">
        <v>163</v>
      </c>
      <c r="AW1444" s="15" t="s">
        <v>36</v>
      </c>
      <c r="AX1444" s="15" t="s">
        <v>72</v>
      </c>
      <c r="AY1444" s="278" t="s">
        <v>162</v>
      </c>
    </row>
    <row r="1445" spans="2:51" s="12" customFormat="1" ht="13.5">
      <c r="B1445" s="221"/>
      <c r="C1445" s="222"/>
      <c r="D1445" s="218" t="s">
        <v>174</v>
      </c>
      <c r="E1445" s="223" t="s">
        <v>21</v>
      </c>
      <c r="F1445" s="224" t="s">
        <v>1289</v>
      </c>
      <c r="G1445" s="222"/>
      <c r="H1445" s="225" t="s">
        <v>21</v>
      </c>
      <c r="I1445" s="226"/>
      <c r="J1445" s="222"/>
      <c r="K1445" s="222"/>
      <c r="L1445" s="227"/>
      <c r="M1445" s="228"/>
      <c r="N1445" s="229"/>
      <c r="O1445" s="229"/>
      <c r="P1445" s="229"/>
      <c r="Q1445" s="229"/>
      <c r="R1445" s="229"/>
      <c r="S1445" s="229"/>
      <c r="T1445" s="230"/>
      <c r="AT1445" s="231" t="s">
        <v>174</v>
      </c>
      <c r="AU1445" s="231" t="s">
        <v>81</v>
      </c>
      <c r="AV1445" s="12" t="s">
        <v>79</v>
      </c>
      <c r="AW1445" s="12" t="s">
        <v>36</v>
      </c>
      <c r="AX1445" s="12" t="s">
        <v>72</v>
      </c>
      <c r="AY1445" s="231" t="s">
        <v>162</v>
      </c>
    </row>
    <row r="1446" spans="2:51" s="12" customFormat="1" ht="13.5">
      <c r="B1446" s="221"/>
      <c r="C1446" s="222"/>
      <c r="D1446" s="218" t="s">
        <v>174</v>
      </c>
      <c r="E1446" s="223" t="s">
        <v>21</v>
      </c>
      <c r="F1446" s="224" t="s">
        <v>407</v>
      </c>
      <c r="G1446" s="222"/>
      <c r="H1446" s="225" t="s">
        <v>21</v>
      </c>
      <c r="I1446" s="226"/>
      <c r="J1446" s="222"/>
      <c r="K1446" s="222"/>
      <c r="L1446" s="227"/>
      <c r="M1446" s="228"/>
      <c r="N1446" s="229"/>
      <c r="O1446" s="229"/>
      <c r="P1446" s="229"/>
      <c r="Q1446" s="229"/>
      <c r="R1446" s="229"/>
      <c r="S1446" s="229"/>
      <c r="T1446" s="230"/>
      <c r="AT1446" s="231" t="s">
        <v>174</v>
      </c>
      <c r="AU1446" s="231" t="s">
        <v>81</v>
      </c>
      <c r="AV1446" s="12" t="s">
        <v>79</v>
      </c>
      <c r="AW1446" s="12" t="s">
        <v>36</v>
      </c>
      <c r="AX1446" s="12" t="s">
        <v>72</v>
      </c>
      <c r="AY1446" s="231" t="s">
        <v>162</v>
      </c>
    </row>
    <row r="1447" spans="2:51" s="13" customFormat="1" ht="27">
      <c r="B1447" s="232"/>
      <c r="C1447" s="233"/>
      <c r="D1447" s="218" t="s">
        <v>174</v>
      </c>
      <c r="E1447" s="234" t="s">
        <v>21</v>
      </c>
      <c r="F1447" s="235" t="s">
        <v>408</v>
      </c>
      <c r="G1447" s="233"/>
      <c r="H1447" s="236">
        <v>444.84</v>
      </c>
      <c r="I1447" s="237"/>
      <c r="J1447" s="233"/>
      <c r="K1447" s="233"/>
      <c r="L1447" s="238"/>
      <c r="M1447" s="239"/>
      <c r="N1447" s="240"/>
      <c r="O1447" s="240"/>
      <c r="P1447" s="240"/>
      <c r="Q1447" s="240"/>
      <c r="R1447" s="240"/>
      <c r="S1447" s="240"/>
      <c r="T1447" s="241"/>
      <c r="AT1447" s="242" t="s">
        <v>174</v>
      </c>
      <c r="AU1447" s="242" t="s">
        <v>81</v>
      </c>
      <c r="AV1447" s="13" t="s">
        <v>81</v>
      </c>
      <c r="AW1447" s="13" t="s">
        <v>36</v>
      </c>
      <c r="AX1447" s="13" t="s">
        <v>72</v>
      </c>
      <c r="AY1447" s="242" t="s">
        <v>162</v>
      </c>
    </row>
    <row r="1448" spans="2:51" s="13" customFormat="1" ht="13.5">
      <c r="B1448" s="232"/>
      <c r="C1448" s="233"/>
      <c r="D1448" s="218" t="s">
        <v>174</v>
      </c>
      <c r="E1448" s="234" t="s">
        <v>21</v>
      </c>
      <c r="F1448" s="235" t="s">
        <v>409</v>
      </c>
      <c r="G1448" s="233"/>
      <c r="H1448" s="236">
        <v>57.07</v>
      </c>
      <c r="I1448" s="237"/>
      <c r="J1448" s="233"/>
      <c r="K1448" s="233"/>
      <c r="L1448" s="238"/>
      <c r="M1448" s="239"/>
      <c r="N1448" s="240"/>
      <c r="O1448" s="240"/>
      <c r="P1448" s="240"/>
      <c r="Q1448" s="240"/>
      <c r="R1448" s="240"/>
      <c r="S1448" s="240"/>
      <c r="T1448" s="241"/>
      <c r="AT1448" s="242" t="s">
        <v>174</v>
      </c>
      <c r="AU1448" s="242" t="s">
        <v>81</v>
      </c>
      <c r="AV1448" s="13" t="s">
        <v>81</v>
      </c>
      <c r="AW1448" s="13" t="s">
        <v>36</v>
      </c>
      <c r="AX1448" s="13" t="s">
        <v>72</v>
      </c>
      <c r="AY1448" s="242" t="s">
        <v>162</v>
      </c>
    </row>
    <row r="1449" spans="2:51" s="15" customFormat="1" ht="13.5">
      <c r="B1449" s="268"/>
      <c r="C1449" s="269"/>
      <c r="D1449" s="218" t="s">
        <v>174</v>
      </c>
      <c r="E1449" s="270" t="s">
        <v>21</v>
      </c>
      <c r="F1449" s="271" t="s">
        <v>305</v>
      </c>
      <c r="G1449" s="269"/>
      <c r="H1449" s="272">
        <v>501.91</v>
      </c>
      <c r="I1449" s="273"/>
      <c r="J1449" s="269"/>
      <c r="K1449" s="269"/>
      <c r="L1449" s="274"/>
      <c r="M1449" s="275"/>
      <c r="N1449" s="276"/>
      <c r="O1449" s="276"/>
      <c r="P1449" s="276"/>
      <c r="Q1449" s="276"/>
      <c r="R1449" s="276"/>
      <c r="S1449" s="276"/>
      <c r="T1449" s="277"/>
      <c r="AT1449" s="278" t="s">
        <v>174</v>
      </c>
      <c r="AU1449" s="278" t="s">
        <v>81</v>
      </c>
      <c r="AV1449" s="15" t="s">
        <v>163</v>
      </c>
      <c r="AW1449" s="15" t="s">
        <v>36</v>
      </c>
      <c r="AX1449" s="15" t="s">
        <v>72</v>
      </c>
      <c r="AY1449" s="278" t="s">
        <v>162</v>
      </c>
    </row>
    <row r="1450" spans="2:51" s="12" customFormat="1" ht="13.5">
      <c r="B1450" s="221"/>
      <c r="C1450" s="222"/>
      <c r="D1450" s="218" t="s">
        <v>174</v>
      </c>
      <c r="E1450" s="223" t="s">
        <v>21</v>
      </c>
      <c r="F1450" s="224" t="s">
        <v>371</v>
      </c>
      <c r="G1450" s="222"/>
      <c r="H1450" s="225" t="s">
        <v>21</v>
      </c>
      <c r="I1450" s="226"/>
      <c r="J1450" s="222"/>
      <c r="K1450" s="222"/>
      <c r="L1450" s="227"/>
      <c r="M1450" s="228"/>
      <c r="N1450" s="229"/>
      <c r="O1450" s="229"/>
      <c r="P1450" s="229"/>
      <c r="Q1450" s="229"/>
      <c r="R1450" s="229"/>
      <c r="S1450" s="229"/>
      <c r="T1450" s="230"/>
      <c r="AT1450" s="231" t="s">
        <v>174</v>
      </c>
      <c r="AU1450" s="231" t="s">
        <v>81</v>
      </c>
      <c r="AV1450" s="12" t="s">
        <v>79</v>
      </c>
      <c r="AW1450" s="12" t="s">
        <v>36</v>
      </c>
      <c r="AX1450" s="12" t="s">
        <v>72</v>
      </c>
      <c r="AY1450" s="231" t="s">
        <v>162</v>
      </c>
    </row>
    <row r="1451" spans="2:51" s="13" customFormat="1" ht="13.5">
      <c r="B1451" s="232"/>
      <c r="C1451" s="233"/>
      <c r="D1451" s="218" t="s">
        <v>174</v>
      </c>
      <c r="E1451" s="234" t="s">
        <v>21</v>
      </c>
      <c r="F1451" s="235" t="s">
        <v>372</v>
      </c>
      <c r="G1451" s="233"/>
      <c r="H1451" s="236">
        <v>15.96</v>
      </c>
      <c r="I1451" s="237"/>
      <c r="J1451" s="233"/>
      <c r="K1451" s="233"/>
      <c r="L1451" s="238"/>
      <c r="M1451" s="239"/>
      <c r="N1451" s="240"/>
      <c r="O1451" s="240"/>
      <c r="P1451" s="240"/>
      <c r="Q1451" s="240"/>
      <c r="R1451" s="240"/>
      <c r="S1451" s="240"/>
      <c r="T1451" s="241"/>
      <c r="AT1451" s="242" t="s">
        <v>174</v>
      </c>
      <c r="AU1451" s="242" t="s">
        <v>81</v>
      </c>
      <c r="AV1451" s="13" t="s">
        <v>81</v>
      </c>
      <c r="AW1451" s="13" t="s">
        <v>36</v>
      </c>
      <c r="AX1451" s="13" t="s">
        <v>72</v>
      </c>
      <c r="AY1451" s="242" t="s">
        <v>162</v>
      </c>
    </row>
    <row r="1452" spans="2:51" s="13" customFormat="1" ht="13.5">
      <c r="B1452" s="232"/>
      <c r="C1452" s="233"/>
      <c r="D1452" s="218" t="s">
        <v>174</v>
      </c>
      <c r="E1452" s="234" t="s">
        <v>21</v>
      </c>
      <c r="F1452" s="235" t="s">
        <v>373</v>
      </c>
      <c r="G1452" s="233"/>
      <c r="H1452" s="236">
        <v>19.38</v>
      </c>
      <c r="I1452" s="237"/>
      <c r="J1452" s="233"/>
      <c r="K1452" s="233"/>
      <c r="L1452" s="238"/>
      <c r="M1452" s="239"/>
      <c r="N1452" s="240"/>
      <c r="O1452" s="240"/>
      <c r="P1452" s="240"/>
      <c r="Q1452" s="240"/>
      <c r="R1452" s="240"/>
      <c r="S1452" s="240"/>
      <c r="T1452" s="241"/>
      <c r="AT1452" s="242" t="s">
        <v>174</v>
      </c>
      <c r="AU1452" s="242" t="s">
        <v>81</v>
      </c>
      <c r="AV1452" s="13" t="s">
        <v>81</v>
      </c>
      <c r="AW1452" s="13" t="s">
        <v>36</v>
      </c>
      <c r="AX1452" s="13" t="s">
        <v>72</v>
      </c>
      <c r="AY1452" s="242" t="s">
        <v>162</v>
      </c>
    </row>
    <row r="1453" spans="2:51" s="12" customFormat="1" ht="13.5">
      <c r="B1453" s="221"/>
      <c r="C1453" s="222"/>
      <c r="D1453" s="218" t="s">
        <v>174</v>
      </c>
      <c r="E1453" s="223" t="s">
        <v>21</v>
      </c>
      <c r="F1453" s="224" t="s">
        <v>1290</v>
      </c>
      <c r="G1453" s="222"/>
      <c r="H1453" s="225" t="s">
        <v>21</v>
      </c>
      <c r="I1453" s="226"/>
      <c r="J1453" s="222"/>
      <c r="K1453" s="222"/>
      <c r="L1453" s="227"/>
      <c r="M1453" s="228"/>
      <c r="N1453" s="229"/>
      <c r="O1453" s="229"/>
      <c r="P1453" s="229"/>
      <c r="Q1453" s="229"/>
      <c r="R1453" s="229"/>
      <c r="S1453" s="229"/>
      <c r="T1453" s="230"/>
      <c r="AT1453" s="231" t="s">
        <v>174</v>
      </c>
      <c r="AU1453" s="231" t="s">
        <v>81</v>
      </c>
      <c r="AV1453" s="12" t="s">
        <v>79</v>
      </c>
      <c r="AW1453" s="12" t="s">
        <v>36</v>
      </c>
      <c r="AX1453" s="12" t="s">
        <v>72</v>
      </c>
      <c r="AY1453" s="231" t="s">
        <v>162</v>
      </c>
    </row>
    <row r="1454" spans="2:51" s="13" customFormat="1" ht="13.5">
      <c r="B1454" s="232"/>
      <c r="C1454" s="233"/>
      <c r="D1454" s="218" t="s">
        <v>174</v>
      </c>
      <c r="E1454" s="234" t="s">
        <v>21</v>
      </c>
      <c r="F1454" s="235" t="s">
        <v>1291</v>
      </c>
      <c r="G1454" s="233"/>
      <c r="H1454" s="236">
        <v>7.2</v>
      </c>
      <c r="I1454" s="237"/>
      <c r="J1454" s="233"/>
      <c r="K1454" s="233"/>
      <c r="L1454" s="238"/>
      <c r="M1454" s="239"/>
      <c r="N1454" s="240"/>
      <c r="O1454" s="240"/>
      <c r="P1454" s="240"/>
      <c r="Q1454" s="240"/>
      <c r="R1454" s="240"/>
      <c r="S1454" s="240"/>
      <c r="T1454" s="241"/>
      <c r="AT1454" s="242" t="s">
        <v>174</v>
      </c>
      <c r="AU1454" s="242" t="s">
        <v>81</v>
      </c>
      <c r="AV1454" s="13" t="s">
        <v>81</v>
      </c>
      <c r="AW1454" s="13" t="s">
        <v>36</v>
      </c>
      <c r="AX1454" s="13" t="s">
        <v>72</v>
      </c>
      <c r="AY1454" s="242" t="s">
        <v>162</v>
      </c>
    </row>
    <row r="1455" spans="2:51" s="15" customFormat="1" ht="13.5">
      <c r="B1455" s="268"/>
      <c r="C1455" s="269"/>
      <c r="D1455" s="218" t="s">
        <v>174</v>
      </c>
      <c r="E1455" s="270" t="s">
        <v>21</v>
      </c>
      <c r="F1455" s="271" t="s">
        <v>305</v>
      </c>
      <c r="G1455" s="269"/>
      <c r="H1455" s="272">
        <v>42.54</v>
      </c>
      <c r="I1455" s="273"/>
      <c r="J1455" s="269"/>
      <c r="K1455" s="269"/>
      <c r="L1455" s="274"/>
      <c r="M1455" s="275"/>
      <c r="N1455" s="276"/>
      <c r="O1455" s="276"/>
      <c r="P1455" s="276"/>
      <c r="Q1455" s="276"/>
      <c r="R1455" s="276"/>
      <c r="S1455" s="276"/>
      <c r="T1455" s="277"/>
      <c r="AT1455" s="278" t="s">
        <v>174</v>
      </c>
      <c r="AU1455" s="278" t="s">
        <v>81</v>
      </c>
      <c r="AV1455" s="15" t="s">
        <v>163</v>
      </c>
      <c r="AW1455" s="15" t="s">
        <v>36</v>
      </c>
      <c r="AX1455" s="15" t="s">
        <v>72</v>
      </c>
      <c r="AY1455" s="278" t="s">
        <v>162</v>
      </c>
    </row>
    <row r="1456" spans="2:51" s="12" customFormat="1" ht="13.5">
      <c r="B1456" s="221"/>
      <c r="C1456" s="222"/>
      <c r="D1456" s="218" t="s">
        <v>174</v>
      </c>
      <c r="E1456" s="223" t="s">
        <v>21</v>
      </c>
      <c r="F1456" s="224" t="s">
        <v>1292</v>
      </c>
      <c r="G1456" s="222"/>
      <c r="H1456" s="225" t="s">
        <v>21</v>
      </c>
      <c r="I1456" s="226"/>
      <c r="J1456" s="222"/>
      <c r="K1456" s="222"/>
      <c r="L1456" s="227"/>
      <c r="M1456" s="228"/>
      <c r="N1456" s="229"/>
      <c r="O1456" s="229"/>
      <c r="P1456" s="229"/>
      <c r="Q1456" s="229"/>
      <c r="R1456" s="229"/>
      <c r="S1456" s="229"/>
      <c r="T1456" s="230"/>
      <c r="AT1456" s="231" t="s">
        <v>174</v>
      </c>
      <c r="AU1456" s="231" t="s">
        <v>81</v>
      </c>
      <c r="AV1456" s="12" t="s">
        <v>79</v>
      </c>
      <c r="AW1456" s="12" t="s">
        <v>36</v>
      </c>
      <c r="AX1456" s="12" t="s">
        <v>72</v>
      </c>
      <c r="AY1456" s="231" t="s">
        <v>162</v>
      </c>
    </row>
    <row r="1457" spans="2:51" s="13" customFormat="1" ht="13.5">
      <c r="B1457" s="232"/>
      <c r="C1457" s="233"/>
      <c r="D1457" s="218" t="s">
        <v>174</v>
      </c>
      <c r="E1457" s="234" t="s">
        <v>21</v>
      </c>
      <c r="F1457" s="235" t="s">
        <v>1277</v>
      </c>
      <c r="G1457" s="233"/>
      <c r="H1457" s="236">
        <v>150</v>
      </c>
      <c r="I1457" s="237"/>
      <c r="J1457" s="233"/>
      <c r="K1457" s="233"/>
      <c r="L1457" s="238"/>
      <c r="M1457" s="239"/>
      <c r="N1457" s="240"/>
      <c r="O1457" s="240"/>
      <c r="P1457" s="240"/>
      <c r="Q1457" s="240"/>
      <c r="R1457" s="240"/>
      <c r="S1457" s="240"/>
      <c r="T1457" s="241"/>
      <c r="AT1457" s="242" t="s">
        <v>174</v>
      </c>
      <c r="AU1457" s="242" t="s">
        <v>81</v>
      </c>
      <c r="AV1457" s="13" t="s">
        <v>81</v>
      </c>
      <c r="AW1457" s="13" t="s">
        <v>36</v>
      </c>
      <c r="AX1457" s="13" t="s">
        <v>72</v>
      </c>
      <c r="AY1457" s="242" t="s">
        <v>162</v>
      </c>
    </row>
    <row r="1458" spans="2:51" s="14" customFormat="1" ht="13.5">
      <c r="B1458" s="243"/>
      <c r="C1458" s="244"/>
      <c r="D1458" s="245" t="s">
        <v>174</v>
      </c>
      <c r="E1458" s="246" t="s">
        <v>21</v>
      </c>
      <c r="F1458" s="247" t="s">
        <v>184</v>
      </c>
      <c r="G1458" s="244"/>
      <c r="H1458" s="248">
        <v>1124.113</v>
      </c>
      <c r="I1458" s="249"/>
      <c r="J1458" s="244"/>
      <c r="K1458" s="244"/>
      <c r="L1458" s="250"/>
      <c r="M1458" s="251"/>
      <c r="N1458" s="252"/>
      <c r="O1458" s="252"/>
      <c r="P1458" s="252"/>
      <c r="Q1458" s="252"/>
      <c r="R1458" s="252"/>
      <c r="S1458" s="252"/>
      <c r="T1458" s="253"/>
      <c r="AT1458" s="254" t="s">
        <v>174</v>
      </c>
      <c r="AU1458" s="254" t="s">
        <v>81</v>
      </c>
      <c r="AV1458" s="14" t="s">
        <v>170</v>
      </c>
      <c r="AW1458" s="14" t="s">
        <v>36</v>
      </c>
      <c r="AX1458" s="14" t="s">
        <v>79</v>
      </c>
      <c r="AY1458" s="254" t="s">
        <v>162</v>
      </c>
    </row>
    <row r="1459" spans="2:65" s="1" customFormat="1" ht="22.5" customHeight="1">
      <c r="B1459" s="43"/>
      <c r="C1459" s="206" t="s">
        <v>1293</v>
      </c>
      <c r="D1459" s="206" t="s">
        <v>165</v>
      </c>
      <c r="E1459" s="207" t="s">
        <v>1294</v>
      </c>
      <c r="F1459" s="208" t="s">
        <v>1295</v>
      </c>
      <c r="G1459" s="209" t="s">
        <v>187</v>
      </c>
      <c r="H1459" s="210">
        <v>584.303</v>
      </c>
      <c r="I1459" s="211"/>
      <c r="J1459" s="212">
        <f>ROUND(I1459*H1459,2)</f>
        <v>0</v>
      </c>
      <c r="K1459" s="208" t="s">
        <v>169</v>
      </c>
      <c r="L1459" s="63"/>
      <c r="M1459" s="213" t="s">
        <v>21</v>
      </c>
      <c r="N1459" s="214" t="s">
        <v>43</v>
      </c>
      <c r="O1459" s="44"/>
      <c r="P1459" s="215">
        <f>O1459*H1459</f>
        <v>0</v>
      </c>
      <c r="Q1459" s="215">
        <v>5E-05</v>
      </c>
      <c r="R1459" s="215">
        <f>Q1459*H1459</f>
        <v>0.029215150000000002</v>
      </c>
      <c r="S1459" s="215">
        <v>0</v>
      </c>
      <c r="T1459" s="216">
        <f>S1459*H1459</f>
        <v>0</v>
      </c>
      <c r="AR1459" s="26" t="s">
        <v>376</v>
      </c>
      <c r="AT1459" s="26" t="s">
        <v>165</v>
      </c>
      <c r="AU1459" s="26" t="s">
        <v>81</v>
      </c>
      <c r="AY1459" s="26" t="s">
        <v>162</v>
      </c>
      <c r="BE1459" s="217">
        <f>IF(N1459="základní",J1459,0)</f>
        <v>0</v>
      </c>
      <c r="BF1459" s="217">
        <f>IF(N1459="snížená",J1459,0)</f>
        <v>0</v>
      </c>
      <c r="BG1459" s="217">
        <f>IF(N1459="zákl. přenesená",J1459,0)</f>
        <v>0</v>
      </c>
      <c r="BH1459" s="217">
        <f>IF(N1459="sníž. přenesená",J1459,0)</f>
        <v>0</v>
      </c>
      <c r="BI1459" s="217">
        <f>IF(N1459="nulová",J1459,0)</f>
        <v>0</v>
      </c>
      <c r="BJ1459" s="26" t="s">
        <v>79</v>
      </c>
      <c r="BK1459" s="217">
        <f>ROUND(I1459*H1459,2)</f>
        <v>0</v>
      </c>
      <c r="BL1459" s="26" t="s">
        <v>376</v>
      </c>
      <c r="BM1459" s="26" t="s">
        <v>1296</v>
      </c>
    </row>
    <row r="1460" spans="2:51" s="13" customFormat="1" ht="13.5">
      <c r="B1460" s="232"/>
      <c r="C1460" s="233"/>
      <c r="D1460" s="218" t="s">
        <v>174</v>
      </c>
      <c r="E1460" s="234" t="s">
        <v>21</v>
      </c>
      <c r="F1460" s="235" t="s">
        <v>1297</v>
      </c>
      <c r="G1460" s="233"/>
      <c r="H1460" s="236">
        <v>1086.153</v>
      </c>
      <c r="I1460" s="237"/>
      <c r="J1460" s="233"/>
      <c r="K1460" s="233"/>
      <c r="L1460" s="238"/>
      <c r="M1460" s="239"/>
      <c r="N1460" s="240"/>
      <c r="O1460" s="240"/>
      <c r="P1460" s="240"/>
      <c r="Q1460" s="240"/>
      <c r="R1460" s="240"/>
      <c r="S1460" s="240"/>
      <c r="T1460" s="241"/>
      <c r="AT1460" s="242" t="s">
        <v>174</v>
      </c>
      <c r="AU1460" s="242" t="s">
        <v>81</v>
      </c>
      <c r="AV1460" s="13" t="s">
        <v>81</v>
      </c>
      <c r="AW1460" s="13" t="s">
        <v>36</v>
      </c>
      <c r="AX1460" s="13" t="s">
        <v>72</v>
      </c>
      <c r="AY1460" s="242" t="s">
        <v>162</v>
      </c>
    </row>
    <row r="1461" spans="2:51" s="12" customFormat="1" ht="13.5">
      <c r="B1461" s="221"/>
      <c r="C1461" s="222"/>
      <c r="D1461" s="218" t="s">
        <v>174</v>
      </c>
      <c r="E1461" s="223" t="s">
        <v>21</v>
      </c>
      <c r="F1461" s="224" t="s">
        <v>1298</v>
      </c>
      <c r="G1461" s="222"/>
      <c r="H1461" s="225" t="s">
        <v>21</v>
      </c>
      <c r="I1461" s="226"/>
      <c r="J1461" s="222"/>
      <c r="K1461" s="222"/>
      <c r="L1461" s="227"/>
      <c r="M1461" s="228"/>
      <c r="N1461" s="229"/>
      <c r="O1461" s="229"/>
      <c r="P1461" s="229"/>
      <c r="Q1461" s="229"/>
      <c r="R1461" s="229"/>
      <c r="S1461" s="229"/>
      <c r="T1461" s="230"/>
      <c r="AT1461" s="231" t="s">
        <v>174</v>
      </c>
      <c r="AU1461" s="231" t="s">
        <v>81</v>
      </c>
      <c r="AV1461" s="12" t="s">
        <v>79</v>
      </c>
      <c r="AW1461" s="12" t="s">
        <v>36</v>
      </c>
      <c r="AX1461" s="12" t="s">
        <v>72</v>
      </c>
      <c r="AY1461" s="231" t="s">
        <v>162</v>
      </c>
    </row>
    <row r="1462" spans="2:51" s="13" customFormat="1" ht="40.5">
      <c r="B1462" s="232"/>
      <c r="C1462" s="233"/>
      <c r="D1462" s="218" t="s">
        <v>174</v>
      </c>
      <c r="E1462" s="234" t="s">
        <v>21</v>
      </c>
      <c r="F1462" s="235" t="s">
        <v>1299</v>
      </c>
      <c r="G1462" s="233"/>
      <c r="H1462" s="236">
        <v>-437.48</v>
      </c>
      <c r="I1462" s="237"/>
      <c r="J1462" s="233"/>
      <c r="K1462" s="233"/>
      <c r="L1462" s="238"/>
      <c r="M1462" s="239"/>
      <c r="N1462" s="240"/>
      <c r="O1462" s="240"/>
      <c r="P1462" s="240"/>
      <c r="Q1462" s="240"/>
      <c r="R1462" s="240"/>
      <c r="S1462" s="240"/>
      <c r="T1462" s="241"/>
      <c r="AT1462" s="242" t="s">
        <v>174</v>
      </c>
      <c r="AU1462" s="242" t="s">
        <v>81</v>
      </c>
      <c r="AV1462" s="13" t="s">
        <v>81</v>
      </c>
      <c r="AW1462" s="13" t="s">
        <v>36</v>
      </c>
      <c r="AX1462" s="13" t="s">
        <v>72</v>
      </c>
      <c r="AY1462" s="242" t="s">
        <v>162</v>
      </c>
    </row>
    <row r="1463" spans="2:51" s="13" customFormat="1" ht="13.5">
      <c r="B1463" s="232"/>
      <c r="C1463" s="233"/>
      <c r="D1463" s="218" t="s">
        <v>174</v>
      </c>
      <c r="E1463" s="234" t="s">
        <v>21</v>
      </c>
      <c r="F1463" s="235" t="s">
        <v>1300</v>
      </c>
      <c r="G1463" s="233"/>
      <c r="H1463" s="236">
        <v>-64.37</v>
      </c>
      <c r="I1463" s="237"/>
      <c r="J1463" s="233"/>
      <c r="K1463" s="233"/>
      <c r="L1463" s="238"/>
      <c r="M1463" s="239"/>
      <c r="N1463" s="240"/>
      <c r="O1463" s="240"/>
      <c r="P1463" s="240"/>
      <c r="Q1463" s="240"/>
      <c r="R1463" s="240"/>
      <c r="S1463" s="240"/>
      <c r="T1463" s="241"/>
      <c r="AT1463" s="242" t="s">
        <v>174</v>
      </c>
      <c r="AU1463" s="242" t="s">
        <v>81</v>
      </c>
      <c r="AV1463" s="13" t="s">
        <v>81</v>
      </c>
      <c r="AW1463" s="13" t="s">
        <v>36</v>
      </c>
      <c r="AX1463" s="13" t="s">
        <v>72</v>
      </c>
      <c r="AY1463" s="242" t="s">
        <v>162</v>
      </c>
    </row>
    <row r="1464" spans="2:51" s="14" customFormat="1" ht="13.5">
      <c r="B1464" s="243"/>
      <c r="C1464" s="244"/>
      <c r="D1464" s="218" t="s">
        <v>174</v>
      </c>
      <c r="E1464" s="281" t="s">
        <v>21</v>
      </c>
      <c r="F1464" s="282" t="s">
        <v>184</v>
      </c>
      <c r="G1464" s="244"/>
      <c r="H1464" s="283">
        <v>584.303</v>
      </c>
      <c r="I1464" s="249"/>
      <c r="J1464" s="244"/>
      <c r="K1464" s="244"/>
      <c r="L1464" s="250"/>
      <c r="M1464" s="251"/>
      <c r="N1464" s="252"/>
      <c r="O1464" s="252"/>
      <c r="P1464" s="252"/>
      <c r="Q1464" s="252"/>
      <c r="R1464" s="252"/>
      <c r="S1464" s="252"/>
      <c r="T1464" s="253"/>
      <c r="AT1464" s="254" t="s">
        <v>174</v>
      </c>
      <c r="AU1464" s="254" t="s">
        <v>81</v>
      </c>
      <c r="AV1464" s="14" t="s">
        <v>170</v>
      </c>
      <c r="AW1464" s="14" t="s">
        <v>36</v>
      </c>
      <c r="AX1464" s="14" t="s">
        <v>79</v>
      </c>
      <c r="AY1464" s="254" t="s">
        <v>162</v>
      </c>
    </row>
    <row r="1465" spans="2:63" s="11" customFormat="1" ht="29.85" customHeight="1">
      <c r="B1465" s="189"/>
      <c r="C1465" s="190"/>
      <c r="D1465" s="203" t="s">
        <v>71</v>
      </c>
      <c r="E1465" s="204" t="s">
        <v>1301</v>
      </c>
      <c r="F1465" s="204" t="s">
        <v>1302</v>
      </c>
      <c r="G1465" s="190"/>
      <c r="H1465" s="190"/>
      <c r="I1465" s="193"/>
      <c r="J1465" s="205">
        <f>BK1465</f>
        <v>0</v>
      </c>
      <c r="K1465" s="190"/>
      <c r="L1465" s="195"/>
      <c r="M1465" s="196"/>
      <c r="N1465" s="197"/>
      <c r="O1465" s="197"/>
      <c r="P1465" s="198">
        <f>SUM(P1466:P1480)</f>
        <v>0</v>
      </c>
      <c r="Q1465" s="197"/>
      <c r="R1465" s="198">
        <f>SUM(R1466:R1480)</f>
        <v>0.05184</v>
      </c>
      <c r="S1465" s="197"/>
      <c r="T1465" s="199">
        <f>SUM(T1466:T1480)</f>
        <v>0</v>
      </c>
      <c r="AR1465" s="200" t="s">
        <v>81</v>
      </c>
      <c r="AT1465" s="201" t="s">
        <v>71</v>
      </c>
      <c r="AU1465" s="201" t="s">
        <v>79</v>
      </c>
      <c r="AY1465" s="200" t="s">
        <v>162</v>
      </c>
      <c r="BK1465" s="202">
        <f>SUM(BK1466:BK1480)</f>
        <v>0</v>
      </c>
    </row>
    <row r="1466" spans="2:65" s="1" customFormat="1" ht="22.5" customHeight="1">
      <c r="B1466" s="43"/>
      <c r="C1466" s="206" t="s">
        <v>1303</v>
      </c>
      <c r="D1466" s="206" t="s">
        <v>165</v>
      </c>
      <c r="E1466" s="207" t="s">
        <v>1304</v>
      </c>
      <c r="F1466" s="208" t="s">
        <v>1305</v>
      </c>
      <c r="G1466" s="209" t="s">
        <v>187</v>
      </c>
      <c r="H1466" s="210">
        <v>6.5</v>
      </c>
      <c r="I1466" s="211"/>
      <c r="J1466" s="212">
        <f>ROUND(I1466*H1466,2)</f>
        <v>0</v>
      </c>
      <c r="K1466" s="208" t="s">
        <v>169</v>
      </c>
      <c r="L1466" s="63"/>
      <c r="M1466" s="213" t="s">
        <v>21</v>
      </c>
      <c r="N1466" s="214" t="s">
        <v>43</v>
      </c>
      <c r="O1466" s="44"/>
      <c r="P1466" s="215">
        <f>O1466*H1466</f>
        <v>0</v>
      </c>
      <c r="Q1466" s="215">
        <v>0</v>
      </c>
      <c r="R1466" s="215">
        <f>Q1466*H1466</f>
        <v>0</v>
      </c>
      <c r="S1466" s="215">
        <v>0</v>
      </c>
      <c r="T1466" s="216">
        <f>S1466*H1466</f>
        <v>0</v>
      </c>
      <c r="AR1466" s="26" t="s">
        <v>376</v>
      </c>
      <c r="AT1466" s="26" t="s">
        <v>165</v>
      </c>
      <c r="AU1466" s="26" t="s">
        <v>81</v>
      </c>
      <c r="AY1466" s="26" t="s">
        <v>162</v>
      </c>
      <c r="BE1466" s="217">
        <f>IF(N1466="základní",J1466,0)</f>
        <v>0</v>
      </c>
      <c r="BF1466" s="217">
        <f>IF(N1466="snížená",J1466,0)</f>
        <v>0</v>
      </c>
      <c r="BG1466" s="217">
        <f>IF(N1466="zákl. přenesená",J1466,0)</f>
        <v>0</v>
      </c>
      <c r="BH1466" s="217">
        <f>IF(N1466="sníž. přenesená",J1466,0)</f>
        <v>0</v>
      </c>
      <c r="BI1466" s="217">
        <f>IF(N1466="nulová",J1466,0)</f>
        <v>0</v>
      </c>
      <c r="BJ1466" s="26" t="s">
        <v>79</v>
      </c>
      <c r="BK1466" s="217">
        <f>ROUND(I1466*H1466,2)</f>
        <v>0</v>
      </c>
      <c r="BL1466" s="26" t="s">
        <v>376</v>
      </c>
      <c r="BM1466" s="26" t="s">
        <v>1306</v>
      </c>
    </row>
    <row r="1467" spans="2:51" s="12" customFormat="1" ht="13.5">
      <c r="B1467" s="221"/>
      <c r="C1467" s="222"/>
      <c r="D1467" s="218" t="s">
        <v>174</v>
      </c>
      <c r="E1467" s="223" t="s">
        <v>21</v>
      </c>
      <c r="F1467" s="224" t="s">
        <v>296</v>
      </c>
      <c r="G1467" s="222"/>
      <c r="H1467" s="225" t="s">
        <v>21</v>
      </c>
      <c r="I1467" s="226"/>
      <c r="J1467" s="222"/>
      <c r="K1467" s="222"/>
      <c r="L1467" s="227"/>
      <c r="M1467" s="228"/>
      <c r="N1467" s="229"/>
      <c r="O1467" s="229"/>
      <c r="P1467" s="229"/>
      <c r="Q1467" s="229"/>
      <c r="R1467" s="229"/>
      <c r="S1467" s="229"/>
      <c r="T1467" s="230"/>
      <c r="AT1467" s="231" t="s">
        <v>174</v>
      </c>
      <c r="AU1467" s="231" t="s">
        <v>81</v>
      </c>
      <c r="AV1467" s="12" t="s">
        <v>79</v>
      </c>
      <c r="AW1467" s="12" t="s">
        <v>36</v>
      </c>
      <c r="AX1467" s="12" t="s">
        <v>72</v>
      </c>
      <c r="AY1467" s="231" t="s">
        <v>162</v>
      </c>
    </row>
    <row r="1468" spans="2:51" s="13" customFormat="1" ht="13.5">
      <c r="B1468" s="232"/>
      <c r="C1468" s="233"/>
      <c r="D1468" s="245" t="s">
        <v>174</v>
      </c>
      <c r="E1468" s="255" t="s">
        <v>21</v>
      </c>
      <c r="F1468" s="256" t="s">
        <v>1307</v>
      </c>
      <c r="G1468" s="233"/>
      <c r="H1468" s="257">
        <v>6.5</v>
      </c>
      <c r="I1468" s="237"/>
      <c r="J1468" s="233"/>
      <c r="K1468" s="233"/>
      <c r="L1468" s="238"/>
      <c r="M1468" s="239"/>
      <c r="N1468" s="240"/>
      <c r="O1468" s="240"/>
      <c r="P1468" s="240"/>
      <c r="Q1468" s="240"/>
      <c r="R1468" s="240"/>
      <c r="S1468" s="240"/>
      <c r="T1468" s="241"/>
      <c r="AT1468" s="242" t="s">
        <v>174</v>
      </c>
      <c r="AU1468" s="242" t="s">
        <v>81</v>
      </c>
      <c r="AV1468" s="13" t="s">
        <v>81</v>
      </c>
      <c r="AW1468" s="13" t="s">
        <v>36</v>
      </c>
      <c r="AX1468" s="13" t="s">
        <v>79</v>
      </c>
      <c r="AY1468" s="242" t="s">
        <v>162</v>
      </c>
    </row>
    <row r="1469" spans="2:65" s="1" customFormat="1" ht="22.5" customHeight="1">
      <c r="B1469" s="43"/>
      <c r="C1469" s="258" t="s">
        <v>1308</v>
      </c>
      <c r="D1469" s="258" t="s">
        <v>237</v>
      </c>
      <c r="E1469" s="259" t="s">
        <v>1309</v>
      </c>
      <c r="F1469" s="260" t="s">
        <v>1310</v>
      </c>
      <c r="G1469" s="261" t="s">
        <v>187</v>
      </c>
      <c r="H1469" s="262">
        <v>7.15</v>
      </c>
      <c r="I1469" s="263"/>
      <c r="J1469" s="264">
        <f>ROUND(I1469*H1469,2)</f>
        <v>0</v>
      </c>
      <c r="K1469" s="260" t="s">
        <v>21</v>
      </c>
      <c r="L1469" s="265"/>
      <c r="M1469" s="266" t="s">
        <v>21</v>
      </c>
      <c r="N1469" s="267" t="s">
        <v>43</v>
      </c>
      <c r="O1469" s="44"/>
      <c r="P1469" s="215">
        <f>O1469*H1469</f>
        <v>0</v>
      </c>
      <c r="Q1469" s="215">
        <v>0</v>
      </c>
      <c r="R1469" s="215">
        <f>Q1469*H1469</f>
        <v>0</v>
      </c>
      <c r="S1469" s="215">
        <v>0</v>
      </c>
      <c r="T1469" s="216">
        <f>S1469*H1469</f>
        <v>0</v>
      </c>
      <c r="AR1469" s="26" t="s">
        <v>464</v>
      </c>
      <c r="AT1469" s="26" t="s">
        <v>237</v>
      </c>
      <c r="AU1469" s="26" t="s">
        <v>81</v>
      </c>
      <c r="AY1469" s="26" t="s">
        <v>162</v>
      </c>
      <c r="BE1469" s="217">
        <f>IF(N1469="základní",J1469,0)</f>
        <v>0</v>
      </c>
      <c r="BF1469" s="217">
        <f>IF(N1469="snížená",J1469,0)</f>
        <v>0</v>
      </c>
      <c r="BG1469" s="217">
        <f>IF(N1469="zákl. přenesená",J1469,0)</f>
        <v>0</v>
      </c>
      <c r="BH1469" s="217">
        <f>IF(N1469="sníž. přenesená",J1469,0)</f>
        <v>0</v>
      </c>
      <c r="BI1469" s="217">
        <f>IF(N1469="nulová",J1469,0)</f>
        <v>0</v>
      </c>
      <c r="BJ1469" s="26" t="s">
        <v>79</v>
      </c>
      <c r="BK1469" s="217">
        <f>ROUND(I1469*H1469,2)</f>
        <v>0</v>
      </c>
      <c r="BL1469" s="26" t="s">
        <v>376</v>
      </c>
      <c r="BM1469" s="26" t="s">
        <v>1311</v>
      </c>
    </row>
    <row r="1470" spans="2:51" s="13" customFormat="1" ht="13.5">
      <c r="B1470" s="232"/>
      <c r="C1470" s="233"/>
      <c r="D1470" s="245" t="s">
        <v>174</v>
      </c>
      <c r="E1470" s="233"/>
      <c r="F1470" s="256" t="s">
        <v>1312</v>
      </c>
      <c r="G1470" s="233"/>
      <c r="H1470" s="257">
        <v>7.15</v>
      </c>
      <c r="I1470" s="237"/>
      <c r="J1470" s="233"/>
      <c r="K1470" s="233"/>
      <c r="L1470" s="238"/>
      <c r="M1470" s="239"/>
      <c r="N1470" s="240"/>
      <c r="O1470" s="240"/>
      <c r="P1470" s="240"/>
      <c r="Q1470" s="240"/>
      <c r="R1470" s="240"/>
      <c r="S1470" s="240"/>
      <c r="T1470" s="241"/>
      <c r="AT1470" s="242" t="s">
        <v>174</v>
      </c>
      <c r="AU1470" s="242" t="s">
        <v>81</v>
      </c>
      <c r="AV1470" s="13" t="s">
        <v>81</v>
      </c>
      <c r="AW1470" s="13" t="s">
        <v>6</v>
      </c>
      <c r="AX1470" s="13" t="s">
        <v>79</v>
      </c>
      <c r="AY1470" s="242" t="s">
        <v>162</v>
      </c>
    </row>
    <row r="1471" spans="2:65" s="1" customFormat="1" ht="22.5" customHeight="1">
      <c r="B1471" s="43"/>
      <c r="C1471" s="206" t="s">
        <v>1313</v>
      </c>
      <c r="D1471" s="206" t="s">
        <v>165</v>
      </c>
      <c r="E1471" s="207" t="s">
        <v>1314</v>
      </c>
      <c r="F1471" s="208" t="s">
        <v>1315</v>
      </c>
      <c r="G1471" s="209" t="s">
        <v>187</v>
      </c>
      <c r="H1471" s="210">
        <v>59.856</v>
      </c>
      <c r="I1471" s="211"/>
      <c r="J1471" s="212">
        <f>ROUND(I1471*H1471,2)</f>
        <v>0</v>
      </c>
      <c r="K1471" s="208" t="s">
        <v>169</v>
      </c>
      <c r="L1471" s="63"/>
      <c r="M1471" s="213" t="s">
        <v>21</v>
      </c>
      <c r="N1471" s="214" t="s">
        <v>43</v>
      </c>
      <c r="O1471" s="44"/>
      <c r="P1471" s="215">
        <f>O1471*H1471</f>
        <v>0</v>
      </c>
      <c r="Q1471" s="215">
        <v>0</v>
      </c>
      <c r="R1471" s="215">
        <f>Q1471*H1471</f>
        <v>0</v>
      </c>
      <c r="S1471" s="215">
        <v>0</v>
      </c>
      <c r="T1471" s="216">
        <f>S1471*H1471</f>
        <v>0</v>
      </c>
      <c r="AR1471" s="26" t="s">
        <v>376</v>
      </c>
      <c r="AT1471" s="26" t="s">
        <v>165</v>
      </c>
      <c r="AU1471" s="26" t="s">
        <v>81</v>
      </c>
      <c r="AY1471" s="26" t="s">
        <v>162</v>
      </c>
      <c r="BE1471" s="217">
        <f>IF(N1471="základní",J1471,0)</f>
        <v>0</v>
      </c>
      <c r="BF1471" s="217">
        <f>IF(N1471="snížená",J1471,0)</f>
        <v>0</v>
      </c>
      <c r="BG1471" s="217">
        <f>IF(N1471="zákl. přenesená",J1471,0)</f>
        <v>0</v>
      </c>
      <c r="BH1471" s="217">
        <f>IF(N1471="sníž. přenesená",J1471,0)</f>
        <v>0</v>
      </c>
      <c r="BI1471" s="217">
        <f>IF(N1471="nulová",J1471,0)</f>
        <v>0</v>
      </c>
      <c r="BJ1471" s="26" t="s">
        <v>79</v>
      </c>
      <c r="BK1471" s="217">
        <f>ROUND(I1471*H1471,2)</f>
        <v>0</v>
      </c>
      <c r="BL1471" s="26" t="s">
        <v>376</v>
      </c>
      <c r="BM1471" s="26" t="s">
        <v>1316</v>
      </c>
    </row>
    <row r="1472" spans="2:47" s="1" customFormat="1" ht="27">
      <c r="B1472" s="43"/>
      <c r="C1472" s="65"/>
      <c r="D1472" s="218" t="s">
        <v>241</v>
      </c>
      <c r="E1472" s="65"/>
      <c r="F1472" s="219" t="s">
        <v>1317</v>
      </c>
      <c r="G1472" s="65"/>
      <c r="H1472" s="65"/>
      <c r="I1472" s="174"/>
      <c r="J1472" s="65"/>
      <c r="K1472" s="65"/>
      <c r="L1472" s="63"/>
      <c r="M1472" s="220"/>
      <c r="N1472" s="44"/>
      <c r="O1472" s="44"/>
      <c r="P1472" s="44"/>
      <c r="Q1472" s="44"/>
      <c r="R1472" s="44"/>
      <c r="S1472" s="44"/>
      <c r="T1472" s="80"/>
      <c r="AT1472" s="26" t="s">
        <v>241</v>
      </c>
      <c r="AU1472" s="26" t="s">
        <v>81</v>
      </c>
    </row>
    <row r="1473" spans="2:51" s="12" customFormat="1" ht="13.5">
      <c r="B1473" s="221"/>
      <c r="C1473" s="222"/>
      <c r="D1473" s="218" t="s">
        <v>174</v>
      </c>
      <c r="E1473" s="223" t="s">
        <v>21</v>
      </c>
      <c r="F1473" s="224" t="s">
        <v>1318</v>
      </c>
      <c r="G1473" s="222"/>
      <c r="H1473" s="225" t="s">
        <v>21</v>
      </c>
      <c r="I1473" s="226"/>
      <c r="J1473" s="222"/>
      <c r="K1473" s="222"/>
      <c r="L1473" s="227"/>
      <c r="M1473" s="228"/>
      <c r="N1473" s="229"/>
      <c r="O1473" s="229"/>
      <c r="P1473" s="229"/>
      <c r="Q1473" s="229"/>
      <c r="R1473" s="229"/>
      <c r="S1473" s="229"/>
      <c r="T1473" s="230"/>
      <c r="AT1473" s="231" t="s">
        <v>174</v>
      </c>
      <c r="AU1473" s="231" t="s">
        <v>81</v>
      </c>
      <c r="AV1473" s="12" t="s">
        <v>79</v>
      </c>
      <c r="AW1473" s="12" t="s">
        <v>36</v>
      </c>
      <c r="AX1473" s="12" t="s">
        <v>72</v>
      </c>
      <c r="AY1473" s="231" t="s">
        <v>162</v>
      </c>
    </row>
    <row r="1474" spans="2:51" s="13" customFormat="1" ht="13.5">
      <c r="B1474" s="232"/>
      <c r="C1474" s="233"/>
      <c r="D1474" s="245" t="s">
        <v>174</v>
      </c>
      <c r="E1474" s="255" t="s">
        <v>21</v>
      </c>
      <c r="F1474" s="256" t="s">
        <v>1319</v>
      </c>
      <c r="G1474" s="233"/>
      <c r="H1474" s="257">
        <v>59.856</v>
      </c>
      <c r="I1474" s="237"/>
      <c r="J1474" s="233"/>
      <c r="K1474" s="233"/>
      <c r="L1474" s="238"/>
      <c r="M1474" s="239"/>
      <c r="N1474" s="240"/>
      <c r="O1474" s="240"/>
      <c r="P1474" s="240"/>
      <c r="Q1474" s="240"/>
      <c r="R1474" s="240"/>
      <c r="S1474" s="240"/>
      <c r="T1474" s="241"/>
      <c r="AT1474" s="242" t="s">
        <v>174</v>
      </c>
      <c r="AU1474" s="242" t="s">
        <v>81</v>
      </c>
      <c r="AV1474" s="13" t="s">
        <v>81</v>
      </c>
      <c r="AW1474" s="13" t="s">
        <v>36</v>
      </c>
      <c r="AX1474" s="13" t="s">
        <v>79</v>
      </c>
      <c r="AY1474" s="242" t="s">
        <v>162</v>
      </c>
    </row>
    <row r="1475" spans="2:65" s="1" customFormat="1" ht="22.5" customHeight="1">
      <c r="B1475" s="43"/>
      <c r="C1475" s="258" t="s">
        <v>1320</v>
      </c>
      <c r="D1475" s="258" t="s">
        <v>237</v>
      </c>
      <c r="E1475" s="259" t="s">
        <v>1321</v>
      </c>
      <c r="F1475" s="260" t="s">
        <v>1322</v>
      </c>
      <c r="G1475" s="261" t="s">
        <v>416</v>
      </c>
      <c r="H1475" s="262">
        <v>32</v>
      </c>
      <c r="I1475" s="263"/>
      <c r="J1475" s="264">
        <f>ROUND(I1475*H1475,2)</f>
        <v>0</v>
      </c>
      <c r="K1475" s="260" t="s">
        <v>21</v>
      </c>
      <c r="L1475" s="265"/>
      <c r="M1475" s="266" t="s">
        <v>21</v>
      </c>
      <c r="N1475" s="267" t="s">
        <v>43</v>
      </c>
      <c r="O1475" s="44"/>
      <c r="P1475" s="215">
        <f>O1475*H1475</f>
        <v>0</v>
      </c>
      <c r="Q1475" s="215">
        <v>0.00162</v>
      </c>
      <c r="R1475" s="215">
        <f>Q1475*H1475</f>
        <v>0.05184</v>
      </c>
      <c r="S1475" s="215">
        <v>0</v>
      </c>
      <c r="T1475" s="216">
        <f>S1475*H1475</f>
        <v>0</v>
      </c>
      <c r="AR1475" s="26" t="s">
        <v>464</v>
      </c>
      <c r="AT1475" s="26" t="s">
        <v>237</v>
      </c>
      <c r="AU1475" s="26" t="s">
        <v>81</v>
      </c>
      <c r="AY1475" s="26" t="s">
        <v>162</v>
      </c>
      <c r="BE1475" s="217">
        <f>IF(N1475="základní",J1475,0)</f>
        <v>0</v>
      </c>
      <c r="BF1475" s="217">
        <f>IF(N1475="snížená",J1475,0)</f>
        <v>0</v>
      </c>
      <c r="BG1475" s="217">
        <f>IF(N1475="zákl. přenesená",J1475,0)</f>
        <v>0</v>
      </c>
      <c r="BH1475" s="217">
        <f>IF(N1475="sníž. přenesená",J1475,0)</f>
        <v>0</v>
      </c>
      <c r="BI1475" s="217">
        <f>IF(N1475="nulová",J1475,0)</f>
        <v>0</v>
      </c>
      <c r="BJ1475" s="26" t="s">
        <v>79</v>
      </c>
      <c r="BK1475" s="217">
        <f>ROUND(I1475*H1475,2)</f>
        <v>0</v>
      </c>
      <c r="BL1475" s="26" t="s">
        <v>376</v>
      </c>
      <c r="BM1475" s="26" t="s">
        <v>1323</v>
      </c>
    </row>
    <row r="1476" spans="2:51" s="13" customFormat="1" ht="13.5">
      <c r="B1476" s="232"/>
      <c r="C1476" s="233"/>
      <c r="D1476" s="245" t="s">
        <v>174</v>
      </c>
      <c r="E1476" s="255" t="s">
        <v>21</v>
      </c>
      <c r="F1476" s="256" t="s">
        <v>1324</v>
      </c>
      <c r="G1476" s="233"/>
      <c r="H1476" s="257">
        <v>32</v>
      </c>
      <c r="I1476" s="237"/>
      <c r="J1476" s="233"/>
      <c r="K1476" s="233"/>
      <c r="L1476" s="238"/>
      <c r="M1476" s="239"/>
      <c r="N1476" s="240"/>
      <c r="O1476" s="240"/>
      <c r="P1476" s="240"/>
      <c r="Q1476" s="240"/>
      <c r="R1476" s="240"/>
      <c r="S1476" s="240"/>
      <c r="T1476" s="241"/>
      <c r="AT1476" s="242" t="s">
        <v>174</v>
      </c>
      <c r="AU1476" s="242" t="s">
        <v>81</v>
      </c>
      <c r="AV1476" s="13" t="s">
        <v>81</v>
      </c>
      <c r="AW1476" s="13" t="s">
        <v>36</v>
      </c>
      <c r="AX1476" s="13" t="s">
        <v>79</v>
      </c>
      <c r="AY1476" s="242" t="s">
        <v>162</v>
      </c>
    </row>
    <row r="1477" spans="2:65" s="1" customFormat="1" ht="22.5" customHeight="1">
      <c r="B1477" s="43"/>
      <c r="C1477" s="206" t="s">
        <v>1325</v>
      </c>
      <c r="D1477" s="206" t="s">
        <v>165</v>
      </c>
      <c r="E1477" s="207" t="s">
        <v>1326</v>
      </c>
      <c r="F1477" s="208" t="s">
        <v>1327</v>
      </c>
      <c r="G1477" s="209" t="s">
        <v>594</v>
      </c>
      <c r="H1477" s="280"/>
      <c r="I1477" s="211"/>
      <c r="J1477" s="212">
        <f>ROUND(I1477*H1477,2)</f>
        <v>0</v>
      </c>
      <c r="K1477" s="208" t="s">
        <v>169</v>
      </c>
      <c r="L1477" s="63"/>
      <c r="M1477" s="213" t="s">
        <v>21</v>
      </c>
      <c r="N1477" s="214" t="s">
        <v>43</v>
      </c>
      <c r="O1477" s="44"/>
      <c r="P1477" s="215">
        <f>O1477*H1477</f>
        <v>0</v>
      </c>
      <c r="Q1477" s="215">
        <v>0</v>
      </c>
      <c r="R1477" s="215">
        <f>Q1477*H1477</f>
        <v>0</v>
      </c>
      <c r="S1477" s="215">
        <v>0</v>
      </c>
      <c r="T1477" s="216">
        <f>S1477*H1477</f>
        <v>0</v>
      </c>
      <c r="AR1477" s="26" t="s">
        <v>376</v>
      </c>
      <c r="AT1477" s="26" t="s">
        <v>165</v>
      </c>
      <c r="AU1477" s="26" t="s">
        <v>81</v>
      </c>
      <c r="AY1477" s="26" t="s">
        <v>162</v>
      </c>
      <c r="BE1477" s="217">
        <f>IF(N1477="základní",J1477,0)</f>
        <v>0</v>
      </c>
      <c r="BF1477" s="217">
        <f>IF(N1477="snížená",J1477,0)</f>
        <v>0</v>
      </c>
      <c r="BG1477" s="217">
        <f>IF(N1477="zákl. přenesená",J1477,0)</f>
        <v>0</v>
      </c>
      <c r="BH1477" s="217">
        <f>IF(N1477="sníž. přenesená",J1477,0)</f>
        <v>0</v>
      </c>
      <c r="BI1477" s="217">
        <f>IF(N1477="nulová",J1477,0)</f>
        <v>0</v>
      </c>
      <c r="BJ1477" s="26" t="s">
        <v>79</v>
      </c>
      <c r="BK1477" s="217">
        <f>ROUND(I1477*H1477,2)</f>
        <v>0</v>
      </c>
      <c r="BL1477" s="26" t="s">
        <v>376</v>
      </c>
      <c r="BM1477" s="26" t="s">
        <v>1328</v>
      </c>
    </row>
    <row r="1478" spans="2:47" s="1" customFormat="1" ht="121.5">
      <c r="B1478" s="43"/>
      <c r="C1478" s="65"/>
      <c r="D1478" s="245" t="s">
        <v>172</v>
      </c>
      <c r="E1478" s="65"/>
      <c r="F1478" s="279" t="s">
        <v>909</v>
      </c>
      <c r="G1478" s="65"/>
      <c r="H1478" s="65"/>
      <c r="I1478" s="174"/>
      <c r="J1478" s="65"/>
      <c r="K1478" s="65"/>
      <c r="L1478" s="63"/>
      <c r="M1478" s="220"/>
      <c r="N1478" s="44"/>
      <c r="O1478" s="44"/>
      <c r="P1478" s="44"/>
      <c r="Q1478" s="44"/>
      <c r="R1478" s="44"/>
      <c r="S1478" s="44"/>
      <c r="T1478" s="80"/>
      <c r="AT1478" s="26" t="s">
        <v>172</v>
      </c>
      <c r="AU1478" s="26" t="s">
        <v>81</v>
      </c>
    </row>
    <row r="1479" spans="2:65" s="1" customFormat="1" ht="22.5" customHeight="1">
      <c r="B1479" s="43"/>
      <c r="C1479" s="206" t="s">
        <v>1277</v>
      </c>
      <c r="D1479" s="206" t="s">
        <v>165</v>
      </c>
      <c r="E1479" s="207" t="s">
        <v>1329</v>
      </c>
      <c r="F1479" s="208" t="s">
        <v>1330</v>
      </c>
      <c r="G1479" s="209" t="s">
        <v>594</v>
      </c>
      <c r="H1479" s="280"/>
      <c r="I1479" s="211"/>
      <c r="J1479" s="212">
        <f>ROUND(I1479*H1479,2)</f>
        <v>0</v>
      </c>
      <c r="K1479" s="208" t="s">
        <v>169</v>
      </c>
      <c r="L1479" s="63"/>
      <c r="M1479" s="213" t="s">
        <v>21</v>
      </c>
      <c r="N1479" s="214" t="s">
        <v>43</v>
      </c>
      <c r="O1479" s="44"/>
      <c r="P1479" s="215">
        <f>O1479*H1479</f>
        <v>0</v>
      </c>
      <c r="Q1479" s="215">
        <v>0</v>
      </c>
      <c r="R1479" s="215">
        <f>Q1479*H1479</f>
        <v>0</v>
      </c>
      <c r="S1479" s="215">
        <v>0</v>
      </c>
      <c r="T1479" s="216">
        <f>S1479*H1479</f>
        <v>0</v>
      </c>
      <c r="AR1479" s="26" t="s">
        <v>376</v>
      </c>
      <c r="AT1479" s="26" t="s">
        <v>165</v>
      </c>
      <c r="AU1479" s="26" t="s">
        <v>81</v>
      </c>
      <c r="AY1479" s="26" t="s">
        <v>162</v>
      </c>
      <c r="BE1479" s="217">
        <f>IF(N1479="základní",J1479,0)</f>
        <v>0</v>
      </c>
      <c r="BF1479" s="217">
        <f>IF(N1479="snížená",J1479,0)</f>
        <v>0</v>
      </c>
      <c r="BG1479" s="217">
        <f>IF(N1479="zákl. přenesená",J1479,0)</f>
        <v>0</v>
      </c>
      <c r="BH1479" s="217">
        <f>IF(N1479="sníž. přenesená",J1479,0)</f>
        <v>0</v>
      </c>
      <c r="BI1479" s="217">
        <f>IF(N1479="nulová",J1479,0)</f>
        <v>0</v>
      </c>
      <c r="BJ1479" s="26" t="s">
        <v>79</v>
      </c>
      <c r="BK1479" s="217">
        <f>ROUND(I1479*H1479,2)</f>
        <v>0</v>
      </c>
      <c r="BL1479" s="26" t="s">
        <v>376</v>
      </c>
      <c r="BM1479" s="26" t="s">
        <v>1331</v>
      </c>
    </row>
    <row r="1480" spans="2:47" s="1" customFormat="1" ht="121.5">
      <c r="B1480" s="43"/>
      <c r="C1480" s="65"/>
      <c r="D1480" s="218" t="s">
        <v>172</v>
      </c>
      <c r="E1480" s="65"/>
      <c r="F1480" s="219" t="s">
        <v>909</v>
      </c>
      <c r="G1480" s="65"/>
      <c r="H1480" s="65"/>
      <c r="I1480" s="174"/>
      <c r="J1480" s="65"/>
      <c r="K1480" s="65"/>
      <c r="L1480" s="63"/>
      <c r="M1480" s="284"/>
      <c r="N1480" s="285"/>
      <c r="O1480" s="285"/>
      <c r="P1480" s="285"/>
      <c r="Q1480" s="285"/>
      <c r="R1480" s="285"/>
      <c r="S1480" s="285"/>
      <c r="T1480" s="286"/>
      <c r="AT1480" s="26" t="s">
        <v>172</v>
      </c>
      <c r="AU1480" s="26" t="s">
        <v>81</v>
      </c>
    </row>
    <row r="1481" spans="2:12" s="1" customFormat="1" ht="6.95" customHeight="1">
      <c r="B1481" s="58"/>
      <c r="C1481" s="59"/>
      <c r="D1481" s="59"/>
      <c r="E1481" s="59"/>
      <c r="F1481" s="59"/>
      <c r="G1481" s="59"/>
      <c r="H1481" s="59"/>
      <c r="I1481" s="150"/>
      <c r="J1481" s="59"/>
      <c r="K1481" s="59"/>
      <c r="L1481" s="63"/>
    </row>
  </sheetData>
  <sheetProtection password="CC35" sheet="1" objects="1" scenarios="1" formatCells="0" formatColumns="0" formatRows="0" sort="0" autoFilter="0"/>
  <autoFilter ref="C101:K1480"/>
  <mergeCells count="12">
    <mergeCell ref="G1:H1"/>
    <mergeCell ref="L2:V2"/>
    <mergeCell ref="E49:H49"/>
    <mergeCell ref="E51:H51"/>
    <mergeCell ref="E90:H90"/>
    <mergeCell ref="E92:H92"/>
    <mergeCell ref="E94:H94"/>
    <mergeCell ref="E7:H7"/>
    <mergeCell ref="E9:H9"/>
    <mergeCell ref="E11:H11"/>
    <mergeCell ref="E26:H26"/>
    <mergeCell ref="E47:H47"/>
  </mergeCells>
  <hyperlinks>
    <hyperlink ref="F1:G1" location="C2" display="1) Krycí list soupisu"/>
    <hyperlink ref="G1:H1" location="C58" display="2) Rekapitulace"/>
    <hyperlink ref="J1" location="C10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3"/>
      <c r="C1" s="123"/>
      <c r="D1" s="124" t="s">
        <v>1</v>
      </c>
      <c r="E1" s="123"/>
      <c r="F1" s="125" t="s">
        <v>111</v>
      </c>
      <c r="G1" s="432" t="s">
        <v>112</v>
      </c>
      <c r="H1" s="432"/>
      <c r="I1" s="126"/>
      <c r="J1" s="125" t="s">
        <v>113</v>
      </c>
      <c r="K1" s="124" t="s">
        <v>114</v>
      </c>
      <c r="L1" s="125" t="s">
        <v>115</v>
      </c>
      <c r="M1" s="125"/>
      <c r="N1" s="125"/>
      <c r="O1" s="125"/>
      <c r="P1" s="125"/>
      <c r="Q1" s="125"/>
      <c r="R1" s="125"/>
      <c r="S1" s="125"/>
      <c r="T1" s="12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424"/>
      <c r="M2" s="424"/>
      <c r="N2" s="424"/>
      <c r="O2" s="424"/>
      <c r="P2" s="424"/>
      <c r="Q2" s="424"/>
      <c r="R2" s="424"/>
      <c r="S2" s="424"/>
      <c r="T2" s="424"/>
      <c r="U2" s="424"/>
      <c r="V2" s="424"/>
      <c r="AT2" s="26" t="s">
        <v>89</v>
      </c>
    </row>
    <row r="3" spans="2:46" ht="6.95" customHeight="1">
      <c r="B3" s="27"/>
      <c r="C3" s="28"/>
      <c r="D3" s="28"/>
      <c r="E3" s="28"/>
      <c r="F3" s="28"/>
      <c r="G3" s="28"/>
      <c r="H3" s="28"/>
      <c r="I3" s="127"/>
      <c r="J3" s="28"/>
      <c r="K3" s="29"/>
      <c r="AT3" s="26" t="s">
        <v>81</v>
      </c>
    </row>
    <row r="4" spans="2:46" ht="36.95" customHeight="1">
      <c r="B4" s="30"/>
      <c r="C4" s="31"/>
      <c r="D4" s="32" t="s">
        <v>116</v>
      </c>
      <c r="E4" s="31"/>
      <c r="F4" s="31"/>
      <c r="G4" s="31"/>
      <c r="H4" s="31"/>
      <c r="I4" s="128"/>
      <c r="J4" s="31"/>
      <c r="K4" s="33"/>
      <c r="M4" s="34" t="s">
        <v>12</v>
      </c>
      <c r="AT4" s="26" t="s">
        <v>6</v>
      </c>
    </row>
    <row r="5" spans="2:11" ht="6.95" customHeight="1">
      <c r="B5" s="30"/>
      <c r="C5" s="31"/>
      <c r="D5" s="31"/>
      <c r="E5" s="31"/>
      <c r="F5" s="31"/>
      <c r="G5" s="31"/>
      <c r="H5" s="31"/>
      <c r="I5" s="128"/>
      <c r="J5" s="31"/>
      <c r="K5" s="33"/>
    </row>
    <row r="6" spans="2:11" ht="13.5">
      <c r="B6" s="30"/>
      <c r="C6" s="31"/>
      <c r="D6" s="39" t="s">
        <v>18</v>
      </c>
      <c r="E6" s="31"/>
      <c r="F6" s="31"/>
      <c r="G6" s="31"/>
      <c r="H6" s="31"/>
      <c r="I6" s="128"/>
      <c r="J6" s="31"/>
      <c r="K6" s="33"/>
    </row>
    <row r="7" spans="2:11" ht="22.5" customHeight="1">
      <c r="B7" s="30"/>
      <c r="C7" s="31"/>
      <c r="D7" s="31"/>
      <c r="E7" s="425" t="str">
        <f>'Rekapitulace stavby'!K6</f>
        <v>Teoretické Ústavy  LF v Olomouci úpravy sekcí (A1-4.NP a A1-5.NP)</v>
      </c>
      <c r="F7" s="426"/>
      <c r="G7" s="426"/>
      <c r="H7" s="426"/>
      <c r="I7" s="128"/>
      <c r="J7" s="31"/>
      <c r="K7" s="33"/>
    </row>
    <row r="8" spans="2:11" ht="13.5">
      <c r="B8" s="30"/>
      <c r="C8" s="31"/>
      <c r="D8" s="39" t="s">
        <v>117</v>
      </c>
      <c r="E8" s="31"/>
      <c r="F8" s="31"/>
      <c r="G8" s="31"/>
      <c r="H8" s="31"/>
      <c r="I8" s="128"/>
      <c r="J8" s="31"/>
      <c r="K8" s="33"/>
    </row>
    <row r="9" spans="2:11" s="1" customFormat="1" ht="22.5" customHeight="1">
      <c r="B9" s="43"/>
      <c r="C9" s="44"/>
      <c r="D9" s="44"/>
      <c r="E9" s="425" t="s">
        <v>118</v>
      </c>
      <c r="F9" s="427"/>
      <c r="G9" s="427"/>
      <c r="H9" s="427"/>
      <c r="I9" s="129"/>
      <c r="J9" s="44"/>
      <c r="K9" s="47"/>
    </row>
    <row r="10" spans="2:11" s="1" customFormat="1" ht="13.5">
      <c r="B10" s="43"/>
      <c r="C10" s="44"/>
      <c r="D10" s="39" t="s">
        <v>119</v>
      </c>
      <c r="E10" s="44"/>
      <c r="F10" s="44"/>
      <c r="G10" s="44"/>
      <c r="H10" s="44"/>
      <c r="I10" s="129"/>
      <c r="J10" s="44"/>
      <c r="K10" s="47"/>
    </row>
    <row r="11" spans="2:11" s="1" customFormat="1" ht="36.95" customHeight="1">
      <c r="B11" s="43"/>
      <c r="C11" s="44"/>
      <c r="D11" s="44"/>
      <c r="E11" s="428" t="s">
        <v>1332</v>
      </c>
      <c r="F11" s="427"/>
      <c r="G11" s="427"/>
      <c r="H11" s="42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9" t="s">
        <v>20</v>
      </c>
      <c r="E13" s="44"/>
      <c r="F13" s="37" t="s">
        <v>21</v>
      </c>
      <c r="G13" s="44"/>
      <c r="H13" s="44"/>
      <c r="I13" s="130" t="s">
        <v>22</v>
      </c>
      <c r="J13" s="37" t="s">
        <v>21</v>
      </c>
      <c r="K13" s="47"/>
    </row>
    <row r="14" spans="2:11" s="1" customFormat="1" ht="14.45" customHeight="1">
      <c r="B14" s="43"/>
      <c r="C14" s="44"/>
      <c r="D14" s="39" t="s">
        <v>23</v>
      </c>
      <c r="E14" s="44"/>
      <c r="F14" s="37" t="s">
        <v>24</v>
      </c>
      <c r="G14" s="44"/>
      <c r="H14" s="44"/>
      <c r="I14" s="130" t="s">
        <v>25</v>
      </c>
      <c r="J14" s="131" t="str">
        <f>'Rekapitulace stavby'!AN8</f>
        <v>14.7.2016</v>
      </c>
      <c r="K14" s="47"/>
    </row>
    <row r="15" spans="2:11" s="1" customFormat="1" ht="10.9" customHeight="1">
      <c r="B15" s="43"/>
      <c r="C15" s="44"/>
      <c r="D15" s="44"/>
      <c r="E15" s="44"/>
      <c r="F15" s="44"/>
      <c r="G15" s="44"/>
      <c r="H15" s="44"/>
      <c r="I15" s="129"/>
      <c r="J15" s="44"/>
      <c r="K15" s="47"/>
    </row>
    <row r="16" spans="2:11" s="1" customFormat="1" ht="14.45" customHeight="1">
      <c r="B16" s="43"/>
      <c r="C16" s="44"/>
      <c r="D16" s="39" t="s">
        <v>27</v>
      </c>
      <c r="E16" s="44"/>
      <c r="F16" s="44"/>
      <c r="G16" s="44"/>
      <c r="H16" s="44"/>
      <c r="I16" s="130" t="s">
        <v>28</v>
      </c>
      <c r="J16" s="37" t="s">
        <v>21</v>
      </c>
      <c r="K16" s="47"/>
    </row>
    <row r="17" spans="2:11" s="1" customFormat="1" ht="18" customHeight="1">
      <c r="B17" s="43"/>
      <c r="C17" s="44"/>
      <c r="D17" s="44"/>
      <c r="E17" s="37" t="s">
        <v>30</v>
      </c>
      <c r="F17" s="44"/>
      <c r="G17" s="44"/>
      <c r="H17" s="44"/>
      <c r="I17" s="130" t="s">
        <v>31</v>
      </c>
      <c r="J17" s="37" t="s">
        <v>21</v>
      </c>
      <c r="K17" s="47"/>
    </row>
    <row r="18" spans="2:11" s="1" customFormat="1" ht="6.95" customHeight="1">
      <c r="B18" s="43"/>
      <c r="C18" s="44"/>
      <c r="D18" s="44"/>
      <c r="E18" s="44"/>
      <c r="F18" s="44"/>
      <c r="G18" s="44"/>
      <c r="H18" s="44"/>
      <c r="I18" s="129"/>
      <c r="J18" s="44"/>
      <c r="K18" s="47"/>
    </row>
    <row r="19" spans="2:11" s="1" customFormat="1" ht="14.45" customHeight="1">
      <c r="B19" s="43"/>
      <c r="C19" s="44"/>
      <c r="D19" s="39" t="s">
        <v>32</v>
      </c>
      <c r="E19" s="44"/>
      <c r="F19" s="44"/>
      <c r="G19" s="44"/>
      <c r="H19" s="44"/>
      <c r="I19" s="130" t="s">
        <v>28</v>
      </c>
      <c r="J19" s="37" t="str">
        <f>IF('Rekapitulace stavby'!AN13="Vyplň údaj","",IF('Rekapitulace stavby'!AN13="","",'Rekapitulace stavby'!AN13))</f>
        <v/>
      </c>
      <c r="K19" s="47"/>
    </row>
    <row r="20" spans="2:11" s="1" customFormat="1" ht="18" customHeight="1">
      <c r="B20" s="43"/>
      <c r="C20" s="44"/>
      <c r="D20" s="44"/>
      <c r="E20" s="37" t="str">
        <f>IF('Rekapitulace stavby'!E14="Vyplň údaj","",IF('Rekapitulace stavby'!E14="","",'Rekapitulace stavby'!E14))</f>
        <v/>
      </c>
      <c r="F20" s="44"/>
      <c r="G20" s="44"/>
      <c r="H20" s="44"/>
      <c r="I20" s="130" t="s">
        <v>31</v>
      </c>
      <c r="J20" s="37"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9" t="s">
        <v>34</v>
      </c>
      <c r="E22" s="44"/>
      <c r="F22" s="44"/>
      <c r="G22" s="44"/>
      <c r="H22" s="44"/>
      <c r="I22" s="130" t="s">
        <v>28</v>
      </c>
      <c r="J22" s="37" t="s">
        <v>21</v>
      </c>
      <c r="K22" s="47"/>
    </row>
    <row r="23" spans="2:11" s="1" customFormat="1" ht="18" customHeight="1">
      <c r="B23" s="43"/>
      <c r="C23" s="44"/>
      <c r="D23" s="44"/>
      <c r="E23" s="37" t="s">
        <v>35</v>
      </c>
      <c r="F23" s="44"/>
      <c r="G23" s="44"/>
      <c r="H23" s="44"/>
      <c r="I23" s="130" t="s">
        <v>31</v>
      </c>
      <c r="J23" s="37" t="s">
        <v>21</v>
      </c>
      <c r="K23" s="47"/>
    </row>
    <row r="24" spans="2:11" s="1" customFormat="1" ht="6.95" customHeight="1">
      <c r="B24" s="43"/>
      <c r="C24" s="44"/>
      <c r="D24" s="44"/>
      <c r="E24" s="44"/>
      <c r="F24" s="44"/>
      <c r="G24" s="44"/>
      <c r="H24" s="44"/>
      <c r="I24" s="129"/>
      <c r="J24" s="44"/>
      <c r="K24" s="47"/>
    </row>
    <row r="25" spans="2:11" s="1" customFormat="1" ht="14.45" customHeight="1">
      <c r="B25" s="43"/>
      <c r="C25" s="44"/>
      <c r="D25" s="39" t="s">
        <v>37</v>
      </c>
      <c r="E25" s="44"/>
      <c r="F25" s="44"/>
      <c r="G25" s="44"/>
      <c r="H25" s="44"/>
      <c r="I25" s="129"/>
      <c r="J25" s="44"/>
      <c r="K25" s="47"/>
    </row>
    <row r="26" spans="2:11" s="7" customFormat="1" ht="22.5" customHeight="1">
      <c r="B26" s="132"/>
      <c r="C26" s="133"/>
      <c r="D26" s="133"/>
      <c r="E26" s="390" t="s">
        <v>21</v>
      </c>
      <c r="F26" s="390"/>
      <c r="G26" s="390"/>
      <c r="H26" s="390"/>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38</v>
      </c>
      <c r="E29" s="44"/>
      <c r="F29" s="44"/>
      <c r="G29" s="44"/>
      <c r="H29" s="44"/>
      <c r="I29" s="129"/>
      <c r="J29" s="139">
        <f>ROUND(J98,2)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40</v>
      </c>
      <c r="G31" s="44"/>
      <c r="H31" s="44"/>
      <c r="I31" s="140" t="s">
        <v>39</v>
      </c>
      <c r="J31" s="48" t="s">
        <v>41</v>
      </c>
      <c r="K31" s="47"/>
    </row>
    <row r="32" spans="2:11" s="1" customFormat="1" ht="14.45" customHeight="1">
      <c r="B32" s="43"/>
      <c r="C32" s="44"/>
      <c r="D32" s="51" t="s">
        <v>42</v>
      </c>
      <c r="E32" s="51" t="s">
        <v>43</v>
      </c>
      <c r="F32" s="141">
        <f>ROUND(SUM(BE98:BE238),2)</f>
        <v>0</v>
      </c>
      <c r="G32" s="44"/>
      <c r="H32" s="44"/>
      <c r="I32" s="142">
        <v>0.21</v>
      </c>
      <c r="J32" s="141">
        <f>ROUND(ROUND((SUM(BE98:BE238)),2)*I32,2)</f>
        <v>0</v>
      </c>
      <c r="K32" s="47"/>
    </row>
    <row r="33" spans="2:11" s="1" customFormat="1" ht="14.45" customHeight="1">
      <c r="B33" s="43"/>
      <c r="C33" s="44"/>
      <c r="D33" s="44"/>
      <c r="E33" s="51" t="s">
        <v>44</v>
      </c>
      <c r="F33" s="141">
        <f>ROUND(SUM(BF98:BF238),2)</f>
        <v>0</v>
      </c>
      <c r="G33" s="44"/>
      <c r="H33" s="44"/>
      <c r="I33" s="142">
        <v>0.15</v>
      </c>
      <c r="J33" s="141">
        <f>ROUND(ROUND((SUM(BF98:BF238)),2)*I33,2)</f>
        <v>0</v>
      </c>
      <c r="K33" s="47"/>
    </row>
    <row r="34" spans="2:11" s="1" customFormat="1" ht="14.45" customHeight="1" hidden="1">
      <c r="B34" s="43"/>
      <c r="C34" s="44"/>
      <c r="D34" s="44"/>
      <c r="E34" s="51" t="s">
        <v>45</v>
      </c>
      <c r="F34" s="141">
        <f>ROUND(SUM(BG98:BG238),2)</f>
        <v>0</v>
      </c>
      <c r="G34" s="44"/>
      <c r="H34" s="44"/>
      <c r="I34" s="142">
        <v>0.21</v>
      </c>
      <c r="J34" s="141">
        <v>0</v>
      </c>
      <c r="K34" s="47"/>
    </row>
    <row r="35" spans="2:11" s="1" customFormat="1" ht="14.45" customHeight="1" hidden="1">
      <c r="B35" s="43"/>
      <c r="C35" s="44"/>
      <c r="D35" s="44"/>
      <c r="E35" s="51" t="s">
        <v>46</v>
      </c>
      <c r="F35" s="141">
        <f>ROUND(SUM(BH98:BH238),2)</f>
        <v>0</v>
      </c>
      <c r="G35" s="44"/>
      <c r="H35" s="44"/>
      <c r="I35" s="142">
        <v>0.15</v>
      </c>
      <c r="J35" s="141">
        <v>0</v>
      </c>
      <c r="K35" s="47"/>
    </row>
    <row r="36" spans="2:11" s="1" customFormat="1" ht="14.45" customHeight="1" hidden="1">
      <c r="B36" s="43"/>
      <c r="C36" s="44"/>
      <c r="D36" s="44"/>
      <c r="E36" s="51" t="s">
        <v>47</v>
      </c>
      <c r="F36" s="141">
        <f>ROUND(SUM(BI98:BI238),2)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48</v>
      </c>
      <c r="E38" s="81"/>
      <c r="F38" s="81"/>
      <c r="G38" s="145" t="s">
        <v>49</v>
      </c>
      <c r="H38" s="146" t="s">
        <v>50</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2" t="s">
        <v>121</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9" t="s">
        <v>18</v>
      </c>
      <c r="D46" s="44"/>
      <c r="E46" s="44"/>
      <c r="F46" s="44"/>
      <c r="G46" s="44"/>
      <c r="H46" s="44"/>
      <c r="I46" s="129"/>
      <c r="J46" s="44"/>
      <c r="K46" s="47"/>
    </row>
    <row r="47" spans="2:11" s="1" customFormat="1" ht="22.5" customHeight="1">
      <c r="B47" s="43"/>
      <c r="C47" s="44"/>
      <c r="D47" s="44"/>
      <c r="E47" s="425" t="str">
        <f>E7</f>
        <v>Teoretické Ústavy  LF v Olomouci úpravy sekcí (A1-4.NP a A1-5.NP)</v>
      </c>
      <c r="F47" s="426"/>
      <c r="G47" s="426"/>
      <c r="H47" s="426"/>
      <c r="I47" s="129"/>
      <c r="J47" s="44"/>
      <c r="K47" s="47"/>
    </row>
    <row r="48" spans="2:11" ht="13.5">
      <c r="B48" s="30"/>
      <c r="C48" s="39" t="s">
        <v>117</v>
      </c>
      <c r="D48" s="31"/>
      <c r="E48" s="31"/>
      <c r="F48" s="31"/>
      <c r="G48" s="31"/>
      <c r="H48" s="31"/>
      <c r="I48" s="128"/>
      <c r="J48" s="31"/>
      <c r="K48" s="33"/>
    </row>
    <row r="49" spans="2:11" s="1" customFormat="1" ht="22.5" customHeight="1">
      <c r="B49" s="43"/>
      <c r="C49" s="44"/>
      <c r="D49" s="44"/>
      <c r="E49" s="425" t="s">
        <v>118</v>
      </c>
      <c r="F49" s="427"/>
      <c r="G49" s="427"/>
      <c r="H49" s="427"/>
      <c r="I49" s="129"/>
      <c r="J49" s="44"/>
      <c r="K49" s="47"/>
    </row>
    <row r="50" spans="2:11" s="1" customFormat="1" ht="14.45" customHeight="1">
      <c r="B50" s="43"/>
      <c r="C50" s="39" t="s">
        <v>119</v>
      </c>
      <c r="D50" s="44"/>
      <c r="E50" s="44"/>
      <c r="F50" s="44"/>
      <c r="G50" s="44"/>
      <c r="H50" s="44"/>
      <c r="I50" s="129"/>
      <c r="J50" s="44"/>
      <c r="K50" s="47"/>
    </row>
    <row r="51" spans="2:11" s="1" customFormat="1" ht="23.25" customHeight="1">
      <c r="B51" s="43"/>
      <c r="C51" s="44"/>
      <c r="D51" s="44"/>
      <c r="E51" s="428" t="str">
        <f>E11</f>
        <v>ZTI - Zdravotechnické instalace</v>
      </c>
      <c r="F51" s="427"/>
      <c r="G51" s="427"/>
      <c r="H51" s="42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9" t="s">
        <v>23</v>
      </c>
      <c r="D53" s="44"/>
      <c r="E53" s="44"/>
      <c r="F53" s="37" t="str">
        <f>F14</f>
        <v>Olomouc</v>
      </c>
      <c r="G53" s="44"/>
      <c r="H53" s="44"/>
      <c r="I53" s="130" t="s">
        <v>25</v>
      </c>
      <c r="J53" s="131" t="str">
        <f>IF(J14="","",J14)</f>
        <v>14.7.2016</v>
      </c>
      <c r="K53" s="47"/>
    </row>
    <row r="54" spans="2:11" s="1" customFormat="1" ht="6.95" customHeight="1">
      <c r="B54" s="43"/>
      <c r="C54" s="44"/>
      <c r="D54" s="44"/>
      <c r="E54" s="44"/>
      <c r="F54" s="44"/>
      <c r="G54" s="44"/>
      <c r="H54" s="44"/>
      <c r="I54" s="129"/>
      <c r="J54" s="44"/>
      <c r="K54" s="47"/>
    </row>
    <row r="55" spans="2:11" s="1" customFormat="1" ht="13.5">
      <c r="B55" s="43"/>
      <c r="C55" s="39" t="s">
        <v>27</v>
      </c>
      <c r="D55" s="44"/>
      <c r="E55" s="44"/>
      <c r="F55" s="37" t="str">
        <f>E17</f>
        <v>Univerzita Palackého v Olomouci</v>
      </c>
      <c r="G55" s="44"/>
      <c r="H55" s="44"/>
      <c r="I55" s="130" t="s">
        <v>34</v>
      </c>
      <c r="J55" s="37" t="str">
        <f>E23</f>
        <v>Stavoprotjekt Olomouc a.s.</v>
      </c>
      <c r="K55" s="47"/>
    </row>
    <row r="56" spans="2:11" s="1" customFormat="1" ht="14.45" customHeight="1">
      <c r="B56" s="43"/>
      <c r="C56" s="39" t="s">
        <v>32</v>
      </c>
      <c r="D56" s="44"/>
      <c r="E56" s="44"/>
      <c r="F56" s="37"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5" t="s">
        <v>122</v>
      </c>
      <c r="D58" s="143"/>
      <c r="E58" s="143"/>
      <c r="F58" s="143"/>
      <c r="G58" s="143"/>
      <c r="H58" s="143"/>
      <c r="I58" s="156"/>
      <c r="J58" s="157" t="s">
        <v>123</v>
      </c>
      <c r="K58" s="158"/>
    </row>
    <row r="59" spans="2:11" s="1" customFormat="1" ht="10.35" customHeight="1">
      <c r="B59" s="43"/>
      <c r="C59" s="44"/>
      <c r="D59" s="44"/>
      <c r="E59" s="44"/>
      <c r="F59" s="44"/>
      <c r="G59" s="44"/>
      <c r="H59" s="44"/>
      <c r="I59" s="129"/>
      <c r="J59" s="44"/>
      <c r="K59" s="47"/>
    </row>
    <row r="60" spans="2:47" s="1" customFormat="1" ht="29.25" customHeight="1">
      <c r="B60" s="43"/>
      <c r="C60" s="159" t="s">
        <v>124</v>
      </c>
      <c r="D60" s="44"/>
      <c r="E60" s="44"/>
      <c r="F60" s="44"/>
      <c r="G60" s="44"/>
      <c r="H60" s="44"/>
      <c r="I60" s="129"/>
      <c r="J60" s="139">
        <f>J98</f>
        <v>0</v>
      </c>
      <c r="K60" s="47"/>
      <c r="AU60" s="26" t="s">
        <v>125</v>
      </c>
    </row>
    <row r="61" spans="2:11" s="8" customFormat="1" ht="24.95" customHeight="1">
      <c r="B61" s="160"/>
      <c r="C61" s="161"/>
      <c r="D61" s="162" t="s">
        <v>126</v>
      </c>
      <c r="E61" s="163"/>
      <c r="F61" s="163"/>
      <c r="G61" s="163"/>
      <c r="H61" s="163"/>
      <c r="I61" s="164"/>
      <c r="J61" s="165">
        <f>J99</f>
        <v>0</v>
      </c>
      <c r="K61" s="166"/>
    </row>
    <row r="62" spans="2:11" s="9" customFormat="1" ht="19.9" customHeight="1">
      <c r="B62" s="167"/>
      <c r="C62" s="168"/>
      <c r="D62" s="169" t="s">
        <v>127</v>
      </c>
      <c r="E62" s="170"/>
      <c r="F62" s="170"/>
      <c r="G62" s="170"/>
      <c r="H62" s="170"/>
      <c r="I62" s="171"/>
      <c r="J62" s="172">
        <f>J100</f>
        <v>0</v>
      </c>
      <c r="K62" s="173"/>
    </row>
    <row r="63" spans="2:11" s="9" customFormat="1" ht="19.9" customHeight="1">
      <c r="B63" s="167"/>
      <c r="C63" s="168"/>
      <c r="D63" s="169" t="s">
        <v>129</v>
      </c>
      <c r="E63" s="170"/>
      <c r="F63" s="170"/>
      <c r="G63" s="170"/>
      <c r="H63" s="170"/>
      <c r="I63" s="171"/>
      <c r="J63" s="172">
        <f>J102</f>
        <v>0</v>
      </c>
      <c r="K63" s="173"/>
    </row>
    <row r="64" spans="2:11" s="9" customFormat="1" ht="19.9" customHeight="1">
      <c r="B64" s="167"/>
      <c r="C64" s="168"/>
      <c r="D64" s="169" t="s">
        <v>130</v>
      </c>
      <c r="E64" s="170"/>
      <c r="F64" s="170"/>
      <c r="G64" s="170"/>
      <c r="H64" s="170"/>
      <c r="I64" s="171"/>
      <c r="J64" s="172">
        <f>J107</f>
        <v>0</v>
      </c>
      <c r="K64" s="173"/>
    </row>
    <row r="65" spans="2:11" s="9" customFormat="1" ht="19.9" customHeight="1">
      <c r="B65" s="167"/>
      <c r="C65" s="168"/>
      <c r="D65" s="169" t="s">
        <v>131</v>
      </c>
      <c r="E65" s="170"/>
      <c r="F65" s="170"/>
      <c r="G65" s="170"/>
      <c r="H65" s="170"/>
      <c r="I65" s="171"/>
      <c r="J65" s="172">
        <f>J114</f>
        <v>0</v>
      </c>
      <c r="K65" s="173"/>
    </row>
    <row r="66" spans="2:11" s="9" customFormat="1" ht="19.9" customHeight="1">
      <c r="B66" s="167"/>
      <c r="C66" s="168"/>
      <c r="D66" s="169" t="s">
        <v>132</v>
      </c>
      <c r="E66" s="170"/>
      <c r="F66" s="170"/>
      <c r="G66" s="170"/>
      <c r="H66" s="170"/>
      <c r="I66" s="171"/>
      <c r="J66" s="172">
        <f>J123</f>
        <v>0</v>
      </c>
      <c r="K66" s="173"/>
    </row>
    <row r="67" spans="2:11" s="8" customFormat="1" ht="24.95" customHeight="1">
      <c r="B67" s="160"/>
      <c r="C67" s="161"/>
      <c r="D67" s="162" t="s">
        <v>133</v>
      </c>
      <c r="E67" s="163"/>
      <c r="F67" s="163"/>
      <c r="G67" s="163"/>
      <c r="H67" s="163"/>
      <c r="I67" s="164"/>
      <c r="J67" s="165">
        <f>J126</f>
        <v>0</v>
      </c>
      <c r="K67" s="166"/>
    </row>
    <row r="68" spans="2:11" s="9" customFormat="1" ht="19.9" customHeight="1">
      <c r="B68" s="167"/>
      <c r="C68" s="168"/>
      <c r="D68" s="169" t="s">
        <v>134</v>
      </c>
      <c r="E68" s="170"/>
      <c r="F68" s="170"/>
      <c r="G68" s="170"/>
      <c r="H68" s="170"/>
      <c r="I68" s="171"/>
      <c r="J68" s="172">
        <f>J127</f>
        <v>0</v>
      </c>
      <c r="K68" s="173"/>
    </row>
    <row r="69" spans="2:11" s="9" customFormat="1" ht="19.9" customHeight="1">
      <c r="B69" s="167"/>
      <c r="C69" s="168"/>
      <c r="D69" s="169" t="s">
        <v>1333</v>
      </c>
      <c r="E69" s="170"/>
      <c r="F69" s="170"/>
      <c r="G69" s="170"/>
      <c r="H69" s="170"/>
      <c r="I69" s="171"/>
      <c r="J69" s="172">
        <f>J137</f>
        <v>0</v>
      </c>
      <c r="K69" s="173"/>
    </row>
    <row r="70" spans="2:11" s="9" customFormat="1" ht="19.9" customHeight="1">
      <c r="B70" s="167"/>
      <c r="C70" s="168"/>
      <c r="D70" s="169" t="s">
        <v>1334</v>
      </c>
      <c r="E70" s="170"/>
      <c r="F70" s="170"/>
      <c r="G70" s="170"/>
      <c r="H70" s="170"/>
      <c r="I70" s="171"/>
      <c r="J70" s="172">
        <f>J160</f>
        <v>0</v>
      </c>
      <c r="K70" s="173"/>
    </row>
    <row r="71" spans="2:11" s="9" customFormat="1" ht="19.9" customHeight="1">
      <c r="B71" s="167"/>
      <c r="C71" s="168"/>
      <c r="D71" s="169" t="s">
        <v>1335</v>
      </c>
      <c r="E71" s="170"/>
      <c r="F71" s="170"/>
      <c r="G71" s="170"/>
      <c r="H71" s="170"/>
      <c r="I71" s="171"/>
      <c r="J71" s="172">
        <f>J186</f>
        <v>0</v>
      </c>
      <c r="K71" s="173"/>
    </row>
    <row r="72" spans="2:11" s="9" customFormat="1" ht="19.9" customHeight="1">
      <c r="B72" s="167"/>
      <c r="C72" s="168"/>
      <c r="D72" s="169" t="s">
        <v>1336</v>
      </c>
      <c r="E72" s="170"/>
      <c r="F72" s="170"/>
      <c r="G72" s="170"/>
      <c r="H72" s="170"/>
      <c r="I72" s="171"/>
      <c r="J72" s="172">
        <f>J188</f>
        <v>0</v>
      </c>
      <c r="K72" s="173"/>
    </row>
    <row r="73" spans="2:11" s="9" customFormat="1" ht="19.9" customHeight="1">
      <c r="B73" s="167"/>
      <c r="C73" s="168"/>
      <c r="D73" s="169" t="s">
        <v>1337</v>
      </c>
      <c r="E73" s="170"/>
      <c r="F73" s="170"/>
      <c r="G73" s="170"/>
      <c r="H73" s="170"/>
      <c r="I73" s="171"/>
      <c r="J73" s="172">
        <f>J227</f>
        <v>0</v>
      </c>
      <c r="K73" s="173"/>
    </row>
    <row r="74" spans="2:11" s="9" customFormat="1" ht="19.9" customHeight="1">
      <c r="B74" s="167"/>
      <c r="C74" s="168"/>
      <c r="D74" s="169" t="s">
        <v>1338</v>
      </c>
      <c r="E74" s="170"/>
      <c r="F74" s="170"/>
      <c r="G74" s="170"/>
      <c r="H74" s="170"/>
      <c r="I74" s="171"/>
      <c r="J74" s="172">
        <f>J229</f>
        <v>0</v>
      </c>
      <c r="K74" s="173"/>
    </row>
    <row r="75" spans="2:11" s="8" customFormat="1" ht="24.95" customHeight="1">
      <c r="B75" s="160"/>
      <c r="C75" s="161"/>
      <c r="D75" s="162" t="s">
        <v>1339</v>
      </c>
      <c r="E75" s="163"/>
      <c r="F75" s="163"/>
      <c r="G75" s="163"/>
      <c r="H75" s="163"/>
      <c r="I75" s="164"/>
      <c r="J75" s="165">
        <f>J236</f>
        <v>0</v>
      </c>
      <c r="K75" s="166"/>
    </row>
    <row r="76" spans="2:11" s="9" customFormat="1" ht="19.9" customHeight="1">
      <c r="B76" s="167"/>
      <c r="C76" s="168"/>
      <c r="D76" s="169" t="s">
        <v>1340</v>
      </c>
      <c r="E76" s="170"/>
      <c r="F76" s="170"/>
      <c r="G76" s="170"/>
      <c r="H76" s="170"/>
      <c r="I76" s="171"/>
      <c r="J76" s="172">
        <f>J237</f>
        <v>0</v>
      </c>
      <c r="K76" s="173"/>
    </row>
    <row r="77" spans="2:11" s="1" customFormat="1" ht="21.75" customHeight="1">
      <c r="B77" s="43"/>
      <c r="C77" s="44"/>
      <c r="D77" s="44"/>
      <c r="E77" s="44"/>
      <c r="F77" s="44"/>
      <c r="G77" s="44"/>
      <c r="H77" s="44"/>
      <c r="I77" s="129"/>
      <c r="J77" s="44"/>
      <c r="K77" s="47"/>
    </row>
    <row r="78" spans="2:11" s="1" customFormat="1" ht="6.95" customHeight="1">
      <c r="B78" s="58"/>
      <c r="C78" s="59"/>
      <c r="D78" s="59"/>
      <c r="E78" s="59"/>
      <c r="F78" s="59"/>
      <c r="G78" s="59"/>
      <c r="H78" s="59"/>
      <c r="I78" s="150"/>
      <c r="J78" s="59"/>
      <c r="K78" s="60"/>
    </row>
    <row r="82" spans="2:12" s="1" customFormat="1" ht="6.95" customHeight="1">
      <c r="B82" s="61"/>
      <c r="C82" s="62"/>
      <c r="D82" s="62"/>
      <c r="E82" s="62"/>
      <c r="F82" s="62"/>
      <c r="G82" s="62"/>
      <c r="H82" s="62"/>
      <c r="I82" s="153"/>
      <c r="J82" s="62"/>
      <c r="K82" s="62"/>
      <c r="L82" s="63"/>
    </row>
    <row r="83" spans="2:12" s="1" customFormat="1" ht="36.95" customHeight="1">
      <c r="B83" s="43"/>
      <c r="C83" s="64" t="s">
        <v>146</v>
      </c>
      <c r="D83" s="65"/>
      <c r="E83" s="65"/>
      <c r="F83" s="65"/>
      <c r="G83" s="65"/>
      <c r="H83" s="65"/>
      <c r="I83" s="174"/>
      <c r="J83" s="65"/>
      <c r="K83" s="65"/>
      <c r="L83" s="63"/>
    </row>
    <row r="84" spans="2:12" s="1" customFormat="1" ht="6.95" customHeight="1">
      <c r="B84" s="43"/>
      <c r="C84" s="65"/>
      <c r="D84" s="65"/>
      <c r="E84" s="65"/>
      <c r="F84" s="65"/>
      <c r="G84" s="65"/>
      <c r="H84" s="65"/>
      <c r="I84" s="174"/>
      <c r="J84" s="65"/>
      <c r="K84" s="65"/>
      <c r="L84" s="63"/>
    </row>
    <row r="85" spans="2:12" s="1" customFormat="1" ht="14.45" customHeight="1">
      <c r="B85" s="43"/>
      <c r="C85" s="67" t="s">
        <v>18</v>
      </c>
      <c r="D85" s="65"/>
      <c r="E85" s="65"/>
      <c r="F85" s="65"/>
      <c r="G85" s="65"/>
      <c r="H85" s="65"/>
      <c r="I85" s="174"/>
      <c r="J85" s="65"/>
      <c r="K85" s="65"/>
      <c r="L85" s="63"/>
    </row>
    <row r="86" spans="2:12" s="1" customFormat="1" ht="22.5" customHeight="1">
      <c r="B86" s="43"/>
      <c r="C86" s="65"/>
      <c r="D86" s="65"/>
      <c r="E86" s="429" t="str">
        <f>E7</f>
        <v>Teoretické Ústavy  LF v Olomouci úpravy sekcí (A1-4.NP a A1-5.NP)</v>
      </c>
      <c r="F86" s="430"/>
      <c r="G86" s="430"/>
      <c r="H86" s="430"/>
      <c r="I86" s="174"/>
      <c r="J86" s="65"/>
      <c r="K86" s="65"/>
      <c r="L86" s="63"/>
    </row>
    <row r="87" spans="2:12" ht="13.5">
      <c r="B87" s="30"/>
      <c r="C87" s="67" t="s">
        <v>117</v>
      </c>
      <c r="D87" s="175"/>
      <c r="E87" s="175"/>
      <c r="F87" s="175"/>
      <c r="G87" s="175"/>
      <c r="H87" s="175"/>
      <c r="J87" s="175"/>
      <c r="K87" s="175"/>
      <c r="L87" s="176"/>
    </row>
    <row r="88" spans="2:12" s="1" customFormat="1" ht="22.5" customHeight="1">
      <c r="B88" s="43"/>
      <c r="C88" s="65"/>
      <c r="D88" s="65"/>
      <c r="E88" s="429" t="s">
        <v>118</v>
      </c>
      <c r="F88" s="431"/>
      <c r="G88" s="431"/>
      <c r="H88" s="431"/>
      <c r="I88" s="174"/>
      <c r="J88" s="65"/>
      <c r="K88" s="65"/>
      <c r="L88" s="63"/>
    </row>
    <row r="89" spans="2:12" s="1" customFormat="1" ht="14.45" customHeight="1">
      <c r="B89" s="43"/>
      <c r="C89" s="67" t="s">
        <v>119</v>
      </c>
      <c r="D89" s="65"/>
      <c r="E89" s="65"/>
      <c r="F89" s="65"/>
      <c r="G89" s="65"/>
      <c r="H89" s="65"/>
      <c r="I89" s="174"/>
      <c r="J89" s="65"/>
      <c r="K89" s="65"/>
      <c r="L89" s="63"/>
    </row>
    <row r="90" spans="2:12" s="1" customFormat="1" ht="23.25" customHeight="1">
      <c r="B90" s="43"/>
      <c r="C90" s="65"/>
      <c r="D90" s="65"/>
      <c r="E90" s="401" t="str">
        <f>E11</f>
        <v>ZTI - Zdravotechnické instalace</v>
      </c>
      <c r="F90" s="431"/>
      <c r="G90" s="431"/>
      <c r="H90" s="431"/>
      <c r="I90" s="174"/>
      <c r="J90" s="65"/>
      <c r="K90" s="65"/>
      <c r="L90" s="63"/>
    </row>
    <row r="91" spans="2:12" s="1" customFormat="1" ht="6.95" customHeight="1">
      <c r="B91" s="43"/>
      <c r="C91" s="65"/>
      <c r="D91" s="65"/>
      <c r="E91" s="65"/>
      <c r="F91" s="65"/>
      <c r="G91" s="65"/>
      <c r="H91" s="65"/>
      <c r="I91" s="174"/>
      <c r="J91" s="65"/>
      <c r="K91" s="65"/>
      <c r="L91" s="63"/>
    </row>
    <row r="92" spans="2:12" s="1" customFormat="1" ht="18" customHeight="1">
      <c r="B92" s="43"/>
      <c r="C92" s="67" t="s">
        <v>23</v>
      </c>
      <c r="D92" s="65"/>
      <c r="E92" s="65"/>
      <c r="F92" s="177" t="str">
        <f>F14</f>
        <v>Olomouc</v>
      </c>
      <c r="G92" s="65"/>
      <c r="H92" s="65"/>
      <c r="I92" s="178" t="s">
        <v>25</v>
      </c>
      <c r="J92" s="75" t="str">
        <f>IF(J14="","",J14)</f>
        <v>14.7.2016</v>
      </c>
      <c r="K92" s="65"/>
      <c r="L92" s="63"/>
    </row>
    <row r="93" spans="2:12" s="1" customFormat="1" ht="6.95" customHeight="1">
      <c r="B93" s="43"/>
      <c r="C93" s="65"/>
      <c r="D93" s="65"/>
      <c r="E93" s="65"/>
      <c r="F93" s="65"/>
      <c r="G93" s="65"/>
      <c r="H93" s="65"/>
      <c r="I93" s="174"/>
      <c r="J93" s="65"/>
      <c r="K93" s="65"/>
      <c r="L93" s="63"/>
    </row>
    <row r="94" spans="2:12" s="1" customFormat="1" ht="13.5">
      <c r="B94" s="43"/>
      <c r="C94" s="67" t="s">
        <v>27</v>
      </c>
      <c r="D94" s="65"/>
      <c r="E94" s="65"/>
      <c r="F94" s="177" t="str">
        <f>E17</f>
        <v>Univerzita Palackého v Olomouci</v>
      </c>
      <c r="G94" s="65"/>
      <c r="H94" s="65"/>
      <c r="I94" s="178" t="s">
        <v>34</v>
      </c>
      <c r="J94" s="177" t="str">
        <f>E23</f>
        <v>Stavoprotjekt Olomouc a.s.</v>
      </c>
      <c r="K94" s="65"/>
      <c r="L94" s="63"/>
    </row>
    <row r="95" spans="2:12" s="1" customFormat="1" ht="14.45" customHeight="1">
      <c r="B95" s="43"/>
      <c r="C95" s="67" t="s">
        <v>32</v>
      </c>
      <c r="D95" s="65"/>
      <c r="E95" s="65"/>
      <c r="F95" s="177" t="str">
        <f>IF(E20="","",E20)</f>
        <v/>
      </c>
      <c r="G95" s="65"/>
      <c r="H95" s="65"/>
      <c r="I95" s="174"/>
      <c r="J95" s="65"/>
      <c r="K95" s="65"/>
      <c r="L95" s="63"/>
    </row>
    <row r="96" spans="2:12" s="1" customFormat="1" ht="10.35" customHeight="1">
      <c r="B96" s="43"/>
      <c r="C96" s="65"/>
      <c r="D96" s="65"/>
      <c r="E96" s="65"/>
      <c r="F96" s="65"/>
      <c r="G96" s="65"/>
      <c r="H96" s="65"/>
      <c r="I96" s="174"/>
      <c r="J96" s="65"/>
      <c r="K96" s="65"/>
      <c r="L96" s="63"/>
    </row>
    <row r="97" spans="2:20" s="10" customFormat="1" ht="29.25" customHeight="1">
      <c r="B97" s="179"/>
      <c r="C97" s="180" t="s">
        <v>147</v>
      </c>
      <c r="D97" s="181" t="s">
        <v>57</v>
      </c>
      <c r="E97" s="181" t="s">
        <v>53</v>
      </c>
      <c r="F97" s="181" t="s">
        <v>148</v>
      </c>
      <c r="G97" s="181" t="s">
        <v>149</v>
      </c>
      <c r="H97" s="181" t="s">
        <v>150</v>
      </c>
      <c r="I97" s="182" t="s">
        <v>151</v>
      </c>
      <c r="J97" s="181" t="s">
        <v>123</v>
      </c>
      <c r="K97" s="183" t="s">
        <v>152</v>
      </c>
      <c r="L97" s="184"/>
      <c r="M97" s="83" t="s">
        <v>153</v>
      </c>
      <c r="N97" s="84" t="s">
        <v>42</v>
      </c>
      <c r="O97" s="84" t="s">
        <v>154</v>
      </c>
      <c r="P97" s="84" t="s">
        <v>155</v>
      </c>
      <c r="Q97" s="84" t="s">
        <v>156</v>
      </c>
      <c r="R97" s="84" t="s">
        <v>157</v>
      </c>
      <c r="S97" s="84" t="s">
        <v>158</v>
      </c>
      <c r="T97" s="85" t="s">
        <v>159</v>
      </c>
    </row>
    <row r="98" spans="2:63" s="1" customFormat="1" ht="29.25" customHeight="1">
      <c r="B98" s="43"/>
      <c r="C98" s="89" t="s">
        <v>124</v>
      </c>
      <c r="D98" s="65"/>
      <c r="E98" s="65"/>
      <c r="F98" s="65"/>
      <c r="G98" s="65"/>
      <c r="H98" s="65"/>
      <c r="I98" s="174"/>
      <c r="J98" s="185">
        <f>BK98</f>
        <v>0</v>
      </c>
      <c r="K98" s="65"/>
      <c r="L98" s="63"/>
      <c r="M98" s="86"/>
      <c r="N98" s="87"/>
      <c r="O98" s="87"/>
      <c r="P98" s="186">
        <f>P99+P126+P236</f>
        <v>0</v>
      </c>
      <c r="Q98" s="87"/>
      <c r="R98" s="186">
        <f>R99+R126+R236</f>
        <v>6.730625099999998</v>
      </c>
      <c r="S98" s="87"/>
      <c r="T98" s="187">
        <f>T99+T126+T236</f>
        <v>6.19746</v>
      </c>
      <c r="AT98" s="26" t="s">
        <v>71</v>
      </c>
      <c r="AU98" s="26" t="s">
        <v>125</v>
      </c>
      <c r="BK98" s="188">
        <f>BK99+BK126+BK236</f>
        <v>0</v>
      </c>
    </row>
    <row r="99" spans="2:63" s="11" customFormat="1" ht="37.35" customHeight="1">
      <c r="B99" s="189"/>
      <c r="C99" s="190"/>
      <c r="D99" s="191" t="s">
        <v>71</v>
      </c>
      <c r="E99" s="192" t="s">
        <v>160</v>
      </c>
      <c r="F99" s="192" t="s">
        <v>161</v>
      </c>
      <c r="G99" s="190"/>
      <c r="H99" s="190"/>
      <c r="I99" s="193"/>
      <c r="J99" s="194">
        <f>BK99</f>
        <v>0</v>
      </c>
      <c r="K99" s="190"/>
      <c r="L99" s="195"/>
      <c r="M99" s="196"/>
      <c r="N99" s="197"/>
      <c r="O99" s="197"/>
      <c r="P99" s="198">
        <f>P100+P102+P107+P114+P123</f>
        <v>0</v>
      </c>
      <c r="Q99" s="197"/>
      <c r="R99" s="198">
        <f>R100+R102+R107+R114+R123</f>
        <v>5.962239999999999</v>
      </c>
      <c r="S99" s="197"/>
      <c r="T99" s="199">
        <f>T100+T102+T107+T114+T123</f>
        <v>5.7555000000000005</v>
      </c>
      <c r="AR99" s="200" t="s">
        <v>79</v>
      </c>
      <c r="AT99" s="201" t="s">
        <v>71</v>
      </c>
      <c r="AU99" s="201" t="s">
        <v>72</v>
      </c>
      <c r="AY99" s="200" t="s">
        <v>162</v>
      </c>
      <c r="BK99" s="202">
        <f>BK100+BK102+BK107+BK114+BK123</f>
        <v>0</v>
      </c>
    </row>
    <row r="100" spans="2:63" s="11" customFormat="1" ht="19.9" customHeight="1">
      <c r="B100" s="189"/>
      <c r="C100" s="190"/>
      <c r="D100" s="203" t="s">
        <v>71</v>
      </c>
      <c r="E100" s="204" t="s">
        <v>163</v>
      </c>
      <c r="F100" s="204" t="s">
        <v>164</v>
      </c>
      <c r="G100" s="190"/>
      <c r="H100" s="190"/>
      <c r="I100" s="193"/>
      <c r="J100" s="205">
        <f>BK100</f>
        <v>0</v>
      </c>
      <c r="K100" s="190"/>
      <c r="L100" s="195"/>
      <c r="M100" s="196"/>
      <c r="N100" s="197"/>
      <c r="O100" s="197"/>
      <c r="P100" s="198">
        <f>P101</f>
        <v>0</v>
      </c>
      <c r="Q100" s="197"/>
      <c r="R100" s="198">
        <f>R101</f>
        <v>5.808584999999999</v>
      </c>
      <c r="S100" s="197"/>
      <c r="T100" s="199">
        <f>T101</f>
        <v>0</v>
      </c>
      <c r="AR100" s="200" t="s">
        <v>79</v>
      </c>
      <c r="AT100" s="201" t="s">
        <v>71</v>
      </c>
      <c r="AU100" s="201" t="s">
        <v>79</v>
      </c>
      <c r="AY100" s="200" t="s">
        <v>162</v>
      </c>
      <c r="BK100" s="202">
        <f>BK101</f>
        <v>0</v>
      </c>
    </row>
    <row r="101" spans="2:65" s="1" customFormat="1" ht="22.5" customHeight="1">
      <c r="B101" s="43"/>
      <c r="C101" s="206" t="s">
        <v>79</v>
      </c>
      <c r="D101" s="206" t="s">
        <v>165</v>
      </c>
      <c r="E101" s="207" t="s">
        <v>1341</v>
      </c>
      <c r="F101" s="208" t="s">
        <v>1342</v>
      </c>
      <c r="G101" s="209" t="s">
        <v>187</v>
      </c>
      <c r="H101" s="210">
        <v>22.9</v>
      </c>
      <c r="I101" s="211"/>
      <c r="J101" s="212">
        <f>ROUND(I101*H101,2)</f>
        <v>0</v>
      </c>
      <c r="K101" s="208" t="s">
        <v>169</v>
      </c>
      <c r="L101" s="63"/>
      <c r="M101" s="213" t="s">
        <v>21</v>
      </c>
      <c r="N101" s="214" t="s">
        <v>43</v>
      </c>
      <c r="O101" s="44"/>
      <c r="P101" s="215">
        <f>O101*H101</f>
        <v>0</v>
      </c>
      <c r="Q101" s="215">
        <v>0.25365</v>
      </c>
      <c r="R101" s="215">
        <f>Q101*H101</f>
        <v>5.808584999999999</v>
      </c>
      <c r="S101" s="215">
        <v>0</v>
      </c>
      <c r="T101" s="216">
        <f>S101*H101</f>
        <v>0</v>
      </c>
      <c r="AR101" s="26" t="s">
        <v>170</v>
      </c>
      <c r="AT101" s="26" t="s">
        <v>165</v>
      </c>
      <c r="AU101" s="26" t="s">
        <v>81</v>
      </c>
      <c r="AY101" s="26" t="s">
        <v>162</v>
      </c>
      <c r="BE101" s="217">
        <f>IF(N101="základní",J101,0)</f>
        <v>0</v>
      </c>
      <c r="BF101" s="217">
        <f>IF(N101="snížená",J101,0)</f>
        <v>0</v>
      </c>
      <c r="BG101" s="217">
        <f>IF(N101="zákl. přenesená",J101,0)</f>
        <v>0</v>
      </c>
      <c r="BH101" s="217">
        <f>IF(N101="sníž. přenesená",J101,0)</f>
        <v>0</v>
      </c>
      <c r="BI101" s="217">
        <f>IF(N101="nulová",J101,0)</f>
        <v>0</v>
      </c>
      <c r="BJ101" s="26" t="s">
        <v>79</v>
      </c>
      <c r="BK101" s="217">
        <f>ROUND(I101*H101,2)</f>
        <v>0</v>
      </c>
      <c r="BL101" s="26" t="s">
        <v>170</v>
      </c>
      <c r="BM101" s="26" t="s">
        <v>1343</v>
      </c>
    </row>
    <row r="102" spans="2:63" s="11" customFormat="1" ht="29.85" customHeight="1">
      <c r="B102" s="189"/>
      <c r="C102" s="190"/>
      <c r="D102" s="203" t="s">
        <v>71</v>
      </c>
      <c r="E102" s="204" t="s">
        <v>211</v>
      </c>
      <c r="F102" s="204" t="s">
        <v>250</v>
      </c>
      <c r="G102" s="190"/>
      <c r="H102" s="190"/>
      <c r="I102" s="193"/>
      <c r="J102" s="205">
        <f>BK102</f>
        <v>0</v>
      </c>
      <c r="K102" s="190"/>
      <c r="L102" s="195"/>
      <c r="M102" s="196"/>
      <c r="N102" s="197"/>
      <c r="O102" s="197"/>
      <c r="P102" s="198">
        <f>SUM(P103:P106)</f>
        <v>0</v>
      </c>
      <c r="Q102" s="197"/>
      <c r="R102" s="198">
        <f>SUM(R103:R106)</f>
        <v>0.15365499999999999</v>
      </c>
      <c r="S102" s="197"/>
      <c r="T102" s="199">
        <f>SUM(T103:T106)</f>
        <v>0</v>
      </c>
      <c r="AR102" s="200" t="s">
        <v>79</v>
      </c>
      <c r="AT102" s="201" t="s">
        <v>71</v>
      </c>
      <c r="AU102" s="201" t="s">
        <v>79</v>
      </c>
      <c r="AY102" s="200" t="s">
        <v>162</v>
      </c>
      <c r="BK102" s="202">
        <f>SUM(BK103:BK106)</f>
        <v>0</v>
      </c>
    </row>
    <row r="103" spans="2:65" s="1" customFormat="1" ht="22.5" customHeight="1">
      <c r="B103" s="43"/>
      <c r="C103" s="206" t="s">
        <v>81</v>
      </c>
      <c r="D103" s="206" t="s">
        <v>165</v>
      </c>
      <c r="E103" s="207" t="s">
        <v>1344</v>
      </c>
      <c r="F103" s="208" t="s">
        <v>1345</v>
      </c>
      <c r="G103" s="209" t="s">
        <v>187</v>
      </c>
      <c r="H103" s="210">
        <v>3.95</v>
      </c>
      <c r="I103" s="211"/>
      <c r="J103" s="212">
        <f>ROUND(I103*H103,2)</f>
        <v>0</v>
      </c>
      <c r="K103" s="208" t="s">
        <v>169</v>
      </c>
      <c r="L103" s="63"/>
      <c r="M103" s="213" t="s">
        <v>21</v>
      </c>
      <c r="N103" s="214" t="s">
        <v>43</v>
      </c>
      <c r="O103" s="44"/>
      <c r="P103" s="215">
        <f>O103*H103</f>
        <v>0</v>
      </c>
      <c r="Q103" s="215">
        <v>0.0389</v>
      </c>
      <c r="R103" s="215">
        <f>Q103*H103</f>
        <v>0.15365499999999999</v>
      </c>
      <c r="S103" s="215">
        <v>0</v>
      </c>
      <c r="T103" s="216">
        <f>S103*H103</f>
        <v>0</v>
      </c>
      <c r="AR103" s="26" t="s">
        <v>170</v>
      </c>
      <c r="AT103" s="26" t="s">
        <v>165</v>
      </c>
      <c r="AU103" s="26" t="s">
        <v>81</v>
      </c>
      <c r="AY103" s="26" t="s">
        <v>162</v>
      </c>
      <c r="BE103" s="217">
        <f>IF(N103="základní",J103,0)</f>
        <v>0</v>
      </c>
      <c r="BF103" s="217">
        <f>IF(N103="snížená",J103,0)</f>
        <v>0</v>
      </c>
      <c r="BG103" s="217">
        <f>IF(N103="zákl. přenesená",J103,0)</f>
        <v>0</v>
      </c>
      <c r="BH103" s="217">
        <f>IF(N103="sníž. přenesená",J103,0)</f>
        <v>0</v>
      </c>
      <c r="BI103" s="217">
        <f>IF(N103="nulová",J103,0)</f>
        <v>0</v>
      </c>
      <c r="BJ103" s="26" t="s">
        <v>79</v>
      </c>
      <c r="BK103" s="217">
        <f>ROUND(I103*H103,2)</f>
        <v>0</v>
      </c>
      <c r="BL103" s="26" t="s">
        <v>170</v>
      </c>
      <c r="BM103" s="26" t="s">
        <v>1346</v>
      </c>
    </row>
    <row r="104" spans="2:51" s="13" customFormat="1" ht="13.5">
      <c r="B104" s="232"/>
      <c r="C104" s="233"/>
      <c r="D104" s="218" t="s">
        <v>174</v>
      </c>
      <c r="E104" s="234" t="s">
        <v>21</v>
      </c>
      <c r="F104" s="235" t="s">
        <v>1347</v>
      </c>
      <c r="G104" s="233"/>
      <c r="H104" s="236">
        <v>3.85</v>
      </c>
      <c r="I104" s="237"/>
      <c r="J104" s="233"/>
      <c r="K104" s="233"/>
      <c r="L104" s="238"/>
      <c r="M104" s="239"/>
      <c r="N104" s="240"/>
      <c r="O104" s="240"/>
      <c r="P104" s="240"/>
      <c r="Q104" s="240"/>
      <c r="R104" s="240"/>
      <c r="S104" s="240"/>
      <c r="T104" s="241"/>
      <c r="AT104" s="242" t="s">
        <v>174</v>
      </c>
      <c r="AU104" s="242" t="s">
        <v>81</v>
      </c>
      <c r="AV104" s="13" t="s">
        <v>81</v>
      </c>
      <c r="AW104" s="13" t="s">
        <v>36</v>
      </c>
      <c r="AX104" s="13" t="s">
        <v>72</v>
      </c>
      <c r="AY104" s="242" t="s">
        <v>162</v>
      </c>
    </row>
    <row r="105" spans="2:51" s="13" customFormat="1" ht="13.5">
      <c r="B105" s="232"/>
      <c r="C105" s="233"/>
      <c r="D105" s="218" t="s">
        <v>174</v>
      </c>
      <c r="E105" s="234" t="s">
        <v>21</v>
      </c>
      <c r="F105" s="235" t="s">
        <v>1348</v>
      </c>
      <c r="G105" s="233"/>
      <c r="H105" s="236">
        <v>0.1</v>
      </c>
      <c r="I105" s="237"/>
      <c r="J105" s="233"/>
      <c r="K105" s="233"/>
      <c r="L105" s="238"/>
      <c r="M105" s="239"/>
      <c r="N105" s="240"/>
      <c r="O105" s="240"/>
      <c r="P105" s="240"/>
      <c r="Q105" s="240"/>
      <c r="R105" s="240"/>
      <c r="S105" s="240"/>
      <c r="T105" s="241"/>
      <c r="AT105" s="242" t="s">
        <v>174</v>
      </c>
      <c r="AU105" s="242" t="s">
        <v>81</v>
      </c>
      <c r="AV105" s="13" t="s">
        <v>81</v>
      </c>
      <c r="AW105" s="13" t="s">
        <v>36</v>
      </c>
      <c r="AX105" s="13" t="s">
        <v>72</v>
      </c>
      <c r="AY105" s="242" t="s">
        <v>162</v>
      </c>
    </row>
    <row r="106" spans="2:51" s="14" customFormat="1" ht="13.5">
      <c r="B106" s="243"/>
      <c r="C106" s="244"/>
      <c r="D106" s="218" t="s">
        <v>174</v>
      </c>
      <c r="E106" s="281" t="s">
        <v>21</v>
      </c>
      <c r="F106" s="282" t="s">
        <v>184</v>
      </c>
      <c r="G106" s="244"/>
      <c r="H106" s="283">
        <v>3.95</v>
      </c>
      <c r="I106" s="249"/>
      <c r="J106" s="244"/>
      <c r="K106" s="244"/>
      <c r="L106" s="250"/>
      <c r="M106" s="251"/>
      <c r="N106" s="252"/>
      <c r="O106" s="252"/>
      <c r="P106" s="252"/>
      <c r="Q106" s="252"/>
      <c r="R106" s="252"/>
      <c r="S106" s="252"/>
      <c r="T106" s="253"/>
      <c r="AT106" s="254" t="s">
        <v>174</v>
      </c>
      <c r="AU106" s="254" t="s">
        <v>81</v>
      </c>
      <c r="AV106" s="14" t="s">
        <v>170</v>
      </c>
      <c r="AW106" s="14" t="s">
        <v>36</v>
      </c>
      <c r="AX106" s="14" t="s">
        <v>79</v>
      </c>
      <c r="AY106" s="254" t="s">
        <v>162</v>
      </c>
    </row>
    <row r="107" spans="2:63" s="11" customFormat="1" ht="29.85" customHeight="1">
      <c r="B107" s="189"/>
      <c r="C107" s="190"/>
      <c r="D107" s="203" t="s">
        <v>71</v>
      </c>
      <c r="E107" s="204" t="s">
        <v>229</v>
      </c>
      <c r="F107" s="204" t="s">
        <v>463</v>
      </c>
      <c r="G107" s="190"/>
      <c r="H107" s="190"/>
      <c r="I107" s="193"/>
      <c r="J107" s="205">
        <f>BK107</f>
        <v>0</v>
      </c>
      <c r="K107" s="190"/>
      <c r="L107" s="195"/>
      <c r="M107" s="196"/>
      <c r="N107" s="197"/>
      <c r="O107" s="197"/>
      <c r="P107" s="198">
        <f>SUM(P108:P113)</f>
        <v>0</v>
      </c>
      <c r="Q107" s="197"/>
      <c r="R107" s="198">
        <f>SUM(R108:R113)</f>
        <v>0</v>
      </c>
      <c r="S107" s="197"/>
      <c r="T107" s="199">
        <f>SUM(T108:T113)</f>
        <v>5.7555000000000005</v>
      </c>
      <c r="AR107" s="200" t="s">
        <v>79</v>
      </c>
      <c r="AT107" s="201" t="s">
        <v>71</v>
      </c>
      <c r="AU107" s="201" t="s">
        <v>79</v>
      </c>
      <c r="AY107" s="200" t="s">
        <v>162</v>
      </c>
      <c r="BK107" s="202">
        <f>SUM(BK108:BK113)</f>
        <v>0</v>
      </c>
    </row>
    <row r="108" spans="2:65" s="1" customFormat="1" ht="31.5" customHeight="1">
      <c r="B108" s="43"/>
      <c r="C108" s="206" t="s">
        <v>163</v>
      </c>
      <c r="D108" s="206" t="s">
        <v>165</v>
      </c>
      <c r="E108" s="207" t="s">
        <v>1349</v>
      </c>
      <c r="F108" s="208" t="s">
        <v>1350</v>
      </c>
      <c r="G108" s="209" t="s">
        <v>495</v>
      </c>
      <c r="H108" s="210">
        <v>0.65</v>
      </c>
      <c r="I108" s="211"/>
      <c r="J108" s="212">
        <f>ROUND(I108*H108,2)</f>
        <v>0</v>
      </c>
      <c r="K108" s="208" t="s">
        <v>169</v>
      </c>
      <c r="L108" s="63"/>
      <c r="M108" s="213" t="s">
        <v>21</v>
      </c>
      <c r="N108" s="214" t="s">
        <v>43</v>
      </c>
      <c r="O108" s="44"/>
      <c r="P108" s="215">
        <f>O108*H108</f>
        <v>0</v>
      </c>
      <c r="Q108" s="215">
        <v>0</v>
      </c>
      <c r="R108" s="215">
        <f>Q108*H108</f>
        <v>0</v>
      </c>
      <c r="S108" s="215">
        <v>2.2</v>
      </c>
      <c r="T108" s="216">
        <f>S108*H108</f>
        <v>1.4300000000000002</v>
      </c>
      <c r="AR108" s="26" t="s">
        <v>170</v>
      </c>
      <c r="AT108" s="26" t="s">
        <v>165</v>
      </c>
      <c r="AU108" s="26" t="s">
        <v>81</v>
      </c>
      <c r="AY108" s="26" t="s">
        <v>162</v>
      </c>
      <c r="BE108" s="217">
        <f>IF(N108="základní",J108,0)</f>
        <v>0</v>
      </c>
      <c r="BF108" s="217">
        <f>IF(N108="snížená",J108,0)</f>
        <v>0</v>
      </c>
      <c r="BG108" s="217">
        <f>IF(N108="zákl. přenesená",J108,0)</f>
        <v>0</v>
      </c>
      <c r="BH108" s="217">
        <f>IF(N108="sníž. přenesená",J108,0)</f>
        <v>0</v>
      </c>
      <c r="BI108" s="217">
        <f>IF(N108="nulová",J108,0)</f>
        <v>0</v>
      </c>
      <c r="BJ108" s="26" t="s">
        <v>79</v>
      </c>
      <c r="BK108" s="217">
        <f>ROUND(I108*H108,2)</f>
        <v>0</v>
      </c>
      <c r="BL108" s="26" t="s">
        <v>170</v>
      </c>
      <c r="BM108" s="26" t="s">
        <v>1351</v>
      </c>
    </row>
    <row r="109" spans="2:65" s="1" customFormat="1" ht="22.5" customHeight="1">
      <c r="B109" s="43"/>
      <c r="C109" s="206" t="s">
        <v>170</v>
      </c>
      <c r="D109" s="206" t="s">
        <v>165</v>
      </c>
      <c r="E109" s="207" t="s">
        <v>1352</v>
      </c>
      <c r="F109" s="208" t="s">
        <v>1353</v>
      </c>
      <c r="G109" s="209" t="s">
        <v>187</v>
      </c>
      <c r="H109" s="210">
        <v>22.9</v>
      </c>
      <c r="I109" s="211"/>
      <c r="J109" s="212">
        <f>ROUND(I109*H109,2)</f>
        <v>0</v>
      </c>
      <c r="K109" s="208" t="s">
        <v>169</v>
      </c>
      <c r="L109" s="63"/>
      <c r="M109" s="213" t="s">
        <v>21</v>
      </c>
      <c r="N109" s="214" t="s">
        <v>43</v>
      </c>
      <c r="O109" s="44"/>
      <c r="P109" s="215">
        <f>O109*H109</f>
        <v>0</v>
      </c>
      <c r="Q109" s="215">
        <v>0</v>
      </c>
      <c r="R109" s="215">
        <f>Q109*H109</f>
        <v>0</v>
      </c>
      <c r="S109" s="215">
        <v>0.165</v>
      </c>
      <c r="T109" s="216">
        <f>S109*H109</f>
        <v>3.7784999999999997</v>
      </c>
      <c r="AR109" s="26" t="s">
        <v>170</v>
      </c>
      <c r="AT109" s="26" t="s">
        <v>165</v>
      </c>
      <c r="AU109" s="26" t="s">
        <v>81</v>
      </c>
      <c r="AY109" s="26" t="s">
        <v>162</v>
      </c>
      <c r="BE109" s="217">
        <f>IF(N109="základní",J109,0)</f>
        <v>0</v>
      </c>
      <c r="BF109" s="217">
        <f>IF(N109="snížená",J109,0)</f>
        <v>0</v>
      </c>
      <c r="BG109" s="217">
        <f>IF(N109="zákl. přenesená",J109,0)</f>
        <v>0</v>
      </c>
      <c r="BH109" s="217">
        <f>IF(N109="sníž. přenesená",J109,0)</f>
        <v>0</v>
      </c>
      <c r="BI109" s="217">
        <f>IF(N109="nulová",J109,0)</f>
        <v>0</v>
      </c>
      <c r="BJ109" s="26" t="s">
        <v>79</v>
      </c>
      <c r="BK109" s="217">
        <f>ROUND(I109*H109,2)</f>
        <v>0</v>
      </c>
      <c r="BL109" s="26" t="s">
        <v>170</v>
      </c>
      <c r="BM109" s="26" t="s">
        <v>1354</v>
      </c>
    </row>
    <row r="110" spans="2:47" s="1" customFormat="1" ht="27">
      <c r="B110" s="43"/>
      <c r="C110" s="65"/>
      <c r="D110" s="245" t="s">
        <v>241</v>
      </c>
      <c r="E110" s="65"/>
      <c r="F110" s="279" t="s">
        <v>1355</v>
      </c>
      <c r="G110" s="65"/>
      <c r="H110" s="65"/>
      <c r="I110" s="174"/>
      <c r="J110" s="65"/>
      <c r="K110" s="65"/>
      <c r="L110" s="63"/>
      <c r="M110" s="220"/>
      <c r="N110" s="44"/>
      <c r="O110" s="44"/>
      <c r="P110" s="44"/>
      <c r="Q110" s="44"/>
      <c r="R110" s="44"/>
      <c r="S110" s="44"/>
      <c r="T110" s="80"/>
      <c r="AT110" s="26" t="s">
        <v>241</v>
      </c>
      <c r="AU110" s="26" t="s">
        <v>81</v>
      </c>
    </row>
    <row r="111" spans="2:65" s="1" customFormat="1" ht="22.5" customHeight="1">
      <c r="B111" s="43"/>
      <c r="C111" s="206" t="s">
        <v>203</v>
      </c>
      <c r="D111" s="206" t="s">
        <v>165</v>
      </c>
      <c r="E111" s="207" t="s">
        <v>1356</v>
      </c>
      <c r="F111" s="208" t="s">
        <v>1357</v>
      </c>
      <c r="G111" s="209" t="s">
        <v>416</v>
      </c>
      <c r="H111" s="210">
        <v>1</v>
      </c>
      <c r="I111" s="211"/>
      <c r="J111" s="212">
        <f>ROUND(I111*H111,2)</f>
        <v>0</v>
      </c>
      <c r="K111" s="208" t="s">
        <v>169</v>
      </c>
      <c r="L111" s="63"/>
      <c r="M111" s="213" t="s">
        <v>21</v>
      </c>
      <c r="N111" s="214" t="s">
        <v>43</v>
      </c>
      <c r="O111" s="44"/>
      <c r="P111" s="215">
        <f>O111*H111</f>
        <v>0</v>
      </c>
      <c r="Q111" s="215">
        <v>0</v>
      </c>
      <c r="R111" s="215">
        <f>Q111*H111</f>
        <v>0</v>
      </c>
      <c r="S111" s="215">
        <v>0.025</v>
      </c>
      <c r="T111" s="216">
        <f>S111*H111</f>
        <v>0.025</v>
      </c>
      <c r="AR111" s="26" t="s">
        <v>170</v>
      </c>
      <c r="AT111" s="26" t="s">
        <v>165</v>
      </c>
      <c r="AU111" s="26" t="s">
        <v>81</v>
      </c>
      <c r="AY111" s="26" t="s">
        <v>162</v>
      </c>
      <c r="BE111" s="217">
        <f>IF(N111="základní",J111,0)</f>
        <v>0</v>
      </c>
      <c r="BF111" s="217">
        <f>IF(N111="snížená",J111,0)</f>
        <v>0</v>
      </c>
      <c r="BG111" s="217">
        <f>IF(N111="zákl. přenesená",J111,0)</f>
        <v>0</v>
      </c>
      <c r="BH111" s="217">
        <f>IF(N111="sníž. přenesená",J111,0)</f>
        <v>0</v>
      </c>
      <c r="BI111" s="217">
        <f>IF(N111="nulová",J111,0)</f>
        <v>0</v>
      </c>
      <c r="BJ111" s="26" t="s">
        <v>79</v>
      </c>
      <c r="BK111" s="217">
        <f>ROUND(I111*H111,2)</f>
        <v>0</v>
      </c>
      <c r="BL111" s="26" t="s">
        <v>170</v>
      </c>
      <c r="BM111" s="26" t="s">
        <v>1358</v>
      </c>
    </row>
    <row r="112" spans="2:65" s="1" customFormat="1" ht="22.5" customHeight="1">
      <c r="B112" s="43"/>
      <c r="C112" s="206" t="s">
        <v>211</v>
      </c>
      <c r="D112" s="206" t="s">
        <v>165</v>
      </c>
      <c r="E112" s="207" t="s">
        <v>1359</v>
      </c>
      <c r="F112" s="208" t="s">
        <v>1360</v>
      </c>
      <c r="G112" s="209" t="s">
        <v>206</v>
      </c>
      <c r="H112" s="210">
        <v>55</v>
      </c>
      <c r="I112" s="211"/>
      <c r="J112" s="212">
        <f>ROUND(I112*H112,2)</f>
        <v>0</v>
      </c>
      <c r="K112" s="208" t="s">
        <v>169</v>
      </c>
      <c r="L112" s="63"/>
      <c r="M112" s="213" t="s">
        <v>21</v>
      </c>
      <c r="N112" s="214" t="s">
        <v>43</v>
      </c>
      <c r="O112" s="44"/>
      <c r="P112" s="215">
        <f>O112*H112</f>
        <v>0</v>
      </c>
      <c r="Q112" s="215">
        <v>0</v>
      </c>
      <c r="R112" s="215">
        <f>Q112*H112</f>
        <v>0</v>
      </c>
      <c r="S112" s="215">
        <v>0.009</v>
      </c>
      <c r="T112" s="216">
        <f>S112*H112</f>
        <v>0.49499999999999994</v>
      </c>
      <c r="AR112" s="26" t="s">
        <v>170</v>
      </c>
      <c r="AT112" s="26" t="s">
        <v>165</v>
      </c>
      <c r="AU112" s="26" t="s">
        <v>81</v>
      </c>
      <c r="AY112" s="26" t="s">
        <v>162</v>
      </c>
      <c r="BE112" s="217">
        <f>IF(N112="základní",J112,0)</f>
        <v>0</v>
      </c>
      <c r="BF112" s="217">
        <f>IF(N112="snížená",J112,0)</f>
        <v>0</v>
      </c>
      <c r="BG112" s="217">
        <f>IF(N112="zákl. přenesená",J112,0)</f>
        <v>0</v>
      </c>
      <c r="BH112" s="217">
        <f>IF(N112="sníž. přenesená",J112,0)</f>
        <v>0</v>
      </c>
      <c r="BI112" s="217">
        <f>IF(N112="nulová",J112,0)</f>
        <v>0</v>
      </c>
      <c r="BJ112" s="26" t="s">
        <v>79</v>
      </c>
      <c r="BK112" s="217">
        <f>ROUND(I112*H112,2)</f>
        <v>0</v>
      </c>
      <c r="BL112" s="26" t="s">
        <v>170</v>
      </c>
      <c r="BM112" s="26" t="s">
        <v>1361</v>
      </c>
    </row>
    <row r="113" spans="2:65" s="1" customFormat="1" ht="22.5" customHeight="1">
      <c r="B113" s="43"/>
      <c r="C113" s="206" t="s">
        <v>217</v>
      </c>
      <c r="D113" s="206" t="s">
        <v>165</v>
      </c>
      <c r="E113" s="207" t="s">
        <v>1362</v>
      </c>
      <c r="F113" s="208" t="s">
        <v>1363</v>
      </c>
      <c r="G113" s="209" t="s">
        <v>206</v>
      </c>
      <c r="H113" s="210">
        <v>1</v>
      </c>
      <c r="I113" s="211"/>
      <c r="J113" s="212">
        <f>ROUND(I113*H113,2)</f>
        <v>0</v>
      </c>
      <c r="K113" s="208" t="s">
        <v>169</v>
      </c>
      <c r="L113" s="63"/>
      <c r="M113" s="213" t="s">
        <v>21</v>
      </c>
      <c r="N113" s="214" t="s">
        <v>43</v>
      </c>
      <c r="O113" s="44"/>
      <c r="P113" s="215">
        <f>O113*H113</f>
        <v>0</v>
      </c>
      <c r="Q113" s="215">
        <v>0</v>
      </c>
      <c r="R113" s="215">
        <f>Q113*H113</f>
        <v>0</v>
      </c>
      <c r="S113" s="215">
        <v>0.027</v>
      </c>
      <c r="T113" s="216">
        <f>S113*H113</f>
        <v>0.027</v>
      </c>
      <c r="AR113" s="26" t="s">
        <v>170</v>
      </c>
      <c r="AT113" s="26" t="s">
        <v>165</v>
      </c>
      <c r="AU113" s="26" t="s">
        <v>81</v>
      </c>
      <c r="AY113" s="26" t="s">
        <v>162</v>
      </c>
      <c r="BE113" s="217">
        <f>IF(N113="základní",J113,0)</f>
        <v>0</v>
      </c>
      <c r="BF113" s="217">
        <f>IF(N113="snížená",J113,0)</f>
        <v>0</v>
      </c>
      <c r="BG113" s="217">
        <f>IF(N113="zákl. přenesená",J113,0)</f>
        <v>0</v>
      </c>
      <c r="BH113" s="217">
        <f>IF(N113="sníž. přenesená",J113,0)</f>
        <v>0</v>
      </c>
      <c r="BI113" s="217">
        <f>IF(N113="nulová",J113,0)</f>
        <v>0</v>
      </c>
      <c r="BJ113" s="26" t="s">
        <v>79</v>
      </c>
      <c r="BK113" s="217">
        <f>ROUND(I113*H113,2)</f>
        <v>0</v>
      </c>
      <c r="BL113" s="26" t="s">
        <v>170</v>
      </c>
      <c r="BM113" s="26" t="s">
        <v>1364</v>
      </c>
    </row>
    <row r="114" spans="2:63" s="11" customFormat="1" ht="29.85" customHeight="1">
      <c r="B114" s="189"/>
      <c r="C114" s="190"/>
      <c r="D114" s="203" t="s">
        <v>71</v>
      </c>
      <c r="E114" s="204" t="s">
        <v>536</v>
      </c>
      <c r="F114" s="204" t="s">
        <v>537</v>
      </c>
      <c r="G114" s="190"/>
      <c r="H114" s="190"/>
      <c r="I114" s="193"/>
      <c r="J114" s="205">
        <f>BK114</f>
        <v>0</v>
      </c>
      <c r="K114" s="190"/>
      <c r="L114" s="195"/>
      <c r="M114" s="196"/>
      <c r="N114" s="197"/>
      <c r="O114" s="197"/>
      <c r="P114" s="198">
        <f>SUM(P115:P122)</f>
        <v>0</v>
      </c>
      <c r="Q114" s="197"/>
      <c r="R114" s="198">
        <f>SUM(R115:R122)</f>
        <v>0</v>
      </c>
      <c r="S114" s="197"/>
      <c r="T114" s="199">
        <f>SUM(T115:T122)</f>
        <v>0</v>
      </c>
      <c r="AR114" s="200" t="s">
        <v>79</v>
      </c>
      <c r="AT114" s="201" t="s">
        <v>71</v>
      </c>
      <c r="AU114" s="201" t="s">
        <v>79</v>
      </c>
      <c r="AY114" s="200" t="s">
        <v>162</v>
      </c>
      <c r="BK114" s="202">
        <f>SUM(BK115:BK122)</f>
        <v>0</v>
      </c>
    </row>
    <row r="115" spans="2:65" s="1" customFormat="1" ht="22.5" customHeight="1">
      <c r="B115" s="43"/>
      <c r="C115" s="206" t="s">
        <v>222</v>
      </c>
      <c r="D115" s="206" t="s">
        <v>165</v>
      </c>
      <c r="E115" s="207" t="s">
        <v>1365</v>
      </c>
      <c r="F115" s="208" t="s">
        <v>1366</v>
      </c>
      <c r="G115" s="209" t="s">
        <v>168</v>
      </c>
      <c r="H115" s="210">
        <v>6.197</v>
      </c>
      <c r="I115" s="211"/>
      <c r="J115" s="212">
        <f>ROUND(I115*H115,2)</f>
        <v>0</v>
      </c>
      <c r="K115" s="208" t="s">
        <v>169</v>
      </c>
      <c r="L115" s="63"/>
      <c r="M115" s="213" t="s">
        <v>21</v>
      </c>
      <c r="N115" s="214" t="s">
        <v>43</v>
      </c>
      <c r="O115" s="44"/>
      <c r="P115" s="215">
        <f>O115*H115</f>
        <v>0</v>
      </c>
      <c r="Q115" s="215">
        <v>0</v>
      </c>
      <c r="R115" s="215">
        <f>Q115*H115</f>
        <v>0</v>
      </c>
      <c r="S115" s="215">
        <v>0</v>
      </c>
      <c r="T115" s="216">
        <f>S115*H115</f>
        <v>0</v>
      </c>
      <c r="AR115" s="26" t="s">
        <v>170</v>
      </c>
      <c r="AT115" s="26" t="s">
        <v>165</v>
      </c>
      <c r="AU115" s="26" t="s">
        <v>81</v>
      </c>
      <c r="AY115" s="26" t="s">
        <v>162</v>
      </c>
      <c r="BE115" s="217">
        <f>IF(N115="základní",J115,0)</f>
        <v>0</v>
      </c>
      <c r="BF115" s="217">
        <f>IF(N115="snížená",J115,0)</f>
        <v>0</v>
      </c>
      <c r="BG115" s="217">
        <f>IF(N115="zákl. přenesená",J115,0)</f>
        <v>0</v>
      </c>
      <c r="BH115" s="217">
        <f>IF(N115="sníž. přenesená",J115,0)</f>
        <v>0</v>
      </c>
      <c r="BI115" s="217">
        <f>IF(N115="nulová",J115,0)</f>
        <v>0</v>
      </c>
      <c r="BJ115" s="26" t="s">
        <v>79</v>
      </c>
      <c r="BK115" s="217">
        <f>ROUND(I115*H115,2)</f>
        <v>0</v>
      </c>
      <c r="BL115" s="26" t="s">
        <v>170</v>
      </c>
      <c r="BM115" s="26" t="s">
        <v>1367</v>
      </c>
    </row>
    <row r="116" spans="2:47" s="1" customFormat="1" ht="40.5">
      <c r="B116" s="43"/>
      <c r="C116" s="65"/>
      <c r="D116" s="245" t="s">
        <v>172</v>
      </c>
      <c r="E116" s="65"/>
      <c r="F116" s="279" t="s">
        <v>1368</v>
      </c>
      <c r="G116" s="65"/>
      <c r="H116" s="65"/>
      <c r="I116" s="174"/>
      <c r="J116" s="65"/>
      <c r="K116" s="65"/>
      <c r="L116" s="63"/>
      <c r="M116" s="220"/>
      <c r="N116" s="44"/>
      <c r="O116" s="44"/>
      <c r="P116" s="44"/>
      <c r="Q116" s="44"/>
      <c r="R116" s="44"/>
      <c r="S116" s="44"/>
      <c r="T116" s="80"/>
      <c r="AT116" s="26" t="s">
        <v>172</v>
      </c>
      <c r="AU116" s="26" t="s">
        <v>81</v>
      </c>
    </row>
    <row r="117" spans="2:65" s="1" customFormat="1" ht="22.5" customHeight="1">
      <c r="B117" s="43"/>
      <c r="C117" s="206" t="s">
        <v>229</v>
      </c>
      <c r="D117" s="206" t="s">
        <v>165</v>
      </c>
      <c r="E117" s="207" t="s">
        <v>539</v>
      </c>
      <c r="F117" s="208" t="s">
        <v>540</v>
      </c>
      <c r="G117" s="209" t="s">
        <v>168</v>
      </c>
      <c r="H117" s="210">
        <v>6.197</v>
      </c>
      <c r="I117" s="211"/>
      <c r="J117" s="212">
        <f>ROUND(I117*H117,2)</f>
        <v>0</v>
      </c>
      <c r="K117" s="208" t="s">
        <v>169</v>
      </c>
      <c r="L117" s="63"/>
      <c r="M117" s="213" t="s">
        <v>21</v>
      </c>
      <c r="N117" s="214" t="s">
        <v>43</v>
      </c>
      <c r="O117" s="44"/>
      <c r="P117" s="215">
        <f>O117*H117</f>
        <v>0</v>
      </c>
      <c r="Q117" s="215">
        <v>0</v>
      </c>
      <c r="R117" s="215">
        <f>Q117*H117</f>
        <v>0</v>
      </c>
      <c r="S117" s="215">
        <v>0</v>
      </c>
      <c r="T117" s="216">
        <f>S117*H117</f>
        <v>0</v>
      </c>
      <c r="AR117" s="26" t="s">
        <v>170</v>
      </c>
      <c r="AT117" s="26" t="s">
        <v>165</v>
      </c>
      <c r="AU117" s="26" t="s">
        <v>81</v>
      </c>
      <c r="AY117" s="26" t="s">
        <v>162</v>
      </c>
      <c r="BE117" s="217">
        <f>IF(N117="základní",J117,0)</f>
        <v>0</v>
      </c>
      <c r="BF117" s="217">
        <f>IF(N117="snížená",J117,0)</f>
        <v>0</v>
      </c>
      <c r="BG117" s="217">
        <f>IF(N117="zákl. přenesená",J117,0)</f>
        <v>0</v>
      </c>
      <c r="BH117" s="217">
        <f>IF(N117="sníž. přenesená",J117,0)</f>
        <v>0</v>
      </c>
      <c r="BI117" s="217">
        <f>IF(N117="nulová",J117,0)</f>
        <v>0</v>
      </c>
      <c r="BJ117" s="26" t="s">
        <v>79</v>
      </c>
      <c r="BK117" s="217">
        <f>ROUND(I117*H117,2)</f>
        <v>0</v>
      </c>
      <c r="BL117" s="26" t="s">
        <v>170</v>
      </c>
      <c r="BM117" s="26" t="s">
        <v>1369</v>
      </c>
    </row>
    <row r="118" spans="2:47" s="1" customFormat="1" ht="94.5">
      <c r="B118" s="43"/>
      <c r="C118" s="65"/>
      <c r="D118" s="245" t="s">
        <v>172</v>
      </c>
      <c r="E118" s="65"/>
      <c r="F118" s="279" t="s">
        <v>542</v>
      </c>
      <c r="G118" s="65"/>
      <c r="H118" s="65"/>
      <c r="I118" s="174"/>
      <c r="J118" s="65"/>
      <c r="K118" s="65"/>
      <c r="L118" s="63"/>
      <c r="M118" s="220"/>
      <c r="N118" s="44"/>
      <c r="O118" s="44"/>
      <c r="P118" s="44"/>
      <c r="Q118" s="44"/>
      <c r="R118" s="44"/>
      <c r="S118" s="44"/>
      <c r="T118" s="80"/>
      <c r="AT118" s="26" t="s">
        <v>172</v>
      </c>
      <c r="AU118" s="26" t="s">
        <v>81</v>
      </c>
    </row>
    <row r="119" spans="2:65" s="1" customFormat="1" ht="22.5" customHeight="1">
      <c r="B119" s="43"/>
      <c r="C119" s="206" t="s">
        <v>236</v>
      </c>
      <c r="D119" s="206" t="s">
        <v>165</v>
      </c>
      <c r="E119" s="207" t="s">
        <v>554</v>
      </c>
      <c r="F119" s="208" t="s">
        <v>555</v>
      </c>
      <c r="G119" s="209" t="s">
        <v>168</v>
      </c>
      <c r="H119" s="210">
        <v>6.197</v>
      </c>
      <c r="I119" s="211"/>
      <c r="J119" s="212">
        <f>ROUND(I119*H119,2)</f>
        <v>0</v>
      </c>
      <c r="K119" s="208" t="s">
        <v>169</v>
      </c>
      <c r="L119" s="63"/>
      <c r="M119" s="213" t="s">
        <v>21</v>
      </c>
      <c r="N119" s="214" t="s">
        <v>43</v>
      </c>
      <c r="O119" s="44"/>
      <c r="P119" s="215">
        <f>O119*H119</f>
        <v>0</v>
      </c>
      <c r="Q119" s="215">
        <v>0</v>
      </c>
      <c r="R119" s="215">
        <f>Q119*H119</f>
        <v>0</v>
      </c>
      <c r="S119" s="215">
        <v>0</v>
      </c>
      <c r="T119" s="216">
        <f>S119*H119</f>
        <v>0</v>
      </c>
      <c r="AR119" s="26" t="s">
        <v>170</v>
      </c>
      <c r="AT119" s="26" t="s">
        <v>165</v>
      </c>
      <c r="AU119" s="26" t="s">
        <v>81</v>
      </c>
      <c r="AY119" s="26" t="s">
        <v>162</v>
      </c>
      <c r="BE119" s="217">
        <f>IF(N119="základní",J119,0)</f>
        <v>0</v>
      </c>
      <c r="BF119" s="217">
        <f>IF(N119="snížená",J119,0)</f>
        <v>0</v>
      </c>
      <c r="BG119" s="217">
        <f>IF(N119="zákl. přenesená",J119,0)</f>
        <v>0</v>
      </c>
      <c r="BH119" s="217">
        <f>IF(N119="sníž. přenesená",J119,0)</f>
        <v>0</v>
      </c>
      <c r="BI119" s="217">
        <f>IF(N119="nulová",J119,0)</f>
        <v>0</v>
      </c>
      <c r="BJ119" s="26" t="s">
        <v>79</v>
      </c>
      <c r="BK119" s="217">
        <f>ROUND(I119*H119,2)</f>
        <v>0</v>
      </c>
      <c r="BL119" s="26" t="s">
        <v>170</v>
      </c>
      <c r="BM119" s="26" t="s">
        <v>1370</v>
      </c>
    </row>
    <row r="120" spans="2:65" s="1" customFormat="1" ht="22.5" customHeight="1">
      <c r="B120" s="43"/>
      <c r="C120" s="206" t="s">
        <v>244</v>
      </c>
      <c r="D120" s="206" t="s">
        <v>165</v>
      </c>
      <c r="E120" s="207" t="s">
        <v>559</v>
      </c>
      <c r="F120" s="208" t="s">
        <v>560</v>
      </c>
      <c r="G120" s="209" t="s">
        <v>168</v>
      </c>
      <c r="H120" s="210">
        <v>86.758</v>
      </c>
      <c r="I120" s="211"/>
      <c r="J120" s="212">
        <f>ROUND(I120*H120,2)</f>
        <v>0</v>
      </c>
      <c r="K120" s="208" t="s">
        <v>169</v>
      </c>
      <c r="L120" s="63"/>
      <c r="M120" s="213" t="s">
        <v>21</v>
      </c>
      <c r="N120" s="214" t="s">
        <v>43</v>
      </c>
      <c r="O120" s="44"/>
      <c r="P120" s="215">
        <f>O120*H120</f>
        <v>0</v>
      </c>
      <c r="Q120" s="215">
        <v>0</v>
      </c>
      <c r="R120" s="215">
        <f>Q120*H120</f>
        <v>0</v>
      </c>
      <c r="S120" s="215">
        <v>0</v>
      </c>
      <c r="T120" s="216">
        <f>S120*H120</f>
        <v>0</v>
      </c>
      <c r="AR120" s="26" t="s">
        <v>170</v>
      </c>
      <c r="AT120" s="26" t="s">
        <v>165</v>
      </c>
      <c r="AU120" s="26" t="s">
        <v>81</v>
      </c>
      <c r="AY120" s="26" t="s">
        <v>162</v>
      </c>
      <c r="BE120" s="217">
        <f>IF(N120="základní",J120,0)</f>
        <v>0</v>
      </c>
      <c r="BF120" s="217">
        <f>IF(N120="snížená",J120,0)</f>
        <v>0</v>
      </c>
      <c r="BG120" s="217">
        <f>IF(N120="zákl. přenesená",J120,0)</f>
        <v>0</v>
      </c>
      <c r="BH120" s="217">
        <f>IF(N120="sníž. přenesená",J120,0)</f>
        <v>0</v>
      </c>
      <c r="BI120" s="217">
        <f>IF(N120="nulová",J120,0)</f>
        <v>0</v>
      </c>
      <c r="BJ120" s="26" t="s">
        <v>79</v>
      </c>
      <c r="BK120" s="217">
        <f>ROUND(I120*H120,2)</f>
        <v>0</v>
      </c>
      <c r="BL120" s="26" t="s">
        <v>170</v>
      </c>
      <c r="BM120" s="26" t="s">
        <v>1371</v>
      </c>
    </row>
    <row r="121" spans="2:51" s="13" customFormat="1" ht="13.5">
      <c r="B121" s="232"/>
      <c r="C121" s="233"/>
      <c r="D121" s="245" t="s">
        <v>174</v>
      </c>
      <c r="E121" s="233"/>
      <c r="F121" s="256" t="s">
        <v>1372</v>
      </c>
      <c r="G121" s="233"/>
      <c r="H121" s="257">
        <v>86.758</v>
      </c>
      <c r="I121" s="237"/>
      <c r="J121" s="233"/>
      <c r="K121" s="233"/>
      <c r="L121" s="238"/>
      <c r="M121" s="239"/>
      <c r="N121" s="240"/>
      <c r="O121" s="240"/>
      <c r="P121" s="240"/>
      <c r="Q121" s="240"/>
      <c r="R121" s="240"/>
      <c r="S121" s="240"/>
      <c r="T121" s="241"/>
      <c r="AT121" s="242" t="s">
        <v>174</v>
      </c>
      <c r="AU121" s="242" t="s">
        <v>81</v>
      </c>
      <c r="AV121" s="13" t="s">
        <v>81</v>
      </c>
      <c r="AW121" s="13" t="s">
        <v>6</v>
      </c>
      <c r="AX121" s="13" t="s">
        <v>79</v>
      </c>
      <c r="AY121" s="242" t="s">
        <v>162</v>
      </c>
    </row>
    <row r="122" spans="2:65" s="1" customFormat="1" ht="22.5" customHeight="1">
      <c r="B122" s="43"/>
      <c r="C122" s="206" t="s">
        <v>251</v>
      </c>
      <c r="D122" s="206" t="s">
        <v>165</v>
      </c>
      <c r="E122" s="207" t="s">
        <v>564</v>
      </c>
      <c r="F122" s="208" t="s">
        <v>565</v>
      </c>
      <c r="G122" s="209" t="s">
        <v>168</v>
      </c>
      <c r="H122" s="210">
        <v>6.197</v>
      </c>
      <c r="I122" s="211"/>
      <c r="J122" s="212">
        <f>ROUND(I122*H122,2)</f>
        <v>0</v>
      </c>
      <c r="K122" s="208" t="s">
        <v>169</v>
      </c>
      <c r="L122" s="63"/>
      <c r="M122" s="213" t="s">
        <v>21</v>
      </c>
      <c r="N122" s="214" t="s">
        <v>43</v>
      </c>
      <c r="O122" s="44"/>
      <c r="P122" s="215">
        <f>O122*H122</f>
        <v>0</v>
      </c>
      <c r="Q122" s="215">
        <v>0</v>
      </c>
      <c r="R122" s="215">
        <f>Q122*H122</f>
        <v>0</v>
      </c>
      <c r="S122" s="215">
        <v>0</v>
      </c>
      <c r="T122" s="216">
        <f>S122*H122</f>
        <v>0</v>
      </c>
      <c r="AR122" s="26" t="s">
        <v>170</v>
      </c>
      <c r="AT122" s="26" t="s">
        <v>165</v>
      </c>
      <c r="AU122" s="26" t="s">
        <v>81</v>
      </c>
      <c r="AY122" s="26" t="s">
        <v>162</v>
      </c>
      <c r="BE122" s="217">
        <f>IF(N122="základní",J122,0)</f>
        <v>0</v>
      </c>
      <c r="BF122" s="217">
        <f>IF(N122="snížená",J122,0)</f>
        <v>0</v>
      </c>
      <c r="BG122" s="217">
        <f>IF(N122="zákl. přenesená",J122,0)</f>
        <v>0</v>
      </c>
      <c r="BH122" s="217">
        <f>IF(N122="sníž. přenesená",J122,0)</f>
        <v>0</v>
      </c>
      <c r="BI122" s="217">
        <f>IF(N122="nulová",J122,0)</f>
        <v>0</v>
      </c>
      <c r="BJ122" s="26" t="s">
        <v>79</v>
      </c>
      <c r="BK122" s="217">
        <f>ROUND(I122*H122,2)</f>
        <v>0</v>
      </c>
      <c r="BL122" s="26" t="s">
        <v>170</v>
      </c>
      <c r="BM122" s="26" t="s">
        <v>1373</v>
      </c>
    </row>
    <row r="123" spans="2:63" s="11" customFormat="1" ht="29.85" customHeight="1">
      <c r="B123" s="189"/>
      <c r="C123" s="190"/>
      <c r="D123" s="203" t="s">
        <v>71</v>
      </c>
      <c r="E123" s="204" t="s">
        <v>568</v>
      </c>
      <c r="F123" s="204" t="s">
        <v>569</v>
      </c>
      <c r="G123" s="190"/>
      <c r="H123" s="190"/>
      <c r="I123" s="193"/>
      <c r="J123" s="205">
        <f>BK123</f>
        <v>0</v>
      </c>
      <c r="K123" s="190"/>
      <c r="L123" s="195"/>
      <c r="M123" s="196"/>
      <c r="N123" s="197"/>
      <c r="O123" s="197"/>
      <c r="P123" s="198">
        <f>SUM(P124:P125)</f>
        <v>0</v>
      </c>
      <c r="Q123" s="197"/>
      <c r="R123" s="198">
        <f>SUM(R124:R125)</f>
        <v>0</v>
      </c>
      <c r="S123" s="197"/>
      <c r="T123" s="199">
        <f>SUM(T124:T125)</f>
        <v>0</v>
      </c>
      <c r="AR123" s="200" t="s">
        <v>79</v>
      </c>
      <c r="AT123" s="201" t="s">
        <v>71</v>
      </c>
      <c r="AU123" s="201" t="s">
        <v>79</v>
      </c>
      <c r="AY123" s="200" t="s">
        <v>162</v>
      </c>
      <c r="BK123" s="202">
        <f>SUM(BK124:BK125)</f>
        <v>0</v>
      </c>
    </row>
    <row r="124" spans="2:65" s="1" customFormat="1" ht="22.5" customHeight="1">
      <c r="B124" s="43"/>
      <c r="C124" s="206" t="s">
        <v>261</v>
      </c>
      <c r="D124" s="206" t="s">
        <v>165</v>
      </c>
      <c r="E124" s="207" t="s">
        <v>571</v>
      </c>
      <c r="F124" s="208" t="s">
        <v>572</v>
      </c>
      <c r="G124" s="209" t="s">
        <v>168</v>
      </c>
      <c r="H124" s="210">
        <v>5.962</v>
      </c>
      <c r="I124" s="211"/>
      <c r="J124" s="212">
        <f>ROUND(I124*H124,2)</f>
        <v>0</v>
      </c>
      <c r="K124" s="208" t="s">
        <v>169</v>
      </c>
      <c r="L124" s="63"/>
      <c r="M124" s="213" t="s">
        <v>21</v>
      </c>
      <c r="N124" s="214" t="s">
        <v>43</v>
      </c>
      <c r="O124" s="44"/>
      <c r="P124" s="215">
        <f>O124*H124</f>
        <v>0</v>
      </c>
      <c r="Q124" s="215">
        <v>0</v>
      </c>
      <c r="R124" s="215">
        <f>Q124*H124</f>
        <v>0</v>
      </c>
      <c r="S124" s="215">
        <v>0</v>
      </c>
      <c r="T124" s="216">
        <f>S124*H124</f>
        <v>0</v>
      </c>
      <c r="AR124" s="26" t="s">
        <v>170</v>
      </c>
      <c r="AT124" s="26" t="s">
        <v>165</v>
      </c>
      <c r="AU124" s="26" t="s">
        <v>81</v>
      </c>
      <c r="AY124" s="26" t="s">
        <v>162</v>
      </c>
      <c r="BE124" s="217">
        <f>IF(N124="základní",J124,0)</f>
        <v>0</v>
      </c>
      <c r="BF124" s="217">
        <f>IF(N124="snížená",J124,0)</f>
        <v>0</v>
      </c>
      <c r="BG124" s="217">
        <f>IF(N124="zákl. přenesená",J124,0)</f>
        <v>0</v>
      </c>
      <c r="BH124" s="217">
        <f>IF(N124="sníž. přenesená",J124,0)</f>
        <v>0</v>
      </c>
      <c r="BI124" s="217">
        <f>IF(N124="nulová",J124,0)</f>
        <v>0</v>
      </c>
      <c r="BJ124" s="26" t="s">
        <v>79</v>
      </c>
      <c r="BK124" s="217">
        <f>ROUND(I124*H124,2)</f>
        <v>0</v>
      </c>
      <c r="BL124" s="26" t="s">
        <v>170</v>
      </c>
      <c r="BM124" s="26" t="s">
        <v>1374</v>
      </c>
    </row>
    <row r="125" spans="2:47" s="1" customFormat="1" ht="81">
      <c r="B125" s="43"/>
      <c r="C125" s="65"/>
      <c r="D125" s="218" t="s">
        <v>172</v>
      </c>
      <c r="E125" s="65"/>
      <c r="F125" s="219" t="s">
        <v>574</v>
      </c>
      <c r="G125" s="65"/>
      <c r="H125" s="65"/>
      <c r="I125" s="174"/>
      <c r="J125" s="65"/>
      <c r="K125" s="65"/>
      <c r="L125" s="63"/>
      <c r="M125" s="220"/>
      <c r="N125" s="44"/>
      <c r="O125" s="44"/>
      <c r="P125" s="44"/>
      <c r="Q125" s="44"/>
      <c r="R125" s="44"/>
      <c r="S125" s="44"/>
      <c r="T125" s="80"/>
      <c r="AT125" s="26" t="s">
        <v>172</v>
      </c>
      <c r="AU125" s="26" t="s">
        <v>81</v>
      </c>
    </row>
    <row r="126" spans="2:63" s="11" customFormat="1" ht="37.35" customHeight="1">
      <c r="B126" s="189"/>
      <c r="C126" s="190"/>
      <c r="D126" s="191" t="s">
        <v>71</v>
      </c>
      <c r="E126" s="192" t="s">
        <v>575</v>
      </c>
      <c r="F126" s="192" t="s">
        <v>576</v>
      </c>
      <c r="G126" s="190"/>
      <c r="H126" s="190"/>
      <c r="I126" s="193"/>
      <c r="J126" s="194">
        <f>BK126</f>
        <v>0</v>
      </c>
      <c r="K126" s="190"/>
      <c r="L126" s="195"/>
      <c r="M126" s="196"/>
      <c r="N126" s="197"/>
      <c r="O126" s="197"/>
      <c r="P126" s="198">
        <f>P127+P137+P160+P186+P188+P227+P229</f>
        <v>0</v>
      </c>
      <c r="Q126" s="197"/>
      <c r="R126" s="198">
        <f>R127+R137+R160+R186+R188+R227+R229</f>
        <v>0.7683850999999999</v>
      </c>
      <c r="S126" s="197"/>
      <c r="T126" s="199">
        <f>T127+T137+T160+T186+T188+T227+T229</f>
        <v>0.4419599999999999</v>
      </c>
      <c r="AR126" s="200" t="s">
        <v>81</v>
      </c>
      <c r="AT126" s="201" t="s">
        <v>71</v>
      </c>
      <c r="AU126" s="201" t="s">
        <v>72</v>
      </c>
      <c r="AY126" s="200" t="s">
        <v>162</v>
      </c>
      <c r="BK126" s="202">
        <f>BK127+BK137+BK160+BK186+BK188+BK227+BK229</f>
        <v>0</v>
      </c>
    </row>
    <row r="127" spans="2:63" s="11" customFormat="1" ht="19.9" customHeight="1">
      <c r="B127" s="189"/>
      <c r="C127" s="190"/>
      <c r="D127" s="203" t="s">
        <v>71</v>
      </c>
      <c r="E127" s="204" t="s">
        <v>577</v>
      </c>
      <c r="F127" s="204" t="s">
        <v>578</v>
      </c>
      <c r="G127" s="190"/>
      <c r="H127" s="190"/>
      <c r="I127" s="193"/>
      <c r="J127" s="205">
        <f>BK127</f>
        <v>0</v>
      </c>
      <c r="K127" s="190"/>
      <c r="L127" s="195"/>
      <c r="M127" s="196"/>
      <c r="N127" s="197"/>
      <c r="O127" s="197"/>
      <c r="P127" s="198">
        <f>SUM(P128:P136)</f>
        <v>0</v>
      </c>
      <c r="Q127" s="197"/>
      <c r="R127" s="198">
        <f>SUM(R128:R136)</f>
        <v>0.0202501</v>
      </c>
      <c r="S127" s="197"/>
      <c r="T127" s="199">
        <f>SUM(T128:T136)</f>
        <v>0</v>
      </c>
      <c r="AR127" s="200" t="s">
        <v>81</v>
      </c>
      <c r="AT127" s="201" t="s">
        <v>71</v>
      </c>
      <c r="AU127" s="201" t="s">
        <v>79</v>
      </c>
      <c r="AY127" s="200" t="s">
        <v>162</v>
      </c>
      <c r="BK127" s="202">
        <f>SUM(BK128:BK136)</f>
        <v>0</v>
      </c>
    </row>
    <row r="128" spans="2:65" s="1" customFormat="1" ht="22.5" customHeight="1">
      <c r="B128" s="43"/>
      <c r="C128" s="206" t="s">
        <v>308</v>
      </c>
      <c r="D128" s="206" t="s">
        <v>165</v>
      </c>
      <c r="E128" s="207" t="s">
        <v>1375</v>
      </c>
      <c r="F128" s="208" t="s">
        <v>1376</v>
      </c>
      <c r="G128" s="209" t="s">
        <v>187</v>
      </c>
      <c r="H128" s="210">
        <v>6.045</v>
      </c>
      <c r="I128" s="211"/>
      <c r="J128" s="212">
        <f>ROUND(I128*H128,2)</f>
        <v>0</v>
      </c>
      <c r="K128" s="208" t="s">
        <v>169</v>
      </c>
      <c r="L128" s="63"/>
      <c r="M128" s="213" t="s">
        <v>21</v>
      </c>
      <c r="N128" s="214" t="s">
        <v>43</v>
      </c>
      <c r="O128" s="44"/>
      <c r="P128" s="215">
        <f>O128*H128</f>
        <v>0</v>
      </c>
      <c r="Q128" s="215">
        <v>0.0001</v>
      </c>
      <c r="R128" s="215">
        <f>Q128*H128</f>
        <v>0.0006045</v>
      </c>
      <c r="S128" s="215">
        <v>0</v>
      </c>
      <c r="T128" s="216">
        <f>S128*H128</f>
        <v>0</v>
      </c>
      <c r="AR128" s="26" t="s">
        <v>376</v>
      </c>
      <c r="AT128" s="26" t="s">
        <v>165</v>
      </c>
      <c r="AU128" s="26" t="s">
        <v>81</v>
      </c>
      <c r="AY128" s="26" t="s">
        <v>162</v>
      </c>
      <c r="BE128" s="217">
        <f>IF(N128="základní",J128,0)</f>
        <v>0</v>
      </c>
      <c r="BF128" s="217">
        <f>IF(N128="snížená",J128,0)</f>
        <v>0</v>
      </c>
      <c r="BG128" s="217">
        <f>IF(N128="zákl. přenesená",J128,0)</f>
        <v>0</v>
      </c>
      <c r="BH128" s="217">
        <f>IF(N128="sníž. přenesená",J128,0)</f>
        <v>0</v>
      </c>
      <c r="BI128" s="217">
        <f>IF(N128="nulová",J128,0)</f>
        <v>0</v>
      </c>
      <c r="BJ128" s="26" t="s">
        <v>79</v>
      </c>
      <c r="BK128" s="217">
        <f>ROUND(I128*H128,2)</f>
        <v>0</v>
      </c>
      <c r="BL128" s="26" t="s">
        <v>376</v>
      </c>
      <c r="BM128" s="26" t="s">
        <v>1377</v>
      </c>
    </row>
    <row r="129" spans="2:51" s="12" customFormat="1" ht="13.5">
      <c r="B129" s="221"/>
      <c r="C129" s="222"/>
      <c r="D129" s="218" t="s">
        <v>174</v>
      </c>
      <c r="E129" s="223" t="s">
        <v>21</v>
      </c>
      <c r="F129" s="224" t="s">
        <v>1378</v>
      </c>
      <c r="G129" s="222"/>
      <c r="H129" s="225" t="s">
        <v>21</v>
      </c>
      <c r="I129" s="226"/>
      <c r="J129" s="222"/>
      <c r="K129" s="222"/>
      <c r="L129" s="227"/>
      <c r="M129" s="228"/>
      <c r="N129" s="229"/>
      <c r="O129" s="229"/>
      <c r="P129" s="229"/>
      <c r="Q129" s="229"/>
      <c r="R129" s="229"/>
      <c r="S129" s="229"/>
      <c r="T129" s="230"/>
      <c r="AT129" s="231" t="s">
        <v>174</v>
      </c>
      <c r="AU129" s="231" t="s">
        <v>81</v>
      </c>
      <c r="AV129" s="12" t="s">
        <v>79</v>
      </c>
      <c r="AW129" s="12" t="s">
        <v>36</v>
      </c>
      <c r="AX129" s="12" t="s">
        <v>72</v>
      </c>
      <c r="AY129" s="231" t="s">
        <v>162</v>
      </c>
    </row>
    <row r="130" spans="2:51" s="13" customFormat="1" ht="13.5">
      <c r="B130" s="232"/>
      <c r="C130" s="233"/>
      <c r="D130" s="245" t="s">
        <v>174</v>
      </c>
      <c r="E130" s="255" t="s">
        <v>21</v>
      </c>
      <c r="F130" s="256" t="s">
        <v>1379</v>
      </c>
      <c r="G130" s="233"/>
      <c r="H130" s="257">
        <v>6.045</v>
      </c>
      <c r="I130" s="237"/>
      <c r="J130" s="233"/>
      <c r="K130" s="233"/>
      <c r="L130" s="238"/>
      <c r="M130" s="239"/>
      <c r="N130" s="240"/>
      <c r="O130" s="240"/>
      <c r="P130" s="240"/>
      <c r="Q130" s="240"/>
      <c r="R130" s="240"/>
      <c r="S130" s="240"/>
      <c r="T130" s="241"/>
      <c r="AT130" s="242" t="s">
        <v>174</v>
      </c>
      <c r="AU130" s="242" t="s">
        <v>81</v>
      </c>
      <c r="AV130" s="13" t="s">
        <v>81</v>
      </c>
      <c r="AW130" s="13" t="s">
        <v>36</v>
      </c>
      <c r="AX130" s="13" t="s">
        <v>79</v>
      </c>
      <c r="AY130" s="242" t="s">
        <v>162</v>
      </c>
    </row>
    <row r="131" spans="2:65" s="1" customFormat="1" ht="22.5" customHeight="1">
      <c r="B131" s="43"/>
      <c r="C131" s="258" t="s">
        <v>10</v>
      </c>
      <c r="D131" s="258" t="s">
        <v>237</v>
      </c>
      <c r="E131" s="259" t="s">
        <v>1380</v>
      </c>
      <c r="F131" s="260" t="s">
        <v>1381</v>
      </c>
      <c r="G131" s="261" t="s">
        <v>187</v>
      </c>
      <c r="H131" s="262">
        <v>7.556</v>
      </c>
      <c r="I131" s="263"/>
      <c r="J131" s="264">
        <f>ROUND(I131*H131,2)</f>
        <v>0</v>
      </c>
      <c r="K131" s="260" t="s">
        <v>21</v>
      </c>
      <c r="L131" s="265"/>
      <c r="M131" s="266" t="s">
        <v>21</v>
      </c>
      <c r="N131" s="267" t="s">
        <v>43</v>
      </c>
      <c r="O131" s="44"/>
      <c r="P131" s="215">
        <f>O131*H131</f>
        <v>0</v>
      </c>
      <c r="Q131" s="215">
        <v>0.0026</v>
      </c>
      <c r="R131" s="215">
        <f>Q131*H131</f>
        <v>0.0196456</v>
      </c>
      <c r="S131" s="215">
        <v>0</v>
      </c>
      <c r="T131" s="216">
        <f>S131*H131</f>
        <v>0</v>
      </c>
      <c r="AR131" s="26" t="s">
        <v>464</v>
      </c>
      <c r="AT131" s="26" t="s">
        <v>237</v>
      </c>
      <c r="AU131" s="26" t="s">
        <v>81</v>
      </c>
      <c r="AY131" s="26" t="s">
        <v>162</v>
      </c>
      <c r="BE131" s="217">
        <f>IF(N131="základní",J131,0)</f>
        <v>0</v>
      </c>
      <c r="BF131" s="217">
        <f>IF(N131="snížená",J131,0)</f>
        <v>0</v>
      </c>
      <c r="BG131" s="217">
        <f>IF(N131="zákl. přenesená",J131,0)</f>
        <v>0</v>
      </c>
      <c r="BH131" s="217">
        <f>IF(N131="sníž. přenesená",J131,0)</f>
        <v>0</v>
      </c>
      <c r="BI131" s="217">
        <f>IF(N131="nulová",J131,0)</f>
        <v>0</v>
      </c>
      <c r="BJ131" s="26" t="s">
        <v>79</v>
      </c>
      <c r="BK131" s="217">
        <f>ROUND(I131*H131,2)</f>
        <v>0</v>
      </c>
      <c r="BL131" s="26" t="s">
        <v>376</v>
      </c>
      <c r="BM131" s="26" t="s">
        <v>1382</v>
      </c>
    </row>
    <row r="132" spans="2:51" s="13" customFormat="1" ht="13.5">
      <c r="B132" s="232"/>
      <c r="C132" s="233"/>
      <c r="D132" s="245" t="s">
        <v>174</v>
      </c>
      <c r="E132" s="233"/>
      <c r="F132" s="256" t="s">
        <v>1383</v>
      </c>
      <c r="G132" s="233"/>
      <c r="H132" s="257">
        <v>7.556</v>
      </c>
      <c r="I132" s="237"/>
      <c r="J132" s="233"/>
      <c r="K132" s="233"/>
      <c r="L132" s="238"/>
      <c r="M132" s="239"/>
      <c r="N132" s="240"/>
      <c r="O132" s="240"/>
      <c r="P132" s="240"/>
      <c r="Q132" s="240"/>
      <c r="R132" s="240"/>
      <c r="S132" s="240"/>
      <c r="T132" s="241"/>
      <c r="AT132" s="242" t="s">
        <v>174</v>
      </c>
      <c r="AU132" s="242" t="s">
        <v>81</v>
      </c>
      <c r="AV132" s="13" t="s">
        <v>81</v>
      </c>
      <c r="AW132" s="13" t="s">
        <v>6</v>
      </c>
      <c r="AX132" s="13" t="s">
        <v>79</v>
      </c>
      <c r="AY132" s="242" t="s">
        <v>162</v>
      </c>
    </row>
    <row r="133" spans="2:65" s="1" customFormat="1" ht="22.5" customHeight="1">
      <c r="B133" s="43"/>
      <c r="C133" s="206" t="s">
        <v>376</v>
      </c>
      <c r="D133" s="206" t="s">
        <v>165</v>
      </c>
      <c r="E133" s="207" t="s">
        <v>592</v>
      </c>
      <c r="F133" s="208" t="s">
        <v>593</v>
      </c>
      <c r="G133" s="209" t="s">
        <v>594</v>
      </c>
      <c r="H133" s="280"/>
      <c r="I133" s="211"/>
      <c r="J133" s="212">
        <f>ROUND(I133*H133,2)</f>
        <v>0</v>
      </c>
      <c r="K133" s="208" t="s">
        <v>169</v>
      </c>
      <c r="L133" s="63"/>
      <c r="M133" s="213" t="s">
        <v>21</v>
      </c>
      <c r="N133" s="214" t="s">
        <v>43</v>
      </c>
      <c r="O133" s="44"/>
      <c r="P133" s="215">
        <f>O133*H133</f>
        <v>0</v>
      </c>
      <c r="Q133" s="215">
        <v>0</v>
      </c>
      <c r="R133" s="215">
        <f>Q133*H133</f>
        <v>0</v>
      </c>
      <c r="S133" s="215">
        <v>0</v>
      </c>
      <c r="T133" s="216">
        <f>S133*H133</f>
        <v>0</v>
      </c>
      <c r="AR133" s="26" t="s">
        <v>376</v>
      </c>
      <c r="AT133" s="26" t="s">
        <v>165</v>
      </c>
      <c r="AU133" s="26" t="s">
        <v>81</v>
      </c>
      <c r="AY133" s="26" t="s">
        <v>162</v>
      </c>
      <c r="BE133" s="217">
        <f>IF(N133="základní",J133,0)</f>
        <v>0</v>
      </c>
      <c r="BF133" s="217">
        <f>IF(N133="snížená",J133,0)</f>
        <v>0</v>
      </c>
      <c r="BG133" s="217">
        <f>IF(N133="zákl. přenesená",J133,0)</f>
        <v>0</v>
      </c>
      <c r="BH133" s="217">
        <f>IF(N133="sníž. přenesená",J133,0)</f>
        <v>0</v>
      </c>
      <c r="BI133" s="217">
        <f>IF(N133="nulová",J133,0)</f>
        <v>0</v>
      </c>
      <c r="BJ133" s="26" t="s">
        <v>79</v>
      </c>
      <c r="BK133" s="217">
        <f>ROUND(I133*H133,2)</f>
        <v>0</v>
      </c>
      <c r="BL133" s="26" t="s">
        <v>376</v>
      </c>
      <c r="BM133" s="26" t="s">
        <v>1384</v>
      </c>
    </row>
    <row r="134" spans="2:47" s="1" customFormat="1" ht="121.5">
      <c r="B134" s="43"/>
      <c r="C134" s="65"/>
      <c r="D134" s="245" t="s">
        <v>172</v>
      </c>
      <c r="E134" s="65"/>
      <c r="F134" s="279" t="s">
        <v>596</v>
      </c>
      <c r="G134" s="65"/>
      <c r="H134" s="65"/>
      <c r="I134" s="174"/>
      <c r="J134" s="65"/>
      <c r="K134" s="65"/>
      <c r="L134" s="63"/>
      <c r="M134" s="220"/>
      <c r="N134" s="44"/>
      <c r="O134" s="44"/>
      <c r="P134" s="44"/>
      <c r="Q134" s="44"/>
      <c r="R134" s="44"/>
      <c r="S134" s="44"/>
      <c r="T134" s="80"/>
      <c r="AT134" s="26" t="s">
        <v>172</v>
      </c>
      <c r="AU134" s="26" t="s">
        <v>81</v>
      </c>
    </row>
    <row r="135" spans="2:65" s="1" customFormat="1" ht="22.5" customHeight="1">
      <c r="B135" s="43"/>
      <c r="C135" s="206" t="s">
        <v>383</v>
      </c>
      <c r="D135" s="206" t="s">
        <v>165</v>
      </c>
      <c r="E135" s="207" t="s">
        <v>598</v>
      </c>
      <c r="F135" s="208" t="s">
        <v>599</v>
      </c>
      <c r="G135" s="209" t="s">
        <v>594</v>
      </c>
      <c r="H135" s="280"/>
      <c r="I135" s="211"/>
      <c r="J135" s="212">
        <f>ROUND(I135*H135,2)</f>
        <v>0</v>
      </c>
      <c r="K135" s="208" t="s">
        <v>169</v>
      </c>
      <c r="L135" s="63"/>
      <c r="M135" s="213" t="s">
        <v>21</v>
      </c>
      <c r="N135" s="214" t="s">
        <v>43</v>
      </c>
      <c r="O135" s="44"/>
      <c r="P135" s="215">
        <f>O135*H135</f>
        <v>0</v>
      </c>
      <c r="Q135" s="215">
        <v>0</v>
      </c>
      <c r="R135" s="215">
        <f>Q135*H135</f>
        <v>0</v>
      </c>
      <c r="S135" s="215">
        <v>0</v>
      </c>
      <c r="T135" s="216">
        <f>S135*H135</f>
        <v>0</v>
      </c>
      <c r="AR135" s="26" t="s">
        <v>376</v>
      </c>
      <c r="AT135" s="26" t="s">
        <v>165</v>
      </c>
      <c r="AU135" s="26" t="s">
        <v>81</v>
      </c>
      <c r="AY135" s="26" t="s">
        <v>162</v>
      </c>
      <c r="BE135" s="217">
        <f>IF(N135="základní",J135,0)</f>
        <v>0</v>
      </c>
      <c r="BF135" s="217">
        <f>IF(N135="snížená",J135,0)</f>
        <v>0</v>
      </c>
      <c r="BG135" s="217">
        <f>IF(N135="zákl. přenesená",J135,0)</f>
        <v>0</v>
      </c>
      <c r="BH135" s="217">
        <f>IF(N135="sníž. přenesená",J135,0)</f>
        <v>0</v>
      </c>
      <c r="BI135" s="217">
        <f>IF(N135="nulová",J135,0)</f>
        <v>0</v>
      </c>
      <c r="BJ135" s="26" t="s">
        <v>79</v>
      </c>
      <c r="BK135" s="217">
        <f>ROUND(I135*H135,2)</f>
        <v>0</v>
      </c>
      <c r="BL135" s="26" t="s">
        <v>376</v>
      </c>
      <c r="BM135" s="26" t="s">
        <v>1385</v>
      </c>
    </row>
    <row r="136" spans="2:47" s="1" customFormat="1" ht="121.5">
      <c r="B136" s="43"/>
      <c r="C136" s="65"/>
      <c r="D136" s="218" t="s">
        <v>172</v>
      </c>
      <c r="E136" s="65"/>
      <c r="F136" s="219" t="s">
        <v>596</v>
      </c>
      <c r="G136" s="65"/>
      <c r="H136" s="65"/>
      <c r="I136" s="174"/>
      <c r="J136" s="65"/>
      <c r="K136" s="65"/>
      <c r="L136" s="63"/>
      <c r="M136" s="220"/>
      <c r="N136" s="44"/>
      <c r="O136" s="44"/>
      <c r="P136" s="44"/>
      <c r="Q136" s="44"/>
      <c r="R136" s="44"/>
      <c r="S136" s="44"/>
      <c r="T136" s="80"/>
      <c r="AT136" s="26" t="s">
        <v>172</v>
      </c>
      <c r="AU136" s="26" t="s">
        <v>81</v>
      </c>
    </row>
    <row r="137" spans="2:63" s="11" customFormat="1" ht="29.85" customHeight="1">
      <c r="B137" s="189"/>
      <c r="C137" s="190"/>
      <c r="D137" s="203" t="s">
        <v>71</v>
      </c>
      <c r="E137" s="204" t="s">
        <v>1386</v>
      </c>
      <c r="F137" s="204" t="s">
        <v>1387</v>
      </c>
      <c r="G137" s="190"/>
      <c r="H137" s="190"/>
      <c r="I137" s="193"/>
      <c r="J137" s="205">
        <f>BK137</f>
        <v>0</v>
      </c>
      <c r="K137" s="190"/>
      <c r="L137" s="195"/>
      <c r="M137" s="196"/>
      <c r="N137" s="197"/>
      <c r="O137" s="197"/>
      <c r="P137" s="198">
        <f>SUM(P138:P159)</f>
        <v>0</v>
      </c>
      <c r="Q137" s="197"/>
      <c r="R137" s="198">
        <f>SUM(R138:R159)</f>
        <v>0.33180499999999996</v>
      </c>
      <c r="S137" s="197"/>
      <c r="T137" s="199">
        <f>SUM(T138:T159)</f>
        <v>0.0063</v>
      </c>
      <c r="AR137" s="200" t="s">
        <v>81</v>
      </c>
      <c r="AT137" s="201" t="s">
        <v>71</v>
      </c>
      <c r="AU137" s="201" t="s">
        <v>79</v>
      </c>
      <c r="AY137" s="200" t="s">
        <v>162</v>
      </c>
      <c r="BK137" s="202">
        <f>SUM(BK138:BK159)</f>
        <v>0</v>
      </c>
    </row>
    <row r="138" spans="2:65" s="1" customFormat="1" ht="22.5" customHeight="1">
      <c r="B138" s="43"/>
      <c r="C138" s="206" t="s">
        <v>393</v>
      </c>
      <c r="D138" s="206" t="s">
        <v>165</v>
      </c>
      <c r="E138" s="207" t="s">
        <v>1388</v>
      </c>
      <c r="F138" s="208" t="s">
        <v>1389</v>
      </c>
      <c r="G138" s="209" t="s">
        <v>416</v>
      </c>
      <c r="H138" s="210">
        <v>10</v>
      </c>
      <c r="I138" s="211"/>
      <c r="J138" s="212">
        <f>ROUND(I138*H138,2)</f>
        <v>0</v>
      </c>
      <c r="K138" s="208" t="s">
        <v>169</v>
      </c>
      <c r="L138" s="63"/>
      <c r="M138" s="213" t="s">
        <v>21</v>
      </c>
      <c r="N138" s="214" t="s">
        <v>43</v>
      </c>
      <c r="O138" s="44"/>
      <c r="P138" s="215">
        <f>O138*H138</f>
        <v>0</v>
      </c>
      <c r="Q138" s="215">
        <v>0.00184</v>
      </c>
      <c r="R138" s="215">
        <f>Q138*H138</f>
        <v>0.0184</v>
      </c>
      <c r="S138" s="215">
        <v>0</v>
      </c>
      <c r="T138" s="216">
        <f>S138*H138</f>
        <v>0</v>
      </c>
      <c r="AR138" s="26" t="s">
        <v>376</v>
      </c>
      <c r="AT138" s="26" t="s">
        <v>165</v>
      </c>
      <c r="AU138" s="26" t="s">
        <v>81</v>
      </c>
      <c r="AY138" s="26" t="s">
        <v>162</v>
      </c>
      <c r="BE138" s="217">
        <f>IF(N138="základní",J138,0)</f>
        <v>0</v>
      </c>
      <c r="BF138" s="217">
        <f>IF(N138="snížená",J138,0)</f>
        <v>0</v>
      </c>
      <c r="BG138" s="217">
        <f>IF(N138="zákl. přenesená",J138,0)</f>
        <v>0</v>
      </c>
      <c r="BH138" s="217">
        <f>IF(N138="sníž. přenesená",J138,0)</f>
        <v>0</v>
      </c>
      <c r="BI138" s="217">
        <f>IF(N138="nulová",J138,0)</f>
        <v>0</v>
      </c>
      <c r="BJ138" s="26" t="s">
        <v>79</v>
      </c>
      <c r="BK138" s="217">
        <f>ROUND(I138*H138,2)</f>
        <v>0</v>
      </c>
      <c r="BL138" s="26" t="s">
        <v>376</v>
      </c>
      <c r="BM138" s="26" t="s">
        <v>1390</v>
      </c>
    </row>
    <row r="139" spans="2:51" s="13" customFormat="1" ht="13.5">
      <c r="B139" s="232"/>
      <c r="C139" s="233"/>
      <c r="D139" s="245" t="s">
        <v>174</v>
      </c>
      <c r="E139" s="255" t="s">
        <v>21</v>
      </c>
      <c r="F139" s="256" t="s">
        <v>1391</v>
      </c>
      <c r="G139" s="233"/>
      <c r="H139" s="257">
        <v>10</v>
      </c>
      <c r="I139" s="237"/>
      <c r="J139" s="233"/>
      <c r="K139" s="233"/>
      <c r="L139" s="238"/>
      <c r="M139" s="239"/>
      <c r="N139" s="240"/>
      <c r="O139" s="240"/>
      <c r="P139" s="240"/>
      <c r="Q139" s="240"/>
      <c r="R139" s="240"/>
      <c r="S139" s="240"/>
      <c r="T139" s="241"/>
      <c r="AT139" s="242" t="s">
        <v>174</v>
      </c>
      <c r="AU139" s="242" t="s">
        <v>81</v>
      </c>
      <c r="AV139" s="13" t="s">
        <v>81</v>
      </c>
      <c r="AW139" s="13" t="s">
        <v>36</v>
      </c>
      <c r="AX139" s="13" t="s">
        <v>79</v>
      </c>
      <c r="AY139" s="242" t="s">
        <v>162</v>
      </c>
    </row>
    <row r="140" spans="2:65" s="1" customFormat="1" ht="22.5" customHeight="1">
      <c r="B140" s="43"/>
      <c r="C140" s="206" t="s">
        <v>399</v>
      </c>
      <c r="D140" s="206" t="s">
        <v>165</v>
      </c>
      <c r="E140" s="207" t="s">
        <v>1392</v>
      </c>
      <c r="F140" s="208" t="s">
        <v>1393</v>
      </c>
      <c r="G140" s="209" t="s">
        <v>416</v>
      </c>
      <c r="H140" s="210">
        <v>8</v>
      </c>
      <c r="I140" s="211"/>
      <c r="J140" s="212">
        <f aca="true" t="shared" si="0" ref="J140:J148">ROUND(I140*H140,2)</f>
        <v>0</v>
      </c>
      <c r="K140" s="208" t="s">
        <v>169</v>
      </c>
      <c r="L140" s="63"/>
      <c r="M140" s="213" t="s">
        <v>21</v>
      </c>
      <c r="N140" s="214" t="s">
        <v>43</v>
      </c>
      <c r="O140" s="44"/>
      <c r="P140" s="215">
        <f aca="true" t="shared" si="1" ref="P140:P148">O140*H140</f>
        <v>0</v>
      </c>
      <c r="Q140" s="215">
        <v>0.0363</v>
      </c>
      <c r="R140" s="215">
        <f aca="true" t="shared" si="2" ref="R140:R148">Q140*H140</f>
        <v>0.2904</v>
      </c>
      <c r="S140" s="215">
        <v>0</v>
      </c>
      <c r="T140" s="216">
        <f aca="true" t="shared" si="3" ref="T140:T148">S140*H140</f>
        <v>0</v>
      </c>
      <c r="AR140" s="26" t="s">
        <v>376</v>
      </c>
      <c r="AT140" s="26" t="s">
        <v>165</v>
      </c>
      <c r="AU140" s="26" t="s">
        <v>81</v>
      </c>
      <c r="AY140" s="26" t="s">
        <v>162</v>
      </c>
      <c r="BE140" s="217">
        <f aca="true" t="shared" si="4" ref="BE140:BE148">IF(N140="základní",J140,0)</f>
        <v>0</v>
      </c>
      <c r="BF140" s="217">
        <f aca="true" t="shared" si="5" ref="BF140:BF148">IF(N140="snížená",J140,0)</f>
        <v>0</v>
      </c>
      <c r="BG140" s="217">
        <f aca="true" t="shared" si="6" ref="BG140:BG148">IF(N140="zákl. přenesená",J140,0)</f>
        <v>0</v>
      </c>
      <c r="BH140" s="217">
        <f aca="true" t="shared" si="7" ref="BH140:BH148">IF(N140="sníž. přenesená",J140,0)</f>
        <v>0</v>
      </c>
      <c r="BI140" s="217">
        <f aca="true" t="shared" si="8" ref="BI140:BI148">IF(N140="nulová",J140,0)</f>
        <v>0</v>
      </c>
      <c r="BJ140" s="26" t="s">
        <v>79</v>
      </c>
      <c r="BK140" s="217">
        <f aca="true" t="shared" si="9" ref="BK140:BK148">ROUND(I140*H140,2)</f>
        <v>0</v>
      </c>
      <c r="BL140" s="26" t="s">
        <v>376</v>
      </c>
      <c r="BM140" s="26" t="s">
        <v>1394</v>
      </c>
    </row>
    <row r="141" spans="2:65" s="1" customFormat="1" ht="22.5" customHeight="1">
      <c r="B141" s="43"/>
      <c r="C141" s="206" t="s">
        <v>403</v>
      </c>
      <c r="D141" s="206" t="s">
        <v>165</v>
      </c>
      <c r="E141" s="207" t="s">
        <v>1395</v>
      </c>
      <c r="F141" s="208" t="s">
        <v>1396</v>
      </c>
      <c r="G141" s="209" t="s">
        <v>416</v>
      </c>
      <c r="H141" s="210">
        <v>4</v>
      </c>
      <c r="I141" s="211"/>
      <c r="J141" s="212">
        <f t="shared" si="0"/>
        <v>0</v>
      </c>
      <c r="K141" s="208" t="s">
        <v>169</v>
      </c>
      <c r="L141" s="63"/>
      <c r="M141" s="213" t="s">
        <v>21</v>
      </c>
      <c r="N141" s="214" t="s">
        <v>43</v>
      </c>
      <c r="O141" s="44"/>
      <c r="P141" s="215">
        <f t="shared" si="1"/>
        <v>0</v>
      </c>
      <c r="Q141" s="215">
        <v>0</v>
      </c>
      <c r="R141" s="215">
        <f t="shared" si="2"/>
        <v>0</v>
      </c>
      <c r="S141" s="215">
        <v>0</v>
      </c>
      <c r="T141" s="216">
        <f t="shared" si="3"/>
        <v>0</v>
      </c>
      <c r="AR141" s="26" t="s">
        <v>376</v>
      </c>
      <c r="AT141" s="26" t="s">
        <v>165</v>
      </c>
      <c r="AU141" s="26" t="s">
        <v>81</v>
      </c>
      <c r="AY141" s="26" t="s">
        <v>162</v>
      </c>
      <c r="BE141" s="217">
        <f t="shared" si="4"/>
        <v>0</v>
      </c>
      <c r="BF141" s="217">
        <f t="shared" si="5"/>
        <v>0</v>
      </c>
      <c r="BG141" s="217">
        <f t="shared" si="6"/>
        <v>0</v>
      </c>
      <c r="BH141" s="217">
        <f t="shared" si="7"/>
        <v>0</v>
      </c>
      <c r="BI141" s="217">
        <f t="shared" si="8"/>
        <v>0</v>
      </c>
      <c r="BJ141" s="26" t="s">
        <v>79</v>
      </c>
      <c r="BK141" s="217">
        <f t="shared" si="9"/>
        <v>0</v>
      </c>
      <c r="BL141" s="26" t="s">
        <v>376</v>
      </c>
      <c r="BM141" s="26" t="s">
        <v>1397</v>
      </c>
    </row>
    <row r="142" spans="2:65" s="1" customFormat="1" ht="22.5" customHeight="1">
      <c r="B142" s="43"/>
      <c r="C142" s="206" t="s">
        <v>9</v>
      </c>
      <c r="D142" s="206" t="s">
        <v>165</v>
      </c>
      <c r="E142" s="207" t="s">
        <v>1398</v>
      </c>
      <c r="F142" s="208" t="s">
        <v>1399</v>
      </c>
      <c r="G142" s="209" t="s">
        <v>416</v>
      </c>
      <c r="H142" s="210">
        <v>1</v>
      </c>
      <c r="I142" s="211"/>
      <c r="J142" s="212">
        <f t="shared" si="0"/>
        <v>0</v>
      </c>
      <c r="K142" s="208" t="s">
        <v>169</v>
      </c>
      <c r="L142" s="63"/>
      <c r="M142" s="213" t="s">
        <v>21</v>
      </c>
      <c r="N142" s="214" t="s">
        <v>43</v>
      </c>
      <c r="O142" s="44"/>
      <c r="P142" s="215">
        <f t="shared" si="1"/>
        <v>0</v>
      </c>
      <c r="Q142" s="215">
        <v>0</v>
      </c>
      <c r="R142" s="215">
        <f t="shared" si="2"/>
        <v>0</v>
      </c>
      <c r="S142" s="215">
        <v>0</v>
      </c>
      <c r="T142" s="216">
        <f t="shared" si="3"/>
        <v>0</v>
      </c>
      <c r="AR142" s="26" t="s">
        <v>376</v>
      </c>
      <c r="AT142" s="26" t="s">
        <v>165</v>
      </c>
      <c r="AU142" s="26" t="s">
        <v>81</v>
      </c>
      <c r="AY142" s="26" t="s">
        <v>162</v>
      </c>
      <c r="BE142" s="217">
        <f t="shared" si="4"/>
        <v>0</v>
      </c>
      <c r="BF142" s="217">
        <f t="shared" si="5"/>
        <v>0</v>
      </c>
      <c r="BG142" s="217">
        <f t="shared" si="6"/>
        <v>0</v>
      </c>
      <c r="BH142" s="217">
        <f t="shared" si="7"/>
        <v>0</v>
      </c>
      <c r="BI142" s="217">
        <f t="shared" si="8"/>
        <v>0</v>
      </c>
      <c r="BJ142" s="26" t="s">
        <v>79</v>
      </c>
      <c r="BK142" s="217">
        <f t="shared" si="9"/>
        <v>0</v>
      </c>
      <c r="BL142" s="26" t="s">
        <v>376</v>
      </c>
      <c r="BM142" s="26" t="s">
        <v>1400</v>
      </c>
    </row>
    <row r="143" spans="2:65" s="1" customFormat="1" ht="22.5" customHeight="1">
      <c r="B143" s="43"/>
      <c r="C143" s="206" t="s">
        <v>413</v>
      </c>
      <c r="D143" s="206" t="s">
        <v>165</v>
      </c>
      <c r="E143" s="207" t="s">
        <v>1401</v>
      </c>
      <c r="F143" s="208" t="s">
        <v>1402</v>
      </c>
      <c r="G143" s="209" t="s">
        <v>206</v>
      </c>
      <c r="H143" s="210">
        <v>3</v>
      </c>
      <c r="I143" s="211"/>
      <c r="J143" s="212">
        <f t="shared" si="0"/>
        <v>0</v>
      </c>
      <c r="K143" s="208" t="s">
        <v>169</v>
      </c>
      <c r="L143" s="63"/>
      <c r="M143" s="213" t="s">
        <v>21</v>
      </c>
      <c r="N143" s="214" t="s">
        <v>43</v>
      </c>
      <c r="O143" s="44"/>
      <c r="P143" s="215">
        <f t="shared" si="1"/>
        <v>0</v>
      </c>
      <c r="Q143" s="215">
        <v>0</v>
      </c>
      <c r="R143" s="215">
        <f t="shared" si="2"/>
        <v>0</v>
      </c>
      <c r="S143" s="215">
        <v>0.0021</v>
      </c>
      <c r="T143" s="216">
        <f t="shared" si="3"/>
        <v>0.0063</v>
      </c>
      <c r="AR143" s="26" t="s">
        <v>376</v>
      </c>
      <c r="AT143" s="26" t="s">
        <v>165</v>
      </c>
      <c r="AU143" s="26" t="s">
        <v>81</v>
      </c>
      <c r="AY143" s="26" t="s">
        <v>162</v>
      </c>
      <c r="BE143" s="217">
        <f t="shared" si="4"/>
        <v>0</v>
      </c>
      <c r="BF143" s="217">
        <f t="shared" si="5"/>
        <v>0</v>
      </c>
      <c r="BG143" s="217">
        <f t="shared" si="6"/>
        <v>0</v>
      </c>
      <c r="BH143" s="217">
        <f t="shared" si="7"/>
        <v>0</v>
      </c>
      <c r="BI143" s="217">
        <f t="shared" si="8"/>
        <v>0</v>
      </c>
      <c r="BJ143" s="26" t="s">
        <v>79</v>
      </c>
      <c r="BK143" s="217">
        <f t="shared" si="9"/>
        <v>0</v>
      </c>
      <c r="BL143" s="26" t="s">
        <v>376</v>
      </c>
      <c r="BM143" s="26" t="s">
        <v>1403</v>
      </c>
    </row>
    <row r="144" spans="2:65" s="1" customFormat="1" ht="22.5" customHeight="1">
      <c r="B144" s="43"/>
      <c r="C144" s="206" t="s">
        <v>423</v>
      </c>
      <c r="D144" s="206" t="s">
        <v>165</v>
      </c>
      <c r="E144" s="207" t="s">
        <v>1404</v>
      </c>
      <c r="F144" s="208" t="s">
        <v>1405</v>
      </c>
      <c r="G144" s="209" t="s">
        <v>416</v>
      </c>
      <c r="H144" s="210">
        <v>2</v>
      </c>
      <c r="I144" s="211"/>
      <c r="J144" s="212">
        <f t="shared" si="0"/>
        <v>0</v>
      </c>
      <c r="K144" s="208" t="s">
        <v>169</v>
      </c>
      <c r="L144" s="63"/>
      <c r="M144" s="213" t="s">
        <v>21</v>
      </c>
      <c r="N144" s="214" t="s">
        <v>43</v>
      </c>
      <c r="O144" s="44"/>
      <c r="P144" s="215">
        <f t="shared" si="1"/>
        <v>0</v>
      </c>
      <c r="Q144" s="215">
        <v>0.0005</v>
      </c>
      <c r="R144" s="215">
        <f t="shared" si="2"/>
        <v>0.001</v>
      </c>
      <c r="S144" s="215">
        <v>0</v>
      </c>
      <c r="T144" s="216">
        <f t="shared" si="3"/>
        <v>0</v>
      </c>
      <c r="AR144" s="26" t="s">
        <v>376</v>
      </c>
      <c r="AT144" s="26" t="s">
        <v>165</v>
      </c>
      <c r="AU144" s="26" t="s">
        <v>81</v>
      </c>
      <c r="AY144" s="26" t="s">
        <v>162</v>
      </c>
      <c r="BE144" s="217">
        <f t="shared" si="4"/>
        <v>0</v>
      </c>
      <c r="BF144" s="217">
        <f t="shared" si="5"/>
        <v>0</v>
      </c>
      <c r="BG144" s="217">
        <f t="shared" si="6"/>
        <v>0</v>
      </c>
      <c r="BH144" s="217">
        <f t="shared" si="7"/>
        <v>0</v>
      </c>
      <c r="BI144" s="217">
        <f t="shared" si="8"/>
        <v>0</v>
      </c>
      <c r="BJ144" s="26" t="s">
        <v>79</v>
      </c>
      <c r="BK144" s="217">
        <f t="shared" si="9"/>
        <v>0</v>
      </c>
      <c r="BL144" s="26" t="s">
        <v>376</v>
      </c>
      <c r="BM144" s="26" t="s">
        <v>1406</v>
      </c>
    </row>
    <row r="145" spans="2:65" s="1" customFormat="1" ht="22.5" customHeight="1">
      <c r="B145" s="43"/>
      <c r="C145" s="206" t="s">
        <v>427</v>
      </c>
      <c r="D145" s="206" t="s">
        <v>165</v>
      </c>
      <c r="E145" s="207" t="s">
        <v>1407</v>
      </c>
      <c r="F145" s="208" t="s">
        <v>1408</v>
      </c>
      <c r="G145" s="209" t="s">
        <v>416</v>
      </c>
      <c r="H145" s="210">
        <v>3</v>
      </c>
      <c r="I145" s="211"/>
      <c r="J145" s="212">
        <f t="shared" si="0"/>
        <v>0</v>
      </c>
      <c r="K145" s="208" t="s">
        <v>169</v>
      </c>
      <c r="L145" s="63"/>
      <c r="M145" s="213" t="s">
        <v>21</v>
      </c>
      <c r="N145" s="214" t="s">
        <v>43</v>
      </c>
      <c r="O145" s="44"/>
      <c r="P145" s="215">
        <f t="shared" si="1"/>
        <v>0</v>
      </c>
      <c r="Q145" s="215">
        <v>0.00031</v>
      </c>
      <c r="R145" s="215">
        <f t="shared" si="2"/>
        <v>0.00093</v>
      </c>
      <c r="S145" s="215">
        <v>0</v>
      </c>
      <c r="T145" s="216">
        <f t="shared" si="3"/>
        <v>0</v>
      </c>
      <c r="AR145" s="26" t="s">
        <v>376</v>
      </c>
      <c r="AT145" s="26" t="s">
        <v>165</v>
      </c>
      <c r="AU145" s="26" t="s">
        <v>81</v>
      </c>
      <c r="AY145" s="26" t="s">
        <v>162</v>
      </c>
      <c r="BE145" s="217">
        <f t="shared" si="4"/>
        <v>0</v>
      </c>
      <c r="BF145" s="217">
        <f t="shared" si="5"/>
        <v>0</v>
      </c>
      <c r="BG145" s="217">
        <f t="shared" si="6"/>
        <v>0</v>
      </c>
      <c r="BH145" s="217">
        <f t="shared" si="7"/>
        <v>0</v>
      </c>
      <c r="BI145" s="217">
        <f t="shared" si="8"/>
        <v>0</v>
      </c>
      <c r="BJ145" s="26" t="s">
        <v>79</v>
      </c>
      <c r="BK145" s="217">
        <f t="shared" si="9"/>
        <v>0</v>
      </c>
      <c r="BL145" s="26" t="s">
        <v>376</v>
      </c>
      <c r="BM145" s="26" t="s">
        <v>1409</v>
      </c>
    </row>
    <row r="146" spans="2:65" s="1" customFormat="1" ht="22.5" customHeight="1">
      <c r="B146" s="43"/>
      <c r="C146" s="206" t="s">
        <v>431</v>
      </c>
      <c r="D146" s="206" t="s">
        <v>165</v>
      </c>
      <c r="E146" s="207" t="s">
        <v>1410</v>
      </c>
      <c r="F146" s="208" t="s">
        <v>1411</v>
      </c>
      <c r="G146" s="209" t="s">
        <v>206</v>
      </c>
      <c r="H146" s="210">
        <v>17.5</v>
      </c>
      <c r="I146" s="211"/>
      <c r="J146" s="212">
        <f t="shared" si="0"/>
        <v>0</v>
      </c>
      <c r="K146" s="208" t="s">
        <v>169</v>
      </c>
      <c r="L146" s="63"/>
      <c r="M146" s="213" t="s">
        <v>21</v>
      </c>
      <c r="N146" s="214" t="s">
        <v>43</v>
      </c>
      <c r="O146" s="44"/>
      <c r="P146" s="215">
        <f t="shared" si="1"/>
        <v>0</v>
      </c>
      <c r="Q146" s="215">
        <v>0.00029</v>
      </c>
      <c r="R146" s="215">
        <f t="shared" si="2"/>
        <v>0.005075</v>
      </c>
      <c r="S146" s="215">
        <v>0</v>
      </c>
      <c r="T146" s="216">
        <f t="shared" si="3"/>
        <v>0</v>
      </c>
      <c r="AR146" s="26" t="s">
        <v>376</v>
      </c>
      <c r="AT146" s="26" t="s">
        <v>165</v>
      </c>
      <c r="AU146" s="26" t="s">
        <v>81</v>
      </c>
      <c r="AY146" s="26" t="s">
        <v>162</v>
      </c>
      <c r="BE146" s="217">
        <f t="shared" si="4"/>
        <v>0</v>
      </c>
      <c r="BF146" s="217">
        <f t="shared" si="5"/>
        <v>0</v>
      </c>
      <c r="BG146" s="217">
        <f t="shared" si="6"/>
        <v>0</v>
      </c>
      <c r="BH146" s="217">
        <f t="shared" si="7"/>
        <v>0</v>
      </c>
      <c r="BI146" s="217">
        <f t="shared" si="8"/>
        <v>0</v>
      </c>
      <c r="BJ146" s="26" t="s">
        <v>79</v>
      </c>
      <c r="BK146" s="217">
        <f t="shared" si="9"/>
        <v>0</v>
      </c>
      <c r="BL146" s="26" t="s">
        <v>376</v>
      </c>
      <c r="BM146" s="26" t="s">
        <v>1412</v>
      </c>
    </row>
    <row r="147" spans="2:65" s="1" customFormat="1" ht="22.5" customHeight="1">
      <c r="B147" s="43"/>
      <c r="C147" s="206" t="s">
        <v>435</v>
      </c>
      <c r="D147" s="206" t="s">
        <v>165</v>
      </c>
      <c r="E147" s="207" t="s">
        <v>1413</v>
      </c>
      <c r="F147" s="208" t="s">
        <v>1414</v>
      </c>
      <c r="G147" s="209" t="s">
        <v>206</v>
      </c>
      <c r="H147" s="210">
        <v>10</v>
      </c>
      <c r="I147" s="211"/>
      <c r="J147" s="212">
        <f t="shared" si="0"/>
        <v>0</v>
      </c>
      <c r="K147" s="208" t="s">
        <v>169</v>
      </c>
      <c r="L147" s="63"/>
      <c r="M147" s="213" t="s">
        <v>21</v>
      </c>
      <c r="N147" s="214" t="s">
        <v>43</v>
      </c>
      <c r="O147" s="44"/>
      <c r="P147" s="215">
        <f t="shared" si="1"/>
        <v>0</v>
      </c>
      <c r="Q147" s="215">
        <v>0.00035</v>
      </c>
      <c r="R147" s="215">
        <f t="shared" si="2"/>
        <v>0.0035</v>
      </c>
      <c r="S147" s="215">
        <v>0</v>
      </c>
      <c r="T147" s="216">
        <f t="shared" si="3"/>
        <v>0</v>
      </c>
      <c r="AR147" s="26" t="s">
        <v>376</v>
      </c>
      <c r="AT147" s="26" t="s">
        <v>165</v>
      </c>
      <c r="AU147" s="26" t="s">
        <v>81</v>
      </c>
      <c r="AY147" s="26" t="s">
        <v>162</v>
      </c>
      <c r="BE147" s="217">
        <f t="shared" si="4"/>
        <v>0</v>
      </c>
      <c r="BF147" s="217">
        <f t="shared" si="5"/>
        <v>0</v>
      </c>
      <c r="BG147" s="217">
        <f t="shared" si="6"/>
        <v>0</v>
      </c>
      <c r="BH147" s="217">
        <f t="shared" si="7"/>
        <v>0</v>
      </c>
      <c r="BI147" s="217">
        <f t="shared" si="8"/>
        <v>0</v>
      </c>
      <c r="BJ147" s="26" t="s">
        <v>79</v>
      </c>
      <c r="BK147" s="217">
        <f t="shared" si="9"/>
        <v>0</v>
      </c>
      <c r="BL147" s="26" t="s">
        <v>376</v>
      </c>
      <c r="BM147" s="26" t="s">
        <v>1415</v>
      </c>
    </row>
    <row r="148" spans="2:65" s="1" customFormat="1" ht="22.5" customHeight="1">
      <c r="B148" s="43"/>
      <c r="C148" s="206" t="s">
        <v>439</v>
      </c>
      <c r="D148" s="206" t="s">
        <v>165</v>
      </c>
      <c r="E148" s="207" t="s">
        <v>1416</v>
      </c>
      <c r="F148" s="208" t="s">
        <v>1417</v>
      </c>
      <c r="G148" s="209" t="s">
        <v>206</v>
      </c>
      <c r="H148" s="210">
        <v>11</v>
      </c>
      <c r="I148" s="211"/>
      <c r="J148" s="212">
        <f t="shared" si="0"/>
        <v>0</v>
      </c>
      <c r="K148" s="208" t="s">
        <v>169</v>
      </c>
      <c r="L148" s="63"/>
      <c r="M148" s="213" t="s">
        <v>21</v>
      </c>
      <c r="N148" s="214" t="s">
        <v>43</v>
      </c>
      <c r="O148" s="44"/>
      <c r="P148" s="215">
        <f t="shared" si="1"/>
        <v>0</v>
      </c>
      <c r="Q148" s="215">
        <v>0.00109</v>
      </c>
      <c r="R148" s="215">
        <f t="shared" si="2"/>
        <v>0.01199</v>
      </c>
      <c r="S148" s="215">
        <v>0</v>
      </c>
      <c r="T148" s="216">
        <f t="shared" si="3"/>
        <v>0</v>
      </c>
      <c r="AR148" s="26" t="s">
        <v>376</v>
      </c>
      <c r="AT148" s="26" t="s">
        <v>165</v>
      </c>
      <c r="AU148" s="26" t="s">
        <v>81</v>
      </c>
      <c r="AY148" s="26" t="s">
        <v>162</v>
      </c>
      <c r="BE148" s="217">
        <f t="shared" si="4"/>
        <v>0</v>
      </c>
      <c r="BF148" s="217">
        <f t="shared" si="5"/>
        <v>0</v>
      </c>
      <c r="BG148" s="217">
        <f t="shared" si="6"/>
        <v>0</v>
      </c>
      <c r="BH148" s="217">
        <f t="shared" si="7"/>
        <v>0</v>
      </c>
      <c r="BI148" s="217">
        <f t="shared" si="8"/>
        <v>0</v>
      </c>
      <c r="BJ148" s="26" t="s">
        <v>79</v>
      </c>
      <c r="BK148" s="217">
        <f t="shared" si="9"/>
        <v>0</v>
      </c>
      <c r="BL148" s="26" t="s">
        <v>376</v>
      </c>
      <c r="BM148" s="26" t="s">
        <v>1418</v>
      </c>
    </row>
    <row r="149" spans="2:47" s="1" customFormat="1" ht="67.5">
      <c r="B149" s="43"/>
      <c r="C149" s="65"/>
      <c r="D149" s="245" t="s">
        <v>172</v>
      </c>
      <c r="E149" s="65"/>
      <c r="F149" s="279" t="s">
        <v>1419</v>
      </c>
      <c r="G149" s="65"/>
      <c r="H149" s="65"/>
      <c r="I149" s="174"/>
      <c r="J149" s="65"/>
      <c r="K149" s="65"/>
      <c r="L149" s="63"/>
      <c r="M149" s="220"/>
      <c r="N149" s="44"/>
      <c r="O149" s="44"/>
      <c r="P149" s="44"/>
      <c r="Q149" s="44"/>
      <c r="R149" s="44"/>
      <c r="S149" s="44"/>
      <c r="T149" s="80"/>
      <c r="AT149" s="26" t="s">
        <v>172</v>
      </c>
      <c r="AU149" s="26" t="s">
        <v>81</v>
      </c>
    </row>
    <row r="150" spans="2:65" s="1" customFormat="1" ht="22.5" customHeight="1">
      <c r="B150" s="43"/>
      <c r="C150" s="206" t="s">
        <v>445</v>
      </c>
      <c r="D150" s="206" t="s">
        <v>165</v>
      </c>
      <c r="E150" s="207" t="s">
        <v>1420</v>
      </c>
      <c r="F150" s="208" t="s">
        <v>1421</v>
      </c>
      <c r="G150" s="209" t="s">
        <v>416</v>
      </c>
      <c r="H150" s="210">
        <v>17</v>
      </c>
      <c r="I150" s="211"/>
      <c r="J150" s="212">
        <f>ROUND(I150*H150,2)</f>
        <v>0</v>
      </c>
      <c r="K150" s="208" t="s">
        <v>169</v>
      </c>
      <c r="L150" s="63"/>
      <c r="M150" s="213" t="s">
        <v>21</v>
      </c>
      <c r="N150" s="214" t="s">
        <v>43</v>
      </c>
      <c r="O150" s="44"/>
      <c r="P150" s="215">
        <f>O150*H150</f>
        <v>0</v>
      </c>
      <c r="Q150" s="215">
        <v>0</v>
      </c>
      <c r="R150" s="215">
        <f>Q150*H150</f>
        <v>0</v>
      </c>
      <c r="S150" s="215">
        <v>0</v>
      </c>
      <c r="T150" s="216">
        <f>S150*H150</f>
        <v>0</v>
      </c>
      <c r="AR150" s="26" t="s">
        <v>376</v>
      </c>
      <c r="AT150" s="26" t="s">
        <v>165</v>
      </c>
      <c r="AU150" s="26" t="s">
        <v>81</v>
      </c>
      <c r="AY150" s="26" t="s">
        <v>162</v>
      </c>
      <c r="BE150" s="217">
        <f>IF(N150="základní",J150,0)</f>
        <v>0</v>
      </c>
      <c r="BF150" s="217">
        <f>IF(N150="snížená",J150,0)</f>
        <v>0</v>
      </c>
      <c r="BG150" s="217">
        <f>IF(N150="zákl. přenesená",J150,0)</f>
        <v>0</v>
      </c>
      <c r="BH150" s="217">
        <f>IF(N150="sníž. přenesená",J150,0)</f>
        <v>0</v>
      </c>
      <c r="BI150" s="217">
        <f>IF(N150="nulová",J150,0)</f>
        <v>0</v>
      </c>
      <c r="BJ150" s="26" t="s">
        <v>79</v>
      </c>
      <c r="BK150" s="217">
        <f>ROUND(I150*H150,2)</f>
        <v>0</v>
      </c>
      <c r="BL150" s="26" t="s">
        <v>376</v>
      </c>
      <c r="BM150" s="26" t="s">
        <v>1422</v>
      </c>
    </row>
    <row r="151" spans="2:65" s="1" customFormat="1" ht="22.5" customHeight="1">
      <c r="B151" s="43"/>
      <c r="C151" s="206" t="s">
        <v>449</v>
      </c>
      <c r="D151" s="206" t="s">
        <v>165</v>
      </c>
      <c r="E151" s="207" t="s">
        <v>1423</v>
      </c>
      <c r="F151" s="208" t="s">
        <v>1424</v>
      </c>
      <c r="G151" s="209" t="s">
        <v>416</v>
      </c>
      <c r="H151" s="210">
        <v>1</v>
      </c>
      <c r="I151" s="211"/>
      <c r="J151" s="212">
        <f>ROUND(I151*H151,2)</f>
        <v>0</v>
      </c>
      <c r="K151" s="208" t="s">
        <v>169</v>
      </c>
      <c r="L151" s="63"/>
      <c r="M151" s="213" t="s">
        <v>21</v>
      </c>
      <c r="N151" s="214" t="s">
        <v>43</v>
      </c>
      <c r="O151" s="44"/>
      <c r="P151" s="215">
        <f>O151*H151</f>
        <v>0</v>
      </c>
      <c r="Q151" s="215">
        <v>0</v>
      </c>
      <c r="R151" s="215">
        <f>Q151*H151</f>
        <v>0</v>
      </c>
      <c r="S151" s="215">
        <v>0</v>
      </c>
      <c r="T151" s="216">
        <f>S151*H151</f>
        <v>0</v>
      </c>
      <c r="AR151" s="26" t="s">
        <v>376</v>
      </c>
      <c r="AT151" s="26" t="s">
        <v>165</v>
      </c>
      <c r="AU151" s="26" t="s">
        <v>81</v>
      </c>
      <c r="AY151" s="26" t="s">
        <v>162</v>
      </c>
      <c r="BE151" s="217">
        <f>IF(N151="základní",J151,0)</f>
        <v>0</v>
      </c>
      <c r="BF151" s="217">
        <f>IF(N151="snížená",J151,0)</f>
        <v>0</v>
      </c>
      <c r="BG151" s="217">
        <f>IF(N151="zákl. přenesená",J151,0)</f>
        <v>0</v>
      </c>
      <c r="BH151" s="217">
        <f>IF(N151="sníž. přenesená",J151,0)</f>
        <v>0</v>
      </c>
      <c r="BI151" s="217">
        <f>IF(N151="nulová",J151,0)</f>
        <v>0</v>
      </c>
      <c r="BJ151" s="26" t="s">
        <v>79</v>
      </c>
      <c r="BK151" s="217">
        <f>ROUND(I151*H151,2)</f>
        <v>0</v>
      </c>
      <c r="BL151" s="26" t="s">
        <v>376</v>
      </c>
      <c r="BM151" s="26" t="s">
        <v>1425</v>
      </c>
    </row>
    <row r="152" spans="2:47" s="1" customFormat="1" ht="54">
      <c r="B152" s="43"/>
      <c r="C152" s="65"/>
      <c r="D152" s="245" t="s">
        <v>172</v>
      </c>
      <c r="E152" s="65"/>
      <c r="F152" s="279" t="s">
        <v>1426</v>
      </c>
      <c r="G152" s="65"/>
      <c r="H152" s="65"/>
      <c r="I152" s="174"/>
      <c r="J152" s="65"/>
      <c r="K152" s="65"/>
      <c r="L152" s="63"/>
      <c r="M152" s="220"/>
      <c r="N152" s="44"/>
      <c r="O152" s="44"/>
      <c r="P152" s="44"/>
      <c r="Q152" s="44"/>
      <c r="R152" s="44"/>
      <c r="S152" s="44"/>
      <c r="T152" s="80"/>
      <c r="AT152" s="26" t="s">
        <v>172</v>
      </c>
      <c r="AU152" s="26" t="s">
        <v>81</v>
      </c>
    </row>
    <row r="153" spans="2:65" s="1" customFormat="1" ht="22.5" customHeight="1">
      <c r="B153" s="43"/>
      <c r="C153" s="206" t="s">
        <v>455</v>
      </c>
      <c r="D153" s="206" t="s">
        <v>165</v>
      </c>
      <c r="E153" s="207" t="s">
        <v>1427</v>
      </c>
      <c r="F153" s="208" t="s">
        <v>1428</v>
      </c>
      <c r="G153" s="209" t="s">
        <v>416</v>
      </c>
      <c r="H153" s="210">
        <v>3</v>
      </c>
      <c r="I153" s="211"/>
      <c r="J153" s="212">
        <f>ROUND(I153*H153,2)</f>
        <v>0</v>
      </c>
      <c r="K153" s="208" t="s">
        <v>169</v>
      </c>
      <c r="L153" s="63"/>
      <c r="M153" s="213" t="s">
        <v>21</v>
      </c>
      <c r="N153" s="214" t="s">
        <v>43</v>
      </c>
      <c r="O153" s="44"/>
      <c r="P153" s="215">
        <f>O153*H153</f>
        <v>0</v>
      </c>
      <c r="Q153" s="215">
        <v>0</v>
      </c>
      <c r="R153" s="215">
        <f>Q153*H153</f>
        <v>0</v>
      </c>
      <c r="S153" s="215">
        <v>0</v>
      </c>
      <c r="T153" s="216">
        <f>S153*H153</f>
        <v>0</v>
      </c>
      <c r="AR153" s="26" t="s">
        <v>376</v>
      </c>
      <c r="AT153" s="26" t="s">
        <v>165</v>
      </c>
      <c r="AU153" s="26" t="s">
        <v>81</v>
      </c>
      <c r="AY153" s="26" t="s">
        <v>162</v>
      </c>
      <c r="BE153" s="217">
        <f>IF(N153="základní",J153,0)</f>
        <v>0</v>
      </c>
      <c r="BF153" s="217">
        <f>IF(N153="snížená",J153,0)</f>
        <v>0</v>
      </c>
      <c r="BG153" s="217">
        <f>IF(N153="zákl. přenesená",J153,0)</f>
        <v>0</v>
      </c>
      <c r="BH153" s="217">
        <f>IF(N153="sníž. přenesená",J153,0)</f>
        <v>0</v>
      </c>
      <c r="BI153" s="217">
        <f>IF(N153="nulová",J153,0)</f>
        <v>0</v>
      </c>
      <c r="BJ153" s="26" t="s">
        <v>79</v>
      </c>
      <c r="BK153" s="217">
        <f>ROUND(I153*H153,2)</f>
        <v>0</v>
      </c>
      <c r="BL153" s="26" t="s">
        <v>376</v>
      </c>
      <c r="BM153" s="26" t="s">
        <v>1429</v>
      </c>
    </row>
    <row r="154" spans="2:47" s="1" customFormat="1" ht="54">
      <c r="B154" s="43"/>
      <c r="C154" s="65"/>
      <c r="D154" s="245" t="s">
        <v>172</v>
      </c>
      <c r="E154" s="65"/>
      <c r="F154" s="279" t="s">
        <v>1426</v>
      </c>
      <c r="G154" s="65"/>
      <c r="H154" s="65"/>
      <c r="I154" s="174"/>
      <c r="J154" s="65"/>
      <c r="K154" s="65"/>
      <c r="L154" s="63"/>
      <c r="M154" s="220"/>
      <c r="N154" s="44"/>
      <c r="O154" s="44"/>
      <c r="P154" s="44"/>
      <c r="Q154" s="44"/>
      <c r="R154" s="44"/>
      <c r="S154" s="44"/>
      <c r="T154" s="80"/>
      <c r="AT154" s="26" t="s">
        <v>172</v>
      </c>
      <c r="AU154" s="26" t="s">
        <v>81</v>
      </c>
    </row>
    <row r="155" spans="2:65" s="1" customFormat="1" ht="22.5" customHeight="1">
      <c r="B155" s="43"/>
      <c r="C155" s="206" t="s">
        <v>459</v>
      </c>
      <c r="D155" s="206" t="s">
        <v>165</v>
      </c>
      <c r="E155" s="207" t="s">
        <v>1430</v>
      </c>
      <c r="F155" s="208" t="s">
        <v>1431</v>
      </c>
      <c r="G155" s="209" t="s">
        <v>416</v>
      </c>
      <c r="H155" s="210">
        <v>1</v>
      </c>
      <c r="I155" s="211"/>
      <c r="J155" s="212">
        <f>ROUND(I155*H155,2)</f>
        <v>0</v>
      </c>
      <c r="K155" s="208" t="s">
        <v>169</v>
      </c>
      <c r="L155" s="63"/>
      <c r="M155" s="213" t="s">
        <v>21</v>
      </c>
      <c r="N155" s="214" t="s">
        <v>43</v>
      </c>
      <c r="O155" s="44"/>
      <c r="P155" s="215">
        <f>O155*H155</f>
        <v>0</v>
      </c>
      <c r="Q155" s="215">
        <v>0.00051</v>
      </c>
      <c r="R155" s="215">
        <f>Q155*H155</f>
        <v>0.00051</v>
      </c>
      <c r="S155" s="215">
        <v>0</v>
      </c>
      <c r="T155" s="216">
        <f>S155*H155</f>
        <v>0</v>
      </c>
      <c r="AR155" s="26" t="s">
        <v>376</v>
      </c>
      <c r="AT155" s="26" t="s">
        <v>165</v>
      </c>
      <c r="AU155" s="26" t="s">
        <v>81</v>
      </c>
      <c r="AY155" s="26" t="s">
        <v>162</v>
      </c>
      <c r="BE155" s="217">
        <f>IF(N155="základní",J155,0)</f>
        <v>0</v>
      </c>
      <c r="BF155" s="217">
        <f>IF(N155="snížená",J155,0)</f>
        <v>0</v>
      </c>
      <c r="BG155" s="217">
        <f>IF(N155="zákl. přenesená",J155,0)</f>
        <v>0</v>
      </c>
      <c r="BH155" s="217">
        <f>IF(N155="sníž. přenesená",J155,0)</f>
        <v>0</v>
      </c>
      <c r="BI155" s="217">
        <f>IF(N155="nulová",J155,0)</f>
        <v>0</v>
      </c>
      <c r="BJ155" s="26" t="s">
        <v>79</v>
      </c>
      <c r="BK155" s="217">
        <f>ROUND(I155*H155,2)</f>
        <v>0</v>
      </c>
      <c r="BL155" s="26" t="s">
        <v>376</v>
      </c>
      <c r="BM155" s="26" t="s">
        <v>1432</v>
      </c>
    </row>
    <row r="156" spans="2:65" s="1" customFormat="1" ht="22.5" customHeight="1">
      <c r="B156" s="43"/>
      <c r="C156" s="206" t="s">
        <v>464</v>
      </c>
      <c r="D156" s="206" t="s">
        <v>165</v>
      </c>
      <c r="E156" s="207" t="s">
        <v>1433</v>
      </c>
      <c r="F156" s="208" t="s">
        <v>1434</v>
      </c>
      <c r="G156" s="209" t="s">
        <v>206</v>
      </c>
      <c r="H156" s="210">
        <v>38.5</v>
      </c>
      <c r="I156" s="211"/>
      <c r="J156" s="212">
        <f>ROUND(I156*H156,2)</f>
        <v>0</v>
      </c>
      <c r="K156" s="208" t="s">
        <v>169</v>
      </c>
      <c r="L156" s="63"/>
      <c r="M156" s="213" t="s">
        <v>21</v>
      </c>
      <c r="N156" s="214" t="s">
        <v>43</v>
      </c>
      <c r="O156" s="44"/>
      <c r="P156" s="215">
        <f>O156*H156</f>
        <v>0</v>
      </c>
      <c r="Q156" s="215">
        <v>0</v>
      </c>
      <c r="R156" s="215">
        <f>Q156*H156</f>
        <v>0</v>
      </c>
      <c r="S156" s="215">
        <v>0</v>
      </c>
      <c r="T156" s="216">
        <f>S156*H156</f>
        <v>0</v>
      </c>
      <c r="AR156" s="26" t="s">
        <v>376</v>
      </c>
      <c r="AT156" s="26" t="s">
        <v>165</v>
      </c>
      <c r="AU156" s="26" t="s">
        <v>81</v>
      </c>
      <c r="AY156" s="26" t="s">
        <v>162</v>
      </c>
      <c r="BE156" s="217">
        <f>IF(N156="základní",J156,0)</f>
        <v>0</v>
      </c>
      <c r="BF156" s="217">
        <f>IF(N156="snížená",J156,0)</f>
        <v>0</v>
      </c>
      <c r="BG156" s="217">
        <f>IF(N156="zákl. přenesená",J156,0)</f>
        <v>0</v>
      </c>
      <c r="BH156" s="217">
        <f>IF(N156="sníž. přenesená",J156,0)</f>
        <v>0</v>
      </c>
      <c r="BI156" s="217">
        <f>IF(N156="nulová",J156,0)</f>
        <v>0</v>
      </c>
      <c r="BJ156" s="26" t="s">
        <v>79</v>
      </c>
      <c r="BK156" s="217">
        <f>ROUND(I156*H156,2)</f>
        <v>0</v>
      </c>
      <c r="BL156" s="26" t="s">
        <v>376</v>
      </c>
      <c r="BM156" s="26" t="s">
        <v>1435</v>
      </c>
    </row>
    <row r="157" spans="2:65" s="1" customFormat="1" ht="22.5" customHeight="1">
      <c r="B157" s="43"/>
      <c r="C157" s="206" t="s">
        <v>470</v>
      </c>
      <c r="D157" s="206" t="s">
        <v>165</v>
      </c>
      <c r="E157" s="207" t="s">
        <v>1436</v>
      </c>
      <c r="F157" s="208" t="s">
        <v>1437</v>
      </c>
      <c r="G157" s="209" t="s">
        <v>594</v>
      </c>
      <c r="H157" s="280"/>
      <c r="I157" s="211"/>
      <c r="J157" s="212">
        <f>ROUND(I157*H157,2)</f>
        <v>0</v>
      </c>
      <c r="K157" s="208" t="s">
        <v>169</v>
      </c>
      <c r="L157" s="63"/>
      <c r="M157" s="213" t="s">
        <v>21</v>
      </c>
      <c r="N157" s="214" t="s">
        <v>43</v>
      </c>
      <c r="O157" s="44"/>
      <c r="P157" s="215">
        <f>O157*H157</f>
        <v>0</v>
      </c>
      <c r="Q157" s="215">
        <v>0</v>
      </c>
      <c r="R157" s="215">
        <f>Q157*H157</f>
        <v>0</v>
      </c>
      <c r="S157" s="215">
        <v>0</v>
      </c>
      <c r="T157" s="216">
        <f>S157*H157</f>
        <v>0</v>
      </c>
      <c r="AR157" s="26" t="s">
        <v>376</v>
      </c>
      <c r="AT157" s="26" t="s">
        <v>165</v>
      </c>
      <c r="AU157" s="26" t="s">
        <v>81</v>
      </c>
      <c r="AY157" s="26" t="s">
        <v>162</v>
      </c>
      <c r="BE157" s="217">
        <f>IF(N157="základní",J157,0)</f>
        <v>0</v>
      </c>
      <c r="BF157" s="217">
        <f>IF(N157="snížená",J157,0)</f>
        <v>0</v>
      </c>
      <c r="BG157" s="217">
        <f>IF(N157="zákl. přenesená",J157,0)</f>
        <v>0</v>
      </c>
      <c r="BH157" s="217">
        <f>IF(N157="sníž. přenesená",J157,0)</f>
        <v>0</v>
      </c>
      <c r="BI157" s="217">
        <f>IF(N157="nulová",J157,0)</f>
        <v>0</v>
      </c>
      <c r="BJ157" s="26" t="s">
        <v>79</v>
      </c>
      <c r="BK157" s="217">
        <f>ROUND(I157*H157,2)</f>
        <v>0</v>
      </c>
      <c r="BL157" s="26" t="s">
        <v>376</v>
      </c>
      <c r="BM157" s="26" t="s">
        <v>1438</v>
      </c>
    </row>
    <row r="158" spans="2:47" s="1" customFormat="1" ht="121.5">
      <c r="B158" s="43"/>
      <c r="C158" s="65"/>
      <c r="D158" s="245" t="s">
        <v>172</v>
      </c>
      <c r="E158" s="65"/>
      <c r="F158" s="279" t="s">
        <v>998</v>
      </c>
      <c r="G158" s="65"/>
      <c r="H158" s="65"/>
      <c r="I158" s="174"/>
      <c r="J158" s="65"/>
      <c r="K158" s="65"/>
      <c r="L158" s="63"/>
      <c r="M158" s="220"/>
      <c r="N158" s="44"/>
      <c r="O158" s="44"/>
      <c r="P158" s="44"/>
      <c r="Q158" s="44"/>
      <c r="R158" s="44"/>
      <c r="S158" s="44"/>
      <c r="T158" s="80"/>
      <c r="AT158" s="26" t="s">
        <v>172</v>
      </c>
      <c r="AU158" s="26" t="s">
        <v>81</v>
      </c>
    </row>
    <row r="159" spans="2:65" s="1" customFormat="1" ht="22.5" customHeight="1">
      <c r="B159" s="43"/>
      <c r="C159" s="206" t="s">
        <v>477</v>
      </c>
      <c r="D159" s="206" t="s">
        <v>165</v>
      </c>
      <c r="E159" s="207" t="s">
        <v>1439</v>
      </c>
      <c r="F159" s="208" t="s">
        <v>1440</v>
      </c>
      <c r="G159" s="209" t="s">
        <v>594</v>
      </c>
      <c r="H159" s="280"/>
      <c r="I159" s="211"/>
      <c r="J159" s="212">
        <f>ROUND(I159*H159,2)</f>
        <v>0</v>
      </c>
      <c r="K159" s="208" t="s">
        <v>169</v>
      </c>
      <c r="L159" s="63"/>
      <c r="M159" s="213" t="s">
        <v>21</v>
      </c>
      <c r="N159" s="214" t="s">
        <v>43</v>
      </c>
      <c r="O159" s="44"/>
      <c r="P159" s="215">
        <f>O159*H159</f>
        <v>0</v>
      </c>
      <c r="Q159" s="215">
        <v>0</v>
      </c>
      <c r="R159" s="215">
        <f>Q159*H159</f>
        <v>0</v>
      </c>
      <c r="S159" s="215">
        <v>0</v>
      </c>
      <c r="T159" s="216">
        <f>S159*H159</f>
        <v>0</v>
      </c>
      <c r="AR159" s="26" t="s">
        <v>376</v>
      </c>
      <c r="AT159" s="26" t="s">
        <v>165</v>
      </c>
      <c r="AU159" s="26" t="s">
        <v>81</v>
      </c>
      <c r="AY159" s="26" t="s">
        <v>162</v>
      </c>
      <c r="BE159" s="217">
        <f>IF(N159="základní",J159,0)</f>
        <v>0</v>
      </c>
      <c r="BF159" s="217">
        <f>IF(N159="snížená",J159,0)</f>
        <v>0</v>
      </c>
      <c r="BG159" s="217">
        <f>IF(N159="zákl. přenesená",J159,0)</f>
        <v>0</v>
      </c>
      <c r="BH159" s="217">
        <f>IF(N159="sníž. přenesená",J159,0)</f>
        <v>0</v>
      </c>
      <c r="BI159" s="217">
        <f>IF(N159="nulová",J159,0)</f>
        <v>0</v>
      </c>
      <c r="BJ159" s="26" t="s">
        <v>79</v>
      </c>
      <c r="BK159" s="217">
        <f>ROUND(I159*H159,2)</f>
        <v>0</v>
      </c>
      <c r="BL159" s="26" t="s">
        <v>376</v>
      </c>
      <c r="BM159" s="26" t="s">
        <v>1441</v>
      </c>
    </row>
    <row r="160" spans="2:63" s="11" customFormat="1" ht="29.85" customHeight="1">
      <c r="B160" s="189"/>
      <c r="C160" s="190"/>
      <c r="D160" s="203" t="s">
        <v>71</v>
      </c>
      <c r="E160" s="204" t="s">
        <v>1442</v>
      </c>
      <c r="F160" s="204" t="s">
        <v>1443</v>
      </c>
      <c r="G160" s="190"/>
      <c r="H160" s="190"/>
      <c r="I160" s="193"/>
      <c r="J160" s="205">
        <f>BK160</f>
        <v>0</v>
      </c>
      <c r="K160" s="190"/>
      <c r="L160" s="195"/>
      <c r="M160" s="196"/>
      <c r="N160" s="197"/>
      <c r="O160" s="197"/>
      <c r="P160" s="198">
        <f>SUM(P161:P185)</f>
        <v>0</v>
      </c>
      <c r="Q160" s="197"/>
      <c r="R160" s="198">
        <f>SUM(R161:R185)</f>
        <v>0.13078</v>
      </c>
      <c r="S160" s="197"/>
      <c r="T160" s="199">
        <f>SUM(T161:T185)</f>
        <v>0.10011</v>
      </c>
      <c r="AR160" s="200" t="s">
        <v>81</v>
      </c>
      <c r="AT160" s="201" t="s">
        <v>71</v>
      </c>
      <c r="AU160" s="201" t="s">
        <v>79</v>
      </c>
      <c r="AY160" s="200" t="s">
        <v>162</v>
      </c>
      <c r="BK160" s="202">
        <f>SUM(BK161:BK185)</f>
        <v>0</v>
      </c>
    </row>
    <row r="161" spans="2:65" s="1" customFormat="1" ht="22.5" customHeight="1">
      <c r="B161" s="43"/>
      <c r="C161" s="206" t="s">
        <v>492</v>
      </c>
      <c r="D161" s="206" t="s">
        <v>165</v>
      </c>
      <c r="E161" s="207" t="s">
        <v>1444</v>
      </c>
      <c r="F161" s="208" t="s">
        <v>1445</v>
      </c>
      <c r="G161" s="209" t="s">
        <v>206</v>
      </c>
      <c r="H161" s="210">
        <v>47</v>
      </c>
      <c r="I161" s="211"/>
      <c r="J161" s="212">
        <f>ROUND(I161*H161,2)</f>
        <v>0</v>
      </c>
      <c r="K161" s="208" t="s">
        <v>169</v>
      </c>
      <c r="L161" s="63"/>
      <c r="M161" s="213" t="s">
        <v>21</v>
      </c>
      <c r="N161" s="214" t="s">
        <v>43</v>
      </c>
      <c r="O161" s="44"/>
      <c r="P161" s="215">
        <f>O161*H161</f>
        <v>0</v>
      </c>
      <c r="Q161" s="215">
        <v>0</v>
      </c>
      <c r="R161" s="215">
        <f>Q161*H161</f>
        <v>0</v>
      </c>
      <c r="S161" s="215">
        <v>0.00213</v>
      </c>
      <c r="T161" s="216">
        <f>S161*H161</f>
        <v>0.10011</v>
      </c>
      <c r="AR161" s="26" t="s">
        <v>376</v>
      </c>
      <c r="AT161" s="26" t="s">
        <v>165</v>
      </c>
      <c r="AU161" s="26" t="s">
        <v>81</v>
      </c>
      <c r="AY161" s="26" t="s">
        <v>162</v>
      </c>
      <c r="BE161" s="217">
        <f>IF(N161="základní",J161,0)</f>
        <v>0</v>
      </c>
      <c r="BF161" s="217">
        <f>IF(N161="snížená",J161,0)</f>
        <v>0</v>
      </c>
      <c r="BG161" s="217">
        <f>IF(N161="zákl. přenesená",J161,0)</f>
        <v>0</v>
      </c>
      <c r="BH161" s="217">
        <f>IF(N161="sníž. přenesená",J161,0)</f>
        <v>0</v>
      </c>
      <c r="BI161" s="217">
        <f>IF(N161="nulová",J161,0)</f>
        <v>0</v>
      </c>
      <c r="BJ161" s="26" t="s">
        <v>79</v>
      </c>
      <c r="BK161" s="217">
        <f>ROUND(I161*H161,2)</f>
        <v>0</v>
      </c>
      <c r="BL161" s="26" t="s">
        <v>376</v>
      </c>
      <c r="BM161" s="26" t="s">
        <v>1446</v>
      </c>
    </row>
    <row r="162" spans="2:65" s="1" customFormat="1" ht="22.5" customHeight="1">
      <c r="B162" s="43"/>
      <c r="C162" s="206" t="s">
        <v>498</v>
      </c>
      <c r="D162" s="206" t="s">
        <v>165</v>
      </c>
      <c r="E162" s="207" t="s">
        <v>1447</v>
      </c>
      <c r="F162" s="208" t="s">
        <v>1448</v>
      </c>
      <c r="G162" s="209" t="s">
        <v>416</v>
      </c>
      <c r="H162" s="210">
        <v>8</v>
      </c>
      <c r="I162" s="211"/>
      <c r="J162" s="212">
        <f>ROUND(I162*H162,2)</f>
        <v>0</v>
      </c>
      <c r="K162" s="208" t="s">
        <v>21</v>
      </c>
      <c r="L162" s="63"/>
      <c r="M162" s="213" t="s">
        <v>21</v>
      </c>
      <c r="N162" s="214" t="s">
        <v>43</v>
      </c>
      <c r="O162" s="44"/>
      <c r="P162" s="215">
        <f>O162*H162</f>
        <v>0</v>
      </c>
      <c r="Q162" s="215">
        <v>0.0001</v>
      </c>
      <c r="R162" s="215">
        <f>Q162*H162</f>
        <v>0.0008</v>
      </c>
      <c r="S162" s="215">
        <v>0</v>
      </c>
      <c r="T162" s="216">
        <f>S162*H162</f>
        <v>0</v>
      </c>
      <c r="AR162" s="26" t="s">
        <v>376</v>
      </c>
      <c r="AT162" s="26" t="s">
        <v>165</v>
      </c>
      <c r="AU162" s="26" t="s">
        <v>81</v>
      </c>
      <c r="AY162" s="26" t="s">
        <v>162</v>
      </c>
      <c r="BE162" s="217">
        <f>IF(N162="základní",J162,0)</f>
        <v>0</v>
      </c>
      <c r="BF162" s="217">
        <f>IF(N162="snížená",J162,0)</f>
        <v>0</v>
      </c>
      <c r="BG162" s="217">
        <f>IF(N162="zákl. přenesená",J162,0)</f>
        <v>0</v>
      </c>
      <c r="BH162" s="217">
        <f>IF(N162="sníž. přenesená",J162,0)</f>
        <v>0</v>
      </c>
      <c r="BI162" s="217">
        <f>IF(N162="nulová",J162,0)</f>
        <v>0</v>
      </c>
      <c r="BJ162" s="26" t="s">
        <v>79</v>
      </c>
      <c r="BK162" s="217">
        <f>ROUND(I162*H162,2)</f>
        <v>0</v>
      </c>
      <c r="BL162" s="26" t="s">
        <v>376</v>
      </c>
      <c r="BM162" s="26" t="s">
        <v>1449</v>
      </c>
    </row>
    <row r="163" spans="2:65" s="1" customFormat="1" ht="22.5" customHeight="1">
      <c r="B163" s="43"/>
      <c r="C163" s="206" t="s">
        <v>506</v>
      </c>
      <c r="D163" s="206" t="s">
        <v>165</v>
      </c>
      <c r="E163" s="207" t="s">
        <v>1450</v>
      </c>
      <c r="F163" s="208" t="s">
        <v>1451</v>
      </c>
      <c r="G163" s="209" t="s">
        <v>416</v>
      </c>
      <c r="H163" s="210">
        <v>14</v>
      </c>
      <c r="I163" s="211"/>
      <c r="J163" s="212">
        <f>ROUND(I163*H163,2)</f>
        <v>0</v>
      </c>
      <c r="K163" s="208" t="s">
        <v>169</v>
      </c>
      <c r="L163" s="63"/>
      <c r="M163" s="213" t="s">
        <v>21</v>
      </c>
      <c r="N163" s="214" t="s">
        <v>43</v>
      </c>
      <c r="O163" s="44"/>
      <c r="P163" s="215">
        <f>O163*H163</f>
        <v>0</v>
      </c>
      <c r="Q163" s="215">
        <v>0</v>
      </c>
      <c r="R163" s="215">
        <f>Q163*H163</f>
        <v>0</v>
      </c>
      <c r="S163" s="215">
        <v>0</v>
      </c>
      <c r="T163" s="216">
        <f>S163*H163</f>
        <v>0</v>
      </c>
      <c r="AR163" s="26" t="s">
        <v>376</v>
      </c>
      <c r="AT163" s="26" t="s">
        <v>165</v>
      </c>
      <c r="AU163" s="26" t="s">
        <v>81</v>
      </c>
      <c r="AY163" s="26" t="s">
        <v>162</v>
      </c>
      <c r="BE163" s="217">
        <f>IF(N163="základní",J163,0)</f>
        <v>0</v>
      </c>
      <c r="BF163" s="217">
        <f>IF(N163="snížená",J163,0)</f>
        <v>0</v>
      </c>
      <c r="BG163" s="217">
        <f>IF(N163="zákl. přenesená",J163,0)</f>
        <v>0</v>
      </c>
      <c r="BH163" s="217">
        <f>IF(N163="sníž. přenesená",J163,0)</f>
        <v>0</v>
      </c>
      <c r="BI163" s="217">
        <f>IF(N163="nulová",J163,0)</f>
        <v>0</v>
      </c>
      <c r="BJ163" s="26" t="s">
        <v>79</v>
      </c>
      <c r="BK163" s="217">
        <f>ROUND(I163*H163,2)</f>
        <v>0</v>
      </c>
      <c r="BL163" s="26" t="s">
        <v>376</v>
      </c>
      <c r="BM163" s="26" t="s">
        <v>1452</v>
      </c>
    </row>
    <row r="164" spans="2:47" s="1" customFormat="1" ht="54">
      <c r="B164" s="43"/>
      <c r="C164" s="65"/>
      <c r="D164" s="245" t="s">
        <v>172</v>
      </c>
      <c r="E164" s="65"/>
      <c r="F164" s="279" t="s">
        <v>1453</v>
      </c>
      <c r="G164" s="65"/>
      <c r="H164" s="65"/>
      <c r="I164" s="174"/>
      <c r="J164" s="65"/>
      <c r="K164" s="65"/>
      <c r="L164" s="63"/>
      <c r="M164" s="220"/>
      <c r="N164" s="44"/>
      <c r="O164" s="44"/>
      <c r="P164" s="44"/>
      <c r="Q164" s="44"/>
      <c r="R164" s="44"/>
      <c r="S164" s="44"/>
      <c r="T164" s="80"/>
      <c r="AT164" s="26" t="s">
        <v>172</v>
      </c>
      <c r="AU164" s="26" t="s">
        <v>81</v>
      </c>
    </row>
    <row r="165" spans="2:65" s="1" customFormat="1" ht="22.5" customHeight="1">
      <c r="B165" s="43"/>
      <c r="C165" s="206" t="s">
        <v>512</v>
      </c>
      <c r="D165" s="206" t="s">
        <v>165</v>
      </c>
      <c r="E165" s="207" t="s">
        <v>1454</v>
      </c>
      <c r="F165" s="208" t="s">
        <v>1455</v>
      </c>
      <c r="G165" s="209" t="s">
        <v>416</v>
      </c>
      <c r="H165" s="210">
        <v>10</v>
      </c>
      <c r="I165" s="211"/>
      <c r="J165" s="212">
        <f>ROUND(I165*H165,2)</f>
        <v>0</v>
      </c>
      <c r="K165" s="208" t="s">
        <v>169</v>
      </c>
      <c r="L165" s="63"/>
      <c r="M165" s="213" t="s">
        <v>21</v>
      </c>
      <c r="N165" s="214" t="s">
        <v>43</v>
      </c>
      <c r="O165" s="44"/>
      <c r="P165" s="215">
        <f>O165*H165</f>
        <v>0</v>
      </c>
      <c r="Q165" s="215">
        <v>0.00029</v>
      </c>
      <c r="R165" s="215">
        <f>Q165*H165</f>
        <v>0.0029</v>
      </c>
      <c r="S165" s="215">
        <v>0</v>
      </c>
      <c r="T165" s="216">
        <f>S165*H165</f>
        <v>0</v>
      </c>
      <c r="AR165" s="26" t="s">
        <v>376</v>
      </c>
      <c r="AT165" s="26" t="s">
        <v>165</v>
      </c>
      <c r="AU165" s="26" t="s">
        <v>81</v>
      </c>
      <c r="AY165" s="26" t="s">
        <v>162</v>
      </c>
      <c r="BE165" s="217">
        <f>IF(N165="základní",J165,0)</f>
        <v>0</v>
      </c>
      <c r="BF165" s="217">
        <f>IF(N165="snížená",J165,0)</f>
        <v>0</v>
      </c>
      <c r="BG165" s="217">
        <f>IF(N165="zákl. přenesená",J165,0)</f>
        <v>0</v>
      </c>
      <c r="BH165" s="217">
        <f>IF(N165="sníž. přenesená",J165,0)</f>
        <v>0</v>
      </c>
      <c r="BI165" s="217">
        <f>IF(N165="nulová",J165,0)</f>
        <v>0</v>
      </c>
      <c r="BJ165" s="26" t="s">
        <v>79</v>
      </c>
      <c r="BK165" s="217">
        <f>ROUND(I165*H165,2)</f>
        <v>0</v>
      </c>
      <c r="BL165" s="26" t="s">
        <v>376</v>
      </c>
      <c r="BM165" s="26" t="s">
        <v>1456</v>
      </c>
    </row>
    <row r="166" spans="2:65" s="1" customFormat="1" ht="22.5" customHeight="1">
      <c r="B166" s="43"/>
      <c r="C166" s="206" t="s">
        <v>517</v>
      </c>
      <c r="D166" s="206" t="s">
        <v>165</v>
      </c>
      <c r="E166" s="207" t="s">
        <v>1457</v>
      </c>
      <c r="F166" s="208" t="s">
        <v>1458</v>
      </c>
      <c r="G166" s="209" t="s">
        <v>416</v>
      </c>
      <c r="H166" s="210">
        <v>6</v>
      </c>
      <c r="I166" s="211"/>
      <c r="J166" s="212">
        <f>ROUND(I166*H166,2)</f>
        <v>0</v>
      </c>
      <c r="K166" s="208" t="s">
        <v>169</v>
      </c>
      <c r="L166" s="63"/>
      <c r="M166" s="213" t="s">
        <v>21</v>
      </c>
      <c r="N166" s="214" t="s">
        <v>43</v>
      </c>
      <c r="O166" s="44"/>
      <c r="P166" s="215">
        <f>O166*H166</f>
        <v>0</v>
      </c>
      <c r="Q166" s="215">
        <v>5E-05</v>
      </c>
      <c r="R166" s="215">
        <f>Q166*H166</f>
        <v>0.00030000000000000003</v>
      </c>
      <c r="S166" s="215">
        <v>0</v>
      </c>
      <c r="T166" s="216">
        <f>S166*H166</f>
        <v>0</v>
      </c>
      <c r="AR166" s="26" t="s">
        <v>376</v>
      </c>
      <c r="AT166" s="26" t="s">
        <v>165</v>
      </c>
      <c r="AU166" s="26" t="s">
        <v>81</v>
      </c>
      <c r="AY166" s="26" t="s">
        <v>162</v>
      </c>
      <c r="BE166" s="217">
        <f>IF(N166="základní",J166,0)</f>
        <v>0</v>
      </c>
      <c r="BF166" s="217">
        <f>IF(N166="snížená",J166,0)</f>
        <v>0</v>
      </c>
      <c r="BG166" s="217">
        <f>IF(N166="zákl. přenesená",J166,0)</f>
        <v>0</v>
      </c>
      <c r="BH166" s="217">
        <f>IF(N166="sníž. přenesená",J166,0)</f>
        <v>0</v>
      </c>
      <c r="BI166" s="217">
        <f>IF(N166="nulová",J166,0)</f>
        <v>0</v>
      </c>
      <c r="BJ166" s="26" t="s">
        <v>79</v>
      </c>
      <c r="BK166" s="217">
        <f>ROUND(I166*H166,2)</f>
        <v>0</v>
      </c>
      <c r="BL166" s="26" t="s">
        <v>376</v>
      </c>
      <c r="BM166" s="26" t="s">
        <v>1459</v>
      </c>
    </row>
    <row r="167" spans="2:47" s="1" customFormat="1" ht="40.5">
      <c r="B167" s="43"/>
      <c r="C167" s="65"/>
      <c r="D167" s="245" t="s">
        <v>172</v>
      </c>
      <c r="E167" s="65"/>
      <c r="F167" s="279" t="s">
        <v>1460</v>
      </c>
      <c r="G167" s="65"/>
      <c r="H167" s="65"/>
      <c r="I167" s="174"/>
      <c r="J167" s="65"/>
      <c r="K167" s="65"/>
      <c r="L167" s="63"/>
      <c r="M167" s="220"/>
      <c r="N167" s="44"/>
      <c r="O167" s="44"/>
      <c r="P167" s="44"/>
      <c r="Q167" s="44"/>
      <c r="R167" s="44"/>
      <c r="S167" s="44"/>
      <c r="T167" s="80"/>
      <c r="AT167" s="26" t="s">
        <v>172</v>
      </c>
      <c r="AU167" s="26" t="s">
        <v>81</v>
      </c>
    </row>
    <row r="168" spans="2:65" s="1" customFormat="1" ht="22.5" customHeight="1">
      <c r="B168" s="43"/>
      <c r="C168" s="258" t="s">
        <v>523</v>
      </c>
      <c r="D168" s="258" t="s">
        <v>237</v>
      </c>
      <c r="E168" s="259" t="s">
        <v>1461</v>
      </c>
      <c r="F168" s="260" t="s">
        <v>1462</v>
      </c>
      <c r="G168" s="261" t="s">
        <v>416</v>
      </c>
      <c r="H168" s="262">
        <v>6</v>
      </c>
      <c r="I168" s="263"/>
      <c r="J168" s="264">
        <f>ROUND(I168*H168,2)</f>
        <v>0</v>
      </c>
      <c r="K168" s="260" t="s">
        <v>21</v>
      </c>
      <c r="L168" s="265"/>
      <c r="M168" s="266" t="s">
        <v>21</v>
      </c>
      <c r="N168" s="267" t="s">
        <v>43</v>
      </c>
      <c r="O168" s="44"/>
      <c r="P168" s="215">
        <f>O168*H168</f>
        <v>0</v>
      </c>
      <c r="Q168" s="215">
        <v>0.00058</v>
      </c>
      <c r="R168" s="215">
        <f>Q168*H168</f>
        <v>0.00348</v>
      </c>
      <c r="S168" s="215">
        <v>0</v>
      </c>
      <c r="T168" s="216">
        <f>S168*H168</f>
        <v>0</v>
      </c>
      <c r="AR168" s="26" t="s">
        <v>464</v>
      </c>
      <c r="AT168" s="26" t="s">
        <v>237</v>
      </c>
      <c r="AU168" s="26" t="s">
        <v>81</v>
      </c>
      <c r="AY168" s="26" t="s">
        <v>162</v>
      </c>
      <c r="BE168" s="217">
        <f>IF(N168="základní",J168,0)</f>
        <v>0</v>
      </c>
      <c r="BF168" s="217">
        <f>IF(N168="snížená",J168,0)</f>
        <v>0</v>
      </c>
      <c r="BG168" s="217">
        <f>IF(N168="zákl. přenesená",J168,0)</f>
        <v>0</v>
      </c>
      <c r="BH168" s="217">
        <f>IF(N168="sníž. přenesená",J168,0)</f>
        <v>0</v>
      </c>
      <c r="BI168" s="217">
        <f>IF(N168="nulová",J168,0)</f>
        <v>0</v>
      </c>
      <c r="BJ168" s="26" t="s">
        <v>79</v>
      </c>
      <c r="BK168" s="217">
        <f>ROUND(I168*H168,2)</f>
        <v>0</v>
      </c>
      <c r="BL168" s="26" t="s">
        <v>376</v>
      </c>
      <c r="BM168" s="26" t="s">
        <v>1463</v>
      </c>
    </row>
    <row r="169" spans="2:65" s="1" customFormat="1" ht="22.5" customHeight="1">
      <c r="B169" s="43"/>
      <c r="C169" s="206" t="s">
        <v>530</v>
      </c>
      <c r="D169" s="206" t="s">
        <v>165</v>
      </c>
      <c r="E169" s="207" t="s">
        <v>1464</v>
      </c>
      <c r="F169" s="208" t="s">
        <v>1465</v>
      </c>
      <c r="G169" s="209" t="s">
        <v>206</v>
      </c>
      <c r="H169" s="210">
        <v>106</v>
      </c>
      <c r="I169" s="211"/>
      <c r="J169" s="212">
        <f>ROUND(I169*H169,2)</f>
        <v>0</v>
      </c>
      <c r="K169" s="208" t="s">
        <v>169</v>
      </c>
      <c r="L169" s="63"/>
      <c r="M169" s="213" t="s">
        <v>21</v>
      </c>
      <c r="N169" s="214" t="s">
        <v>43</v>
      </c>
      <c r="O169" s="44"/>
      <c r="P169" s="215">
        <f>O169*H169</f>
        <v>0</v>
      </c>
      <c r="Q169" s="215">
        <v>0.00078</v>
      </c>
      <c r="R169" s="215">
        <f>Q169*H169</f>
        <v>0.08268</v>
      </c>
      <c r="S169" s="215">
        <v>0</v>
      </c>
      <c r="T169" s="216">
        <f>S169*H169</f>
        <v>0</v>
      </c>
      <c r="AR169" s="26" t="s">
        <v>376</v>
      </c>
      <c r="AT169" s="26" t="s">
        <v>165</v>
      </c>
      <c r="AU169" s="26" t="s">
        <v>81</v>
      </c>
      <c r="AY169" s="26" t="s">
        <v>162</v>
      </c>
      <c r="BE169" s="217">
        <f>IF(N169="základní",J169,0)</f>
        <v>0</v>
      </c>
      <c r="BF169" s="217">
        <f>IF(N169="snížená",J169,0)</f>
        <v>0</v>
      </c>
      <c r="BG169" s="217">
        <f>IF(N169="zákl. přenesená",J169,0)</f>
        <v>0</v>
      </c>
      <c r="BH169" s="217">
        <f>IF(N169="sníž. přenesená",J169,0)</f>
        <v>0</v>
      </c>
      <c r="BI169" s="217">
        <f>IF(N169="nulová",J169,0)</f>
        <v>0</v>
      </c>
      <c r="BJ169" s="26" t="s">
        <v>79</v>
      </c>
      <c r="BK169" s="217">
        <f>ROUND(I169*H169,2)</f>
        <v>0</v>
      </c>
      <c r="BL169" s="26" t="s">
        <v>376</v>
      </c>
      <c r="BM169" s="26" t="s">
        <v>1466</v>
      </c>
    </row>
    <row r="170" spans="2:65" s="1" customFormat="1" ht="22.5" customHeight="1">
      <c r="B170" s="43"/>
      <c r="C170" s="206" t="s">
        <v>1467</v>
      </c>
      <c r="D170" s="206" t="s">
        <v>165</v>
      </c>
      <c r="E170" s="207" t="s">
        <v>1468</v>
      </c>
      <c r="F170" s="208" t="s">
        <v>1469</v>
      </c>
      <c r="G170" s="209" t="s">
        <v>206</v>
      </c>
      <c r="H170" s="210">
        <v>4</v>
      </c>
      <c r="I170" s="211"/>
      <c r="J170" s="212">
        <f>ROUND(I170*H170,2)</f>
        <v>0</v>
      </c>
      <c r="K170" s="208" t="s">
        <v>169</v>
      </c>
      <c r="L170" s="63"/>
      <c r="M170" s="213" t="s">
        <v>21</v>
      </c>
      <c r="N170" s="214" t="s">
        <v>43</v>
      </c>
      <c r="O170" s="44"/>
      <c r="P170" s="215">
        <f>O170*H170</f>
        <v>0</v>
      </c>
      <c r="Q170" s="215">
        <v>0.00096</v>
      </c>
      <c r="R170" s="215">
        <f>Q170*H170</f>
        <v>0.00384</v>
      </c>
      <c r="S170" s="215">
        <v>0</v>
      </c>
      <c r="T170" s="216">
        <f>S170*H170</f>
        <v>0</v>
      </c>
      <c r="AR170" s="26" t="s">
        <v>376</v>
      </c>
      <c r="AT170" s="26" t="s">
        <v>165</v>
      </c>
      <c r="AU170" s="26" t="s">
        <v>81</v>
      </c>
      <c r="AY170" s="26" t="s">
        <v>162</v>
      </c>
      <c r="BE170" s="217">
        <f>IF(N170="základní",J170,0)</f>
        <v>0</v>
      </c>
      <c r="BF170" s="217">
        <f>IF(N170="snížená",J170,0)</f>
        <v>0</v>
      </c>
      <c r="BG170" s="217">
        <f>IF(N170="zákl. přenesená",J170,0)</f>
        <v>0</v>
      </c>
      <c r="BH170" s="217">
        <f>IF(N170="sníž. přenesená",J170,0)</f>
        <v>0</v>
      </c>
      <c r="BI170" s="217">
        <f>IF(N170="nulová",J170,0)</f>
        <v>0</v>
      </c>
      <c r="BJ170" s="26" t="s">
        <v>79</v>
      </c>
      <c r="BK170" s="217">
        <f>ROUND(I170*H170,2)</f>
        <v>0</v>
      </c>
      <c r="BL170" s="26" t="s">
        <v>376</v>
      </c>
      <c r="BM170" s="26" t="s">
        <v>1470</v>
      </c>
    </row>
    <row r="171" spans="2:65" s="1" customFormat="1" ht="31.5" customHeight="1">
      <c r="B171" s="43"/>
      <c r="C171" s="206" t="s">
        <v>538</v>
      </c>
      <c r="D171" s="206" t="s">
        <v>165</v>
      </c>
      <c r="E171" s="207" t="s">
        <v>1471</v>
      </c>
      <c r="F171" s="208" t="s">
        <v>1472</v>
      </c>
      <c r="G171" s="209" t="s">
        <v>206</v>
      </c>
      <c r="H171" s="210">
        <v>106</v>
      </c>
      <c r="I171" s="211"/>
      <c r="J171" s="212">
        <f>ROUND(I171*H171,2)</f>
        <v>0</v>
      </c>
      <c r="K171" s="208" t="s">
        <v>169</v>
      </c>
      <c r="L171" s="63"/>
      <c r="M171" s="213" t="s">
        <v>21</v>
      </c>
      <c r="N171" s="214" t="s">
        <v>43</v>
      </c>
      <c r="O171" s="44"/>
      <c r="P171" s="215">
        <f>O171*H171</f>
        <v>0</v>
      </c>
      <c r="Q171" s="215">
        <v>0.00012</v>
      </c>
      <c r="R171" s="215">
        <f>Q171*H171</f>
        <v>0.01272</v>
      </c>
      <c r="S171" s="215">
        <v>0</v>
      </c>
      <c r="T171" s="216">
        <f>S171*H171</f>
        <v>0</v>
      </c>
      <c r="AR171" s="26" t="s">
        <v>376</v>
      </c>
      <c r="AT171" s="26" t="s">
        <v>165</v>
      </c>
      <c r="AU171" s="26" t="s">
        <v>81</v>
      </c>
      <c r="AY171" s="26" t="s">
        <v>162</v>
      </c>
      <c r="BE171" s="217">
        <f>IF(N171="základní",J171,0)</f>
        <v>0</v>
      </c>
      <c r="BF171" s="217">
        <f>IF(N171="snížená",J171,0)</f>
        <v>0</v>
      </c>
      <c r="BG171" s="217">
        <f>IF(N171="zákl. přenesená",J171,0)</f>
        <v>0</v>
      </c>
      <c r="BH171" s="217">
        <f>IF(N171="sníž. přenesená",J171,0)</f>
        <v>0</v>
      </c>
      <c r="BI171" s="217">
        <f>IF(N171="nulová",J171,0)</f>
        <v>0</v>
      </c>
      <c r="BJ171" s="26" t="s">
        <v>79</v>
      </c>
      <c r="BK171" s="217">
        <f>ROUND(I171*H171,2)</f>
        <v>0</v>
      </c>
      <c r="BL171" s="26" t="s">
        <v>376</v>
      </c>
      <c r="BM171" s="26" t="s">
        <v>1473</v>
      </c>
    </row>
    <row r="172" spans="2:47" s="1" customFormat="1" ht="27">
      <c r="B172" s="43"/>
      <c r="C172" s="65"/>
      <c r="D172" s="245" t="s">
        <v>172</v>
      </c>
      <c r="E172" s="65"/>
      <c r="F172" s="279" t="s">
        <v>1474</v>
      </c>
      <c r="G172" s="65"/>
      <c r="H172" s="65"/>
      <c r="I172" s="174"/>
      <c r="J172" s="65"/>
      <c r="K172" s="65"/>
      <c r="L172" s="63"/>
      <c r="M172" s="220"/>
      <c r="N172" s="44"/>
      <c r="O172" s="44"/>
      <c r="P172" s="44"/>
      <c r="Q172" s="44"/>
      <c r="R172" s="44"/>
      <c r="S172" s="44"/>
      <c r="T172" s="80"/>
      <c r="AT172" s="26" t="s">
        <v>172</v>
      </c>
      <c r="AU172" s="26" t="s">
        <v>81</v>
      </c>
    </row>
    <row r="173" spans="2:65" s="1" customFormat="1" ht="31.5" customHeight="1">
      <c r="B173" s="43"/>
      <c r="C173" s="206" t="s">
        <v>543</v>
      </c>
      <c r="D173" s="206" t="s">
        <v>165</v>
      </c>
      <c r="E173" s="207" t="s">
        <v>1475</v>
      </c>
      <c r="F173" s="208" t="s">
        <v>1476</v>
      </c>
      <c r="G173" s="209" t="s">
        <v>206</v>
      </c>
      <c r="H173" s="210">
        <v>4</v>
      </c>
      <c r="I173" s="211"/>
      <c r="J173" s="212">
        <f>ROUND(I173*H173,2)</f>
        <v>0</v>
      </c>
      <c r="K173" s="208" t="s">
        <v>169</v>
      </c>
      <c r="L173" s="63"/>
      <c r="M173" s="213" t="s">
        <v>21</v>
      </c>
      <c r="N173" s="214" t="s">
        <v>43</v>
      </c>
      <c r="O173" s="44"/>
      <c r="P173" s="215">
        <f>O173*H173</f>
        <v>0</v>
      </c>
      <c r="Q173" s="215">
        <v>0.00024</v>
      </c>
      <c r="R173" s="215">
        <f>Q173*H173</f>
        <v>0.00096</v>
      </c>
      <c r="S173" s="215">
        <v>0</v>
      </c>
      <c r="T173" s="216">
        <f>S173*H173</f>
        <v>0</v>
      </c>
      <c r="AR173" s="26" t="s">
        <v>376</v>
      </c>
      <c r="AT173" s="26" t="s">
        <v>165</v>
      </c>
      <c r="AU173" s="26" t="s">
        <v>81</v>
      </c>
      <c r="AY173" s="26" t="s">
        <v>162</v>
      </c>
      <c r="BE173" s="217">
        <f>IF(N173="základní",J173,0)</f>
        <v>0</v>
      </c>
      <c r="BF173" s="217">
        <f>IF(N173="snížená",J173,0)</f>
        <v>0</v>
      </c>
      <c r="BG173" s="217">
        <f>IF(N173="zákl. přenesená",J173,0)</f>
        <v>0</v>
      </c>
      <c r="BH173" s="217">
        <f>IF(N173="sníž. přenesená",J173,0)</f>
        <v>0</v>
      </c>
      <c r="BI173" s="217">
        <f>IF(N173="nulová",J173,0)</f>
        <v>0</v>
      </c>
      <c r="BJ173" s="26" t="s">
        <v>79</v>
      </c>
      <c r="BK173" s="217">
        <f>ROUND(I173*H173,2)</f>
        <v>0</v>
      </c>
      <c r="BL173" s="26" t="s">
        <v>376</v>
      </c>
      <c r="BM173" s="26" t="s">
        <v>1477</v>
      </c>
    </row>
    <row r="174" spans="2:65" s="1" customFormat="1" ht="22.5" customHeight="1">
      <c r="B174" s="43"/>
      <c r="C174" s="206" t="s">
        <v>548</v>
      </c>
      <c r="D174" s="206" t="s">
        <v>165</v>
      </c>
      <c r="E174" s="207" t="s">
        <v>1478</v>
      </c>
      <c r="F174" s="208" t="s">
        <v>1479</v>
      </c>
      <c r="G174" s="209" t="s">
        <v>416</v>
      </c>
      <c r="H174" s="210">
        <v>42</v>
      </c>
      <c r="I174" s="211"/>
      <c r="J174" s="212">
        <f>ROUND(I174*H174,2)</f>
        <v>0</v>
      </c>
      <c r="K174" s="208" t="s">
        <v>169</v>
      </c>
      <c r="L174" s="63"/>
      <c r="M174" s="213" t="s">
        <v>21</v>
      </c>
      <c r="N174" s="214" t="s">
        <v>43</v>
      </c>
      <c r="O174" s="44"/>
      <c r="P174" s="215">
        <f>O174*H174</f>
        <v>0</v>
      </c>
      <c r="Q174" s="215">
        <v>0</v>
      </c>
      <c r="R174" s="215">
        <f>Q174*H174</f>
        <v>0</v>
      </c>
      <c r="S174" s="215">
        <v>0</v>
      </c>
      <c r="T174" s="216">
        <f>S174*H174</f>
        <v>0</v>
      </c>
      <c r="AR174" s="26" t="s">
        <v>376</v>
      </c>
      <c r="AT174" s="26" t="s">
        <v>165</v>
      </c>
      <c r="AU174" s="26" t="s">
        <v>81</v>
      </c>
      <c r="AY174" s="26" t="s">
        <v>162</v>
      </c>
      <c r="BE174" s="217">
        <f>IF(N174="základní",J174,0)</f>
        <v>0</v>
      </c>
      <c r="BF174" s="217">
        <f>IF(N174="snížená",J174,0)</f>
        <v>0</v>
      </c>
      <c r="BG174" s="217">
        <f>IF(N174="zákl. přenesená",J174,0)</f>
        <v>0</v>
      </c>
      <c r="BH174" s="217">
        <f>IF(N174="sníž. přenesená",J174,0)</f>
        <v>0</v>
      </c>
      <c r="BI174" s="217">
        <f>IF(N174="nulová",J174,0)</f>
        <v>0</v>
      </c>
      <c r="BJ174" s="26" t="s">
        <v>79</v>
      </c>
      <c r="BK174" s="217">
        <f>ROUND(I174*H174,2)</f>
        <v>0</v>
      </c>
      <c r="BL174" s="26" t="s">
        <v>376</v>
      </c>
      <c r="BM174" s="26" t="s">
        <v>1480</v>
      </c>
    </row>
    <row r="175" spans="2:65" s="1" customFormat="1" ht="22.5" customHeight="1">
      <c r="B175" s="43"/>
      <c r="C175" s="206" t="s">
        <v>553</v>
      </c>
      <c r="D175" s="206" t="s">
        <v>165</v>
      </c>
      <c r="E175" s="207" t="s">
        <v>1481</v>
      </c>
      <c r="F175" s="208" t="s">
        <v>1482</v>
      </c>
      <c r="G175" s="209" t="s">
        <v>416</v>
      </c>
      <c r="H175" s="210">
        <v>1</v>
      </c>
      <c r="I175" s="211"/>
      <c r="J175" s="212">
        <f>ROUND(I175*H175,2)</f>
        <v>0</v>
      </c>
      <c r="K175" s="208" t="s">
        <v>21</v>
      </c>
      <c r="L175" s="63"/>
      <c r="M175" s="213" t="s">
        <v>21</v>
      </c>
      <c r="N175" s="214" t="s">
        <v>43</v>
      </c>
      <c r="O175" s="44"/>
      <c r="P175" s="215">
        <f>O175*H175</f>
        <v>0</v>
      </c>
      <c r="Q175" s="215">
        <v>0</v>
      </c>
      <c r="R175" s="215">
        <f>Q175*H175</f>
        <v>0</v>
      </c>
      <c r="S175" s="215">
        <v>0</v>
      </c>
      <c r="T175" s="216">
        <f>S175*H175</f>
        <v>0</v>
      </c>
      <c r="AR175" s="26" t="s">
        <v>376</v>
      </c>
      <c r="AT175" s="26" t="s">
        <v>165</v>
      </c>
      <c r="AU175" s="26" t="s">
        <v>81</v>
      </c>
      <c r="AY175" s="26" t="s">
        <v>162</v>
      </c>
      <c r="BE175" s="217">
        <f>IF(N175="základní",J175,0)</f>
        <v>0</v>
      </c>
      <c r="BF175" s="217">
        <f>IF(N175="snížená",J175,0)</f>
        <v>0</v>
      </c>
      <c r="BG175" s="217">
        <f>IF(N175="zákl. přenesená",J175,0)</f>
        <v>0</v>
      </c>
      <c r="BH175" s="217">
        <f>IF(N175="sníž. přenesená",J175,0)</f>
        <v>0</v>
      </c>
      <c r="BI175" s="217">
        <f>IF(N175="nulová",J175,0)</f>
        <v>0</v>
      </c>
      <c r="BJ175" s="26" t="s">
        <v>79</v>
      </c>
      <c r="BK175" s="217">
        <f>ROUND(I175*H175,2)</f>
        <v>0</v>
      </c>
      <c r="BL175" s="26" t="s">
        <v>376</v>
      </c>
      <c r="BM175" s="26" t="s">
        <v>1483</v>
      </c>
    </row>
    <row r="176" spans="2:65" s="1" customFormat="1" ht="22.5" customHeight="1">
      <c r="B176" s="43"/>
      <c r="C176" s="206" t="s">
        <v>558</v>
      </c>
      <c r="D176" s="206" t="s">
        <v>165</v>
      </c>
      <c r="E176" s="207" t="s">
        <v>1484</v>
      </c>
      <c r="F176" s="208" t="s">
        <v>1485</v>
      </c>
      <c r="G176" s="209" t="s">
        <v>416</v>
      </c>
      <c r="H176" s="210">
        <v>10</v>
      </c>
      <c r="I176" s="211"/>
      <c r="J176" s="212">
        <f>ROUND(I176*H176,2)</f>
        <v>0</v>
      </c>
      <c r="K176" s="208" t="s">
        <v>169</v>
      </c>
      <c r="L176" s="63"/>
      <c r="M176" s="213" t="s">
        <v>21</v>
      </c>
      <c r="N176" s="214" t="s">
        <v>43</v>
      </c>
      <c r="O176" s="44"/>
      <c r="P176" s="215">
        <f>O176*H176</f>
        <v>0</v>
      </c>
      <c r="Q176" s="215">
        <v>0</v>
      </c>
      <c r="R176" s="215">
        <f>Q176*H176</f>
        <v>0</v>
      </c>
      <c r="S176" s="215">
        <v>0</v>
      </c>
      <c r="T176" s="216">
        <f>S176*H176</f>
        <v>0</v>
      </c>
      <c r="AR176" s="26" t="s">
        <v>376</v>
      </c>
      <c r="AT176" s="26" t="s">
        <v>165</v>
      </c>
      <c r="AU176" s="26" t="s">
        <v>81</v>
      </c>
      <c r="AY176" s="26" t="s">
        <v>162</v>
      </c>
      <c r="BE176" s="217">
        <f>IF(N176="základní",J176,0)</f>
        <v>0</v>
      </c>
      <c r="BF176" s="217">
        <f>IF(N176="snížená",J176,0)</f>
        <v>0</v>
      </c>
      <c r="BG176" s="217">
        <f>IF(N176="zákl. přenesená",J176,0)</f>
        <v>0</v>
      </c>
      <c r="BH176" s="217">
        <f>IF(N176="sníž. přenesená",J176,0)</f>
        <v>0</v>
      </c>
      <c r="BI176" s="217">
        <f>IF(N176="nulová",J176,0)</f>
        <v>0</v>
      </c>
      <c r="BJ176" s="26" t="s">
        <v>79</v>
      </c>
      <c r="BK176" s="217">
        <f>ROUND(I176*H176,2)</f>
        <v>0</v>
      </c>
      <c r="BL176" s="26" t="s">
        <v>376</v>
      </c>
      <c r="BM176" s="26" t="s">
        <v>1486</v>
      </c>
    </row>
    <row r="177" spans="2:47" s="1" customFormat="1" ht="94.5">
      <c r="B177" s="43"/>
      <c r="C177" s="65"/>
      <c r="D177" s="245" t="s">
        <v>172</v>
      </c>
      <c r="E177" s="65"/>
      <c r="F177" s="279" t="s">
        <v>1487</v>
      </c>
      <c r="G177" s="65"/>
      <c r="H177" s="65"/>
      <c r="I177" s="174"/>
      <c r="J177" s="65"/>
      <c r="K177" s="65"/>
      <c r="L177" s="63"/>
      <c r="M177" s="220"/>
      <c r="N177" s="44"/>
      <c r="O177" s="44"/>
      <c r="P177" s="44"/>
      <c r="Q177" s="44"/>
      <c r="R177" s="44"/>
      <c r="S177" s="44"/>
      <c r="T177" s="80"/>
      <c r="AT177" s="26" t="s">
        <v>172</v>
      </c>
      <c r="AU177" s="26" t="s">
        <v>81</v>
      </c>
    </row>
    <row r="178" spans="2:65" s="1" customFormat="1" ht="22.5" customHeight="1">
      <c r="B178" s="43"/>
      <c r="C178" s="206" t="s">
        <v>563</v>
      </c>
      <c r="D178" s="206" t="s">
        <v>165</v>
      </c>
      <c r="E178" s="207" t="s">
        <v>1488</v>
      </c>
      <c r="F178" s="208" t="s">
        <v>1489</v>
      </c>
      <c r="G178" s="209" t="s">
        <v>416</v>
      </c>
      <c r="H178" s="210">
        <v>2</v>
      </c>
      <c r="I178" s="211"/>
      <c r="J178" s="212">
        <f aca="true" t="shared" si="10" ref="J178:J183">ROUND(I178*H178,2)</f>
        <v>0</v>
      </c>
      <c r="K178" s="208" t="s">
        <v>169</v>
      </c>
      <c r="L178" s="63"/>
      <c r="M178" s="213" t="s">
        <v>21</v>
      </c>
      <c r="N178" s="214" t="s">
        <v>43</v>
      </c>
      <c r="O178" s="44"/>
      <c r="P178" s="215">
        <f aca="true" t="shared" si="11" ref="P178:P183">O178*H178</f>
        <v>0</v>
      </c>
      <c r="Q178" s="215">
        <v>0.00021</v>
      </c>
      <c r="R178" s="215">
        <f aca="true" t="shared" si="12" ref="R178:R183">Q178*H178</f>
        <v>0.00042</v>
      </c>
      <c r="S178" s="215">
        <v>0</v>
      </c>
      <c r="T178" s="216">
        <f aca="true" t="shared" si="13" ref="T178:T183">S178*H178</f>
        <v>0</v>
      </c>
      <c r="AR178" s="26" t="s">
        <v>376</v>
      </c>
      <c r="AT178" s="26" t="s">
        <v>165</v>
      </c>
      <c r="AU178" s="26" t="s">
        <v>81</v>
      </c>
      <c r="AY178" s="26" t="s">
        <v>162</v>
      </c>
      <c r="BE178" s="217">
        <f aca="true" t="shared" si="14" ref="BE178:BE183">IF(N178="základní",J178,0)</f>
        <v>0</v>
      </c>
      <c r="BF178" s="217">
        <f aca="true" t="shared" si="15" ref="BF178:BF183">IF(N178="snížená",J178,0)</f>
        <v>0</v>
      </c>
      <c r="BG178" s="217">
        <f aca="true" t="shared" si="16" ref="BG178:BG183">IF(N178="zákl. přenesená",J178,0)</f>
        <v>0</v>
      </c>
      <c r="BH178" s="217">
        <f aca="true" t="shared" si="17" ref="BH178:BH183">IF(N178="sníž. přenesená",J178,0)</f>
        <v>0</v>
      </c>
      <c r="BI178" s="217">
        <f aca="true" t="shared" si="18" ref="BI178:BI183">IF(N178="nulová",J178,0)</f>
        <v>0</v>
      </c>
      <c r="BJ178" s="26" t="s">
        <v>79</v>
      </c>
      <c r="BK178" s="217">
        <f aca="true" t="shared" si="19" ref="BK178:BK183">ROUND(I178*H178,2)</f>
        <v>0</v>
      </c>
      <c r="BL178" s="26" t="s">
        <v>376</v>
      </c>
      <c r="BM178" s="26" t="s">
        <v>1490</v>
      </c>
    </row>
    <row r="179" spans="2:65" s="1" customFormat="1" ht="22.5" customHeight="1">
      <c r="B179" s="43"/>
      <c r="C179" s="206" t="s">
        <v>570</v>
      </c>
      <c r="D179" s="206" t="s">
        <v>165</v>
      </c>
      <c r="E179" s="207" t="s">
        <v>1491</v>
      </c>
      <c r="F179" s="208" t="s">
        <v>1492</v>
      </c>
      <c r="G179" s="209" t="s">
        <v>416</v>
      </c>
      <c r="H179" s="210">
        <v>2</v>
      </c>
      <c r="I179" s="211"/>
      <c r="J179" s="212">
        <f t="shared" si="10"/>
        <v>0</v>
      </c>
      <c r="K179" s="208" t="s">
        <v>169</v>
      </c>
      <c r="L179" s="63"/>
      <c r="M179" s="213" t="s">
        <v>21</v>
      </c>
      <c r="N179" s="214" t="s">
        <v>43</v>
      </c>
      <c r="O179" s="44"/>
      <c r="P179" s="215">
        <f t="shared" si="11"/>
        <v>0</v>
      </c>
      <c r="Q179" s="215">
        <v>0.00034</v>
      </c>
      <c r="R179" s="215">
        <f t="shared" si="12"/>
        <v>0.00068</v>
      </c>
      <c r="S179" s="215">
        <v>0</v>
      </c>
      <c r="T179" s="216">
        <f t="shared" si="13"/>
        <v>0</v>
      </c>
      <c r="AR179" s="26" t="s">
        <v>376</v>
      </c>
      <c r="AT179" s="26" t="s">
        <v>165</v>
      </c>
      <c r="AU179" s="26" t="s">
        <v>81</v>
      </c>
      <c r="AY179" s="26" t="s">
        <v>162</v>
      </c>
      <c r="BE179" s="217">
        <f t="shared" si="14"/>
        <v>0</v>
      </c>
      <c r="BF179" s="217">
        <f t="shared" si="15"/>
        <v>0</v>
      </c>
      <c r="BG179" s="217">
        <f t="shared" si="16"/>
        <v>0</v>
      </c>
      <c r="BH179" s="217">
        <f t="shared" si="17"/>
        <v>0</v>
      </c>
      <c r="BI179" s="217">
        <f t="shared" si="18"/>
        <v>0</v>
      </c>
      <c r="BJ179" s="26" t="s">
        <v>79</v>
      </c>
      <c r="BK179" s="217">
        <f t="shared" si="19"/>
        <v>0</v>
      </c>
      <c r="BL179" s="26" t="s">
        <v>376</v>
      </c>
      <c r="BM179" s="26" t="s">
        <v>1493</v>
      </c>
    </row>
    <row r="180" spans="2:65" s="1" customFormat="1" ht="22.5" customHeight="1">
      <c r="B180" s="43"/>
      <c r="C180" s="206" t="s">
        <v>579</v>
      </c>
      <c r="D180" s="206" t="s">
        <v>165</v>
      </c>
      <c r="E180" s="207" t="s">
        <v>1494</v>
      </c>
      <c r="F180" s="208" t="s">
        <v>1495</v>
      </c>
      <c r="G180" s="209" t="s">
        <v>206</v>
      </c>
      <c r="H180" s="210">
        <v>110</v>
      </c>
      <c r="I180" s="211"/>
      <c r="J180" s="212">
        <f t="shared" si="10"/>
        <v>0</v>
      </c>
      <c r="K180" s="208" t="s">
        <v>169</v>
      </c>
      <c r="L180" s="63"/>
      <c r="M180" s="213" t="s">
        <v>21</v>
      </c>
      <c r="N180" s="214" t="s">
        <v>43</v>
      </c>
      <c r="O180" s="44"/>
      <c r="P180" s="215">
        <f t="shared" si="11"/>
        <v>0</v>
      </c>
      <c r="Q180" s="215">
        <v>0.00019</v>
      </c>
      <c r="R180" s="215">
        <f t="shared" si="12"/>
        <v>0.020900000000000002</v>
      </c>
      <c r="S180" s="215">
        <v>0</v>
      </c>
      <c r="T180" s="216">
        <f t="shared" si="13"/>
        <v>0</v>
      </c>
      <c r="AR180" s="26" t="s">
        <v>376</v>
      </c>
      <c r="AT180" s="26" t="s">
        <v>165</v>
      </c>
      <c r="AU180" s="26" t="s">
        <v>81</v>
      </c>
      <c r="AY180" s="26" t="s">
        <v>162</v>
      </c>
      <c r="BE180" s="217">
        <f t="shared" si="14"/>
        <v>0</v>
      </c>
      <c r="BF180" s="217">
        <f t="shared" si="15"/>
        <v>0</v>
      </c>
      <c r="BG180" s="217">
        <f t="shared" si="16"/>
        <v>0</v>
      </c>
      <c r="BH180" s="217">
        <f t="shared" si="17"/>
        <v>0</v>
      </c>
      <c r="BI180" s="217">
        <f t="shared" si="18"/>
        <v>0</v>
      </c>
      <c r="BJ180" s="26" t="s">
        <v>79</v>
      </c>
      <c r="BK180" s="217">
        <f t="shared" si="19"/>
        <v>0</v>
      </c>
      <c r="BL180" s="26" t="s">
        <v>376</v>
      </c>
      <c r="BM180" s="26" t="s">
        <v>1496</v>
      </c>
    </row>
    <row r="181" spans="2:65" s="1" customFormat="1" ht="22.5" customHeight="1">
      <c r="B181" s="43"/>
      <c r="C181" s="206" t="s">
        <v>586</v>
      </c>
      <c r="D181" s="206" t="s">
        <v>165</v>
      </c>
      <c r="E181" s="207" t="s">
        <v>1497</v>
      </c>
      <c r="F181" s="208" t="s">
        <v>1498</v>
      </c>
      <c r="G181" s="209" t="s">
        <v>206</v>
      </c>
      <c r="H181" s="210">
        <v>110</v>
      </c>
      <c r="I181" s="211"/>
      <c r="J181" s="212">
        <f t="shared" si="10"/>
        <v>0</v>
      </c>
      <c r="K181" s="208" t="s">
        <v>169</v>
      </c>
      <c r="L181" s="63"/>
      <c r="M181" s="213" t="s">
        <v>21</v>
      </c>
      <c r="N181" s="214" t="s">
        <v>43</v>
      </c>
      <c r="O181" s="44"/>
      <c r="P181" s="215">
        <f t="shared" si="11"/>
        <v>0</v>
      </c>
      <c r="Q181" s="215">
        <v>1E-05</v>
      </c>
      <c r="R181" s="215">
        <f t="shared" si="12"/>
        <v>0.0011</v>
      </c>
      <c r="S181" s="215">
        <v>0</v>
      </c>
      <c r="T181" s="216">
        <f t="shared" si="13"/>
        <v>0</v>
      </c>
      <c r="AR181" s="26" t="s">
        <v>376</v>
      </c>
      <c r="AT181" s="26" t="s">
        <v>165</v>
      </c>
      <c r="AU181" s="26" t="s">
        <v>81</v>
      </c>
      <c r="AY181" s="26" t="s">
        <v>162</v>
      </c>
      <c r="BE181" s="217">
        <f t="shared" si="14"/>
        <v>0</v>
      </c>
      <c r="BF181" s="217">
        <f t="shared" si="15"/>
        <v>0</v>
      </c>
      <c r="BG181" s="217">
        <f t="shared" si="16"/>
        <v>0</v>
      </c>
      <c r="BH181" s="217">
        <f t="shared" si="17"/>
        <v>0</v>
      </c>
      <c r="BI181" s="217">
        <f t="shared" si="18"/>
        <v>0</v>
      </c>
      <c r="BJ181" s="26" t="s">
        <v>79</v>
      </c>
      <c r="BK181" s="217">
        <f t="shared" si="19"/>
        <v>0</v>
      </c>
      <c r="BL181" s="26" t="s">
        <v>376</v>
      </c>
      <c r="BM181" s="26" t="s">
        <v>1499</v>
      </c>
    </row>
    <row r="182" spans="2:65" s="1" customFormat="1" ht="22.5" customHeight="1">
      <c r="B182" s="43"/>
      <c r="C182" s="206" t="s">
        <v>591</v>
      </c>
      <c r="D182" s="206" t="s">
        <v>165</v>
      </c>
      <c r="E182" s="207" t="s">
        <v>1500</v>
      </c>
      <c r="F182" s="208" t="s">
        <v>1501</v>
      </c>
      <c r="G182" s="209" t="s">
        <v>1502</v>
      </c>
      <c r="H182" s="210">
        <v>1</v>
      </c>
      <c r="I182" s="211"/>
      <c r="J182" s="212">
        <f t="shared" si="10"/>
        <v>0</v>
      </c>
      <c r="K182" s="208" t="s">
        <v>21</v>
      </c>
      <c r="L182" s="63"/>
      <c r="M182" s="213" t="s">
        <v>21</v>
      </c>
      <c r="N182" s="214" t="s">
        <v>43</v>
      </c>
      <c r="O182" s="44"/>
      <c r="P182" s="215">
        <f t="shared" si="11"/>
        <v>0</v>
      </c>
      <c r="Q182" s="215">
        <v>0</v>
      </c>
      <c r="R182" s="215">
        <f t="shared" si="12"/>
        <v>0</v>
      </c>
      <c r="S182" s="215">
        <v>0</v>
      </c>
      <c r="T182" s="216">
        <f t="shared" si="13"/>
        <v>0</v>
      </c>
      <c r="AR182" s="26" t="s">
        <v>376</v>
      </c>
      <c r="AT182" s="26" t="s">
        <v>165</v>
      </c>
      <c r="AU182" s="26" t="s">
        <v>81</v>
      </c>
      <c r="AY182" s="26" t="s">
        <v>162</v>
      </c>
      <c r="BE182" s="217">
        <f t="shared" si="14"/>
        <v>0</v>
      </c>
      <c r="BF182" s="217">
        <f t="shared" si="15"/>
        <v>0</v>
      </c>
      <c r="BG182" s="217">
        <f t="shared" si="16"/>
        <v>0</v>
      </c>
      <c r="BH182" s="217">
        <f t="shared" si="17"/>
        <v>0</v>
      </c>
      <c r="BI182" s="217">
        <f t="shared" si="18"/>
        <v>0</v>
      </c>
      <c r="BJ182" s="26" t="s">
        <v>79</v>
      </c>
      <c r="BK182" s="217">
        <f t="shared" si="19"/>
        <v>0</v>
      </c>
      <c r="BL182" s="26" t="s">
        <v>376</v>
      </c>
      <c r="BM182" s="26" t="s">
        <v>1503</v>
      </c>
    </row>
    <row r="183" spans="2:65" s="1" customFormat="1" ht="22.5" customHeight="1">
      <c r="B183" s="43"/>
      <c r="C183" s="206" t="s">
        <v>597</v>
      </c>
      <c r="D183" s="206" t="s">
        <v>165</v>
      </c>
      <c r="E183" s="207" t="s">
        <v>1504</v>
      </c>
      <c r="F183" s="208" t="s">
        <v>1505</v>
      </c>
      <c r="G183" s="209" t="s">
        <v>594</v>
      </c>
      <c r="H183" s="280"/>
      <c r="I183" s="211"/>
      <c r="J183" s="212">
        <f t="shared" si="10"/>
        <v>0</v>
      </c>
      <c r="K183" s="208" t="s">
        <v>169</v>
      </c>
      <c r="L183" s="63"/>
      <c r="M183" s="213" t="s">
        <v>21</v>
      </c>
      <c r="N183" s="214" t="s">
        <v>43</v>
      </c>
      <c r="O183" s="44"/>
      <c r="P183" s="215">
        <f t="shared" si="11"/>
        <v>0</v>
      </c>
      <c r="Q183" s="215">
        <v>0</v>
      </c>
      <c r="R183" s="215">
        <f t="shared" si="12"/>
        <v>0</v>
      </c>
      <c r="S183" s="215">
        <v>0</v>
      </c>
      <c r="T183" s="216">
        <f t="shared" si="13"/>
        <v>0</v>
      </c>
      <c r="AR183" s="26" t="s">
        <v>376</v>
      </c>
      <c r="AT183" s="26" t="s">
        <v>165</v>
      </c>
      <c r="AU183" s="26" t="s">
        <v>81</v>
      </c>
      <c r="AY183" s="26" t="s">
        <v>162</v>
      </c>
      <c r="BE183" s="217">
        <f t="shared" si="14"/>
        <v>0</v>
      </c>
      <c r="BF183" s="217">
        <f t="shared" si="15"/>
        <v>0</v>
      </c>
      <c r="BG183" s="217">
        <f t="shared" si="16"/>
        <v>0</v>
      </c>
      <c r="BH183" s="217">
        <f t="shared" si="17"/>
        <v>0</v>
      </c>
      <c r="BI183" s="217">
        <f t="shared" si="18"/>
        <v>0</v>
      </c>
      <c r="BJ183" s="26" t="s">
        <v>79</v>
      </c>
      <c r="BK183" s="217">
        <f t="shared" si="19"/>
        <v>0</v>
      </c>
      <c r="BL183" s="26" t="s">
        <v>376</v>
      </c>
      <c r="BM183" s="26" t="s">
        <v>1506</v>
      </c>
    </row>
    <row r="184" spans="2:47" s="1" customFormat="1" ht="121.5">
      <c r="B184" s="43"/>
      <c r="C184" s="65"/>
      <c r="D184" s="245" t="s">
        <v>172</v>
      </c>
      <c r="E184" s="65"/>
      <c r="F184" s="279" t="s">
        <v>614</v>
      </c>
      <c r="G184" s="65"/>
      <c r="H184" s="65"/>
      <c r="I184" s="174"/>
      <c r="J184" s="65"/>
      <c r="K184" s="65"/>
      <c r="L184" s="63"/>
      <c r="M184" s="220"/>
      <c r="N184" s="44"/>
      <c r="O184" s="44"/>
      <c r="P184" s="44"/>
      <c r="Q184" s="44"/>
      <c r="R184" s="44"/>
      <c r="S184" s="44"/>
      <c r="T184" s="80"/>
      <c r="AT184" s="26" t="s">
        <v>172</v>
      </c>
      <c r="AU184" s="26" t="s">
        <v>81</v>
      </c>
    </row>
    <row r="185" spans="2:65" s="1" customFormat="1" ht="22.5" customHeight="1">
      <c r="B185" s="43"/>
      <c r="C185" s="206" t="s">
        <v>603</v>
      </c>
      <c r="D185" s="206" t="s">
        <v>165</v>
      </c>
      <c r="E185" s="207" t="s">
        <v>1507</v>
      </c>
      <c r="F185" s="208" t="s">
        <v>1508</v>
      </c>
      <c r="G185" s="209" t="s">
        <v>594</v>
      </c>
      <c r="H185" s="280"/>
      <c r="I185" s="211"/>
      <c r="J185" s="212">
        <f>ROUND(I185*H185,2)</f>
        <v>0</v>
      </c>
      <c r="K185" s="208" t="s">
        <v>169</v>
      </c>
      <c r="L185" s="63"/>
      <c r="M185" s="213" t="s">
        <v>21</v>
      </c>
      <c r="N185" s="214" t="s">
        <v>43</v>
      </c>
      <c r="O185" s="44"/>
      <c r="P185" s="215">
        <f>O185*H185</f>
        <v>0</v>
      </c>
      <c r="Q185" s="215">
        <v>0</v>
      </c>
      <c r="R185" s="215">
        <f>Q185*H185</f>
        <v>0</v>
      </c>
      <c r="S185" s="215">
        <v>0</v>
      </c>
      <c r="T185" s="216">
        <f>S185*H185</f>
        <v>0</v>
      </c>
      <c r="AR185" s="26" t="s">
        <v>376</v>
      </c>
      <c r="AT185" s="26" t="s">
        <v>165</v>
      </c>
      <c r="AU185" s="26" t="s">
        <v>81</v>
      </c>
      <c r="AY185" s="26" t="s">
        <v>162</v>
      </c>
      <c r="BE185" s="217">
        <f>IF(N185="základní",J185,0)</f>
        <v>0</v>
      </c>
      <c r="BF185" s="217">
        <f>IF(N185="snížená",J185,0)</f>
        <v>0</v>
      </c>
      <c r="BG185" s="217">
        <f>IF(N185="zákl. přenesená",J185,0)</f>
        <v>0</v>
      </c>
      <c r="BH185" s="217">
        <f>IF(N185="sníž. přenesená",J185,0)</f>
        <v>0</v>
      </c>
      <c r="BI185" s="217">
        <f>IF(N185="nulová",J185,0)</f>
        <v>0</v>
      </c>
      <c r="BJ185" s="26" t="s">
        <v>79</v>
      </c>
      <c r="BK185" s="217">
        <f>ROUND(I185*H185,2)</f>
        <v>0</v>
      </c>
      <c r="BL185" s="26" t="s">
        <v>376</v>
      </c>
      <c r="BM185" s="26" t="s">
        <v>1509</v>
      </c>
    </row>
    <row r="186" spans="2:63" s="11" customFormat="1" ht="29.85" customHeight="1">
      <c r="B186" s="189"/>
      <c r="C186" s="190"/>
      <c r="D186" s="203" t="s">
        <v>71</v>
      </c>
      <c r="E186" s="204" t="s">
        <v>1510</v>
      </c>
      <c r="F186" s="204" t="s">
        <v>1511</v>
      </c>
      <c r="G186" s="190"/>
      <c r="H186" s="190"/>
      <c r="I186" s="193"/>
      <c r="J186" s="205">
        <f>BK186</f>
        <v>0</v>
      </c>
      <c r="K186" s="190"/>
      <c r="L186" s="195"/>
      <c r="M186" s="196"/>
      <c r="N186" s="197"/>
      <c r="O186" s="197"/>
      <c r="P186" s="198">
        <f>P187</f>
        <v>0</v>
      </c>
      <c r="Q186" s="197"/>
      <c r="R186" s="198">
        <f>R187</f>
        <v>0.00048</v>
      </c>
      <c r="S186" s="197"/>
      <c r="T186" s="199">
        <f>T187</f>
        <v>0.00508</v>
      </c>
      <c r="AR186" s="200" t="s">
        <v>81</v>
      </c>
      <c r="AT186" s="201" t="s">
        <v>71</v>
      </c>
      <c r="AU186" s="201" t="s">
        <v>79</v>
      </c>
      <c r="AY186" s="200" t="s">
        <v>162</v>
      </c>
      <c r="BK186" s="202">
        <f>BK187</f>
        <v>0</v>
      </c>
    </row>
    <row r="187" spans="2:65" s="1" customFormat="1" ht="22.5" customHeight="1">
      <c r="B187" s="43"/>
      <c r="C187" s="206" t="s">
        <v>610</v>
      </c>
      <c r="D187" s="206" t="s">
        <v>165</v>
      </c>
      <c r="E187" s="207" t="s">
        <v>1512</v>
      </c>
      <c r="F187" s="208" t="s">
        <v>1513</v>
      </c>
      <c r="G187" s="209" t="s">
        <v>206</v>
      </c>
      <c r="H187" s="210">
        <v>2</v>
      </c>
      <c r="I187" s="211"/>
      <c r="J187" s="212">
        <f>ROUND(I187*H187,2)</f>
        <v>0</v>
      </c>
      <c r="K187" s="208" t="s">
        <v>169</v>
      </c>
      <c r="L187" s="63"/>
      <c r="M187" s="213" t="s">
        <v>21</v>
      </c>
      <c r="N187" s="214" t="s">
        <v>43</v>
      </c>
      <c r="O187" s="44"/>
      <c r="P187" s="215">
        <f>O187*H187</f>
        <v>0</v>
      </c>
      <c r="Q187" s="215">
        <v>0.00024</v>
      </c>
      <c r="R187" s="215">
        <f>Q187*H187</f>
        <v>0.00048</v>
      </c>
      <c r="S187" s="215">
        <v>0.00254</v>
      </c>
      <c r="T187" s="216">
        <f>S187*H187</f>
        <v>0.00508</v>
      </c>
      <c r="AR187" s="26" t="s">
        <v>376</v>
      </c>
      <c r="AT187" s="26" t="s">
        <v>165</v>
      </c>
      <c r="AU187" s="26" t="s">
        <v>81</v>
      </c>
      <c r="AY187" s="26" t="s">
        <v>162</v>
      </c>
      <c r="BE187" s="217">
        <f>IF(N187="základní",J187,0)</f>
        <v>0</v>
      </c>
      <c r="BF187" s="217">
        <f>IF(N187="snížená",J187,0)</f>
        <v>0</v>
      </c>
      <c r="BG187" s="217">
        <f>IF(N187="zákl. přenesená",J187,0)</f>
        <v>0</v>
      </c>
      <c r="BH187" s="217">
        <f>IF(N187="sníž. přenesená",J187,0)</f>
        <v>0</v>
      </c>
      <c r="BI187" s="217">
        <f>IF(N187="nulová",J187,0)</f>
        <v>0</v>
      </c>
      <c r="BJ187" s="26" t="s">
        <v>79</v>
      </c>
      <c r="BK187" s="217">
        <f>ROUND(I187*H187,2)</f>
        <v>0</v>
      </c>
      <c r="BL187" s="26" t="s">
        <v>376</v>
      </c>
      <c r="BM187" s="26" t="s">
        <v>1514</v>
      </c>
    </row>
    <row r="188" spans="2:63" s="11" customFormat="1" ht="29.85" customHeight="1">
      <c r="B188" s="189"/>
      <c r="C188" s="190"/>
      <c r="D188" s="203" t="s">
        <v>71</v>
      </c>
      <c r="E188" s="204" t="s">
        <v>1515</v>
      </c>
      <c r="F188" s="204" t="s">
        <v>1516</v>
      </c>
      <c r="G188" s="190"/>
      <c r="H188" s="190"/>
      <c r="I188" s="193"/>
      <c r="J188" s="205">
        <f>BK188</f>
        <v>0</v>
      </c>
      <c r="K188" s="190"/>
      <c r="L188" s="195"/>
      <c r="M188" s="196"/>
      <c r="N188" s="197"/>
      <c r="O188" s="197"/>
      <c r="P188" s="198">
        <f>SUM(P189:P226)</f>
        <v>0</v>
      </c>
      <c r="Q188" s="197"/>
      <c r="R188" s="198">
        <f>SUM(R189:R226)</f>
        <v>0.28387</v>
      </c>
      <c r="S188" s="197"/>
      <c r="T188" s="199">
        <f>SUM(T189:T226)</f>
        <v>0.33046999999999993</v>
      </c>
      <c r="AR188" s="200" t="s">
        <v>81</v>
      </c>
      <c r="AT188" s="201" t="s">
        <v>71</v>
      </c>
      <c r="AU188" s="201" t="s">
        <v>79</v>
      </c>
      <c r="AY188" s="200" t="s">
        <v>162</v>
      </c>
      <c r="BK188" s="202">
        <f>SUM(BK189:BK226)</f>
        <v>0</v>
      </c>
    </row>
    <row r="189" spans="2:65" s="1" customFormat="1" ht="22.5" customHeight="1">
      <c r="B189" s="43"/>
      <c r="C189" s="206" t="s">
        <v>615</v>
      </c>
      <c r="D189" s="206" t="s">
        <v>165</v>
      </c>
      <c r="E189" s="207" t="s">
        <v>1517</v>
      </c>
      <c r="F189" s="208" t="s">
        <v>1518</v>
      </c>
      <c r="G189" s="209" t="s">
        <v>416</v>
      </c>
      <c r="H189" s="210">
        <v>1</v>
      </c>
      <c r="I189" s="211"/>
      <c r="J189" s="212">
        <f>ROUND(I189*H189,2)</f>
        <v>0</v>
      </c>
      <c r="K189" s="208" t="s">
        <v>169</v>
      </c>
      <c r="L189" s="63"/>
      <c r="M189" s="213" t="s">
        <v>21</v>
      </c>
      <c r="N189" s="214" t="s">
        <v>43</v>
      </c>
      <c r="O189" s="44"/>
      <c r="P189" s="215">
        <f>O189*H189</f>
        <v>0</v>
      </c>
      <c r="Q189" s="215">
        <v>0.00825</v>
      </c>
      <c r="R189" s="215">
        <f>Q189*H189</f>
        <v>0.00825</v>
      </c>
      <c r="S189" s="215">
        <v>0</v>
      </c>
      <c r="T189" s="216">
        <f>S189*H189</f>
        <v>0</v>
      </c>
      <c r="AR189" s="26" t="s">
        <v>376</v>
      </c>
      <c r="AT189" s="26" t="s">
        <v>165</v>
      </c>
      <c r="AU189" s="26" t="s">
        <v>81</v>
      </c>
      <c r="AY189" s="26" t="s">
        <v>162</v>
      </c>
      <c r="BE189" s="217">
        <f>IF(N189="základní",J189,0)</f>
        <v>0</v>
      </c>
      <c r="BF189" s="217">
        <f>IF(N189="snížená",J189,0)</f>
        <v>0</v>
      </c>
      <c r="BG189" s="217">
        <f>IF(N189="zákl. přenesená",J189,0)</f>
        <v>0</v>
      </c>
      <c r="BH189" s="217">
        <f>IF(N189="sníž. přenesená",J189,0)</f>
        <v>0</v>
      </c>
      <c r="BI189" s="217">
        <f>IF(N189="nulová",J189,0)</f>
        <v>0</v>
      </c>
      <c r="BJ189" s="26" t="s">
        <v>79</v>
      </c>
      <c r="BK189" s="217">
        <f>ROUND(I189*H189,2)</f>
        <v>0</v>
      </c>
      <c r="BL189" s="26" t="s">
        <v>376</v>
      </c>
      <c r="BM189" s="26" t="s">
        <v>1519</v>
      </c>
    </row>
    <row r="190" spans="2:47" s="1" customFormat="1" ht="40.5">
      <c r="B190" s="43"/>
      <c r="C190" s="65"/>
      <c r="D190" s="245" t="s">
        <v>172</v>
      </c>
      <c r="E190" s="65"/>
      <c r="F190" s="279" t="s">
        <v>1520</v>
      </c>
      <c r="G190" s="65"/>
      <c r="H190" s="65"/>
      <c r="I190" s="174"/>
      <c r="J190" s="65"/>
      <c r="K190" s="65"/>
      <c r="L190" s="63"/>
      <c r="M190" s="220"/>
      <c r="N190" s="44"/>
      <c r="O190" s="44"/>
      <c r="P190" s="44"/>
      <c r="Q190" s="44"/>
      <c r="R190" s="44"/>
      <c r="S190" s="44"/>
      <c r="T190" s="80"/>
      <c r="AT190" s="26" t="s">
        <v>172</v>
      </c>
      <c r="AU190" s="26" t="s">
        <v>81</v>
      </c>
    </row>
    <row r="191" spans="2:65" s="1" customFormat="1" ht="22.5" customHeight="1">
      <c r="B191" s="43"/>
      <c r="C191" s="258" t="s">
        <v>621</v>
      </c>
      <c r="D191" s="258" t="s">
        <v>237</v>
      </c>
      <c r="E191" s="259" t="s">
        <v>1521</v>
      </c>
      <c r="F191" s="260" t="s">
        <v>1522</v>
      </c>
      <c r="G191" s="261" t="s">
        <v>416</v>
      </c>
      <c r="H191" s="262">
        <v>1</v>
      </c>
      <c r="I191" s="263"/>
      <c r="J191" s="264">
        <f>ROUND(I191*H191,2)</f>
        <v>0</v>
      </c>
      <c r="K191" s="260" t="s">
        <v>21</v>
      </c>
      <c r="L191" s="265"/>
      <c r="M191" s="266" t="s">
        <v>21</v>
      </c>
      <c r="N191" s="267" t="s">
        <v>43</v>
      </c>
      <c r="O191" s="44"/>
      <c r="P191" s="215">
        <f>O191*H191</f>
        <v>0</v>
      </c>
      <c r="Q191" s="215">
        <v>0.0145</v>
      </c>
      <c r="R191" s="215">
        <f>Q191*H191</f>
        <v>0.0145</v>
      </c>
      <c r="S191" s="215">
        <v>0</v>
      </c>
      <c r="T191" s="216">
        <f>S191*H191</f>
        <v>0</v>
      </c>
      <c r="AR191" s="26" t="s">
        <v>464</v>
      </c>
      <c r="AT191" s="26" t="s">
        <v>237</v>
      </c>
      <c r="AU191" s="26" t="s">
        <v>81</v>
      </c>
      <c r="AY191" s="26" t="s">
        <v>162</v>
      </c>
      <c r="BE191" s="217">
        <f>IF(N191="základní",J191,0)</f>
        <v>0</v>
      </c>
      <c r="BF191" s="217">
        <f>IF(N191="snížená",J191,0)</f>
        <v>0</v>
      </c>
      <c r="BG191" s="217">
        <f>IF(N191="zákl. přenesená",J191,0)</f>
        <v>0</v>
      </c>
      <c r="BH191" s="217">
        <f>IF(N191="sníž. přenesená",J191,0)</f>
        <v>0</v>
      </c>
      <c r="BI191" s="217">
        <f>IF(N191="nulová",J191,0)</f>
        <v>0</v>
      </c>
      <c r="BJ191" s="26" t="s">
        <v>79</v>
      </c>
      <c r="BK191" s="217">
        <f>ROUND(I191*H191,2)</f>
        <v>0</v>
      </c>
      <c r="BL191" s="26" t="s">
        <v>376</v>
      </c>
      <c r="BM191" s="26" t="s">
        <v>1523</v>
      </c>
    </row>
    <row r="192" spans="2:65" s="1" customFormat="1" ht="22.5" customHeight="1">
      <c r="B192" s="43"/>
      <c r="C192" s="258" t="s">
        <v>630</v>
      </c>
      <c r="D192" s="258" t="s">
        <v>237</v>
      </c>
      <c r="E192" s="259" t="s">
        <v>1524</v>
      </c>
      <c r="F192" s="260" t="s">
        <v>1525</v>
      </c>
      <c r="G192" s="261" t="s">
        <v>416</v>
      </c>
      <c r="H192" s="262">
        <v>1</v>
      </c>
      <c r="I192" s="263"/>
      <c r="J192" s="264">
        <f>ROUND(I192*H192,2)</f>
        <v>0</v>
      </c>
      <c r="K192" s="260" t="s">
        <v>21</v>
      </c>
      <c r="L192" s="265"/>
      <c r="M192" s="266" t="s">
        <v>21</v>
      </c>
      <c r="N192" s="267" t="s">
        <v>43</v>
      </c>
      <c r="O192" s="44"/>
      <c r="P192" s="215">
        <f>O192*H192</f>
        <v>0</v>
      </c>
      <c r="Q192" s="215">
        <v>0.0145</v>
      </c>
      <c r="R192" s="215">
        <f>Q192*H192</f>
        <v>0.0145</v>
      </c>
      <c r="S192" s="215">
        <v>0</v>
      </c>
      <c r="T192" s="216">
        <f>S192*H192</f>
        <v>0</v>
      </c>
      <c r="AR192" s="26" t="s">
        <v>464</v>
      </c>
      <c r="AT192" s="26" t="s">
        <v>237</v>
      </c>
      <c r="AU192" s="26" t="s">
        <v>81</v>
      </c>
      <c r="AY192" s="26" t="s">
        <v>162</v>
      </c>
      <c r="BE192" s="217">
        <f>IF(N192="základní",J192,0)</f>
        <v>0</v>
      </c>
      <c r="BF192" s="217">
        <f>IF(N192="snížená",J192,0)</f>
        <v>0</v>
      </c>
      <c r="BG192" s="217">
        <f>IF(N192="zákl. přenesená",J192,0)</f>
        <v>0</v>
      </c>
      <c r="BH192" s="217">
        <f>IF(N192="sníž. přenesená",J192,0)</f>
        <v>0</v>
      </c>
      <c r="BI192" s="217">
        <f>IF(N192="nulová",J192,0)</f>
        <v>0</v>
      </c>
      <c r="BJ192" s="26" t="s">
        <v>79</v>
      </c>
      <c r="BK192" s="217">
        <f>ROUND(I192*H192,2)</f>
        <v>0</v>
      </c>
      <c r="BL192" s="26" t="s">
        <v>376</v>
      </c>
      <c r="BM192" s="26" t="s">
        <v>1526</v>
      </c>
    </row>
    <row r="193" spans="2:65" s="1" customFormat="1" ht="22.5" customHeight="1">
      <c r="B193" s="43"/>
      <c r="C193" s="206" t="s">
        <v>639</v>
      </c>
      <c r="D193" s="206" t="s">
        <v>165</v>
      </c>
      <c r="E193" s="207" t="s">
        <v>1527</v>
      </c>
      <c r="F193" s="208" t="s">
        <v>1528</v>
      </c>
      <c r="G193" s="209" t="s">
        <v>1502</v>
      </c>
      <c r="H193" s="210">
        <v>12</v>
      </c>
      <c r="I193" s="211"/>
      <c r="J193" s="212">
        <f>ROUND(I193*H193,2)</f>
        <v>0</v>
      </c>
      <c r="K193" s="208" t="s">
        <v>169</v>
      </c>
      <c r="L193" s="63"/>
      <c r="M193" s="213" t="s">
        <v>21</v>
      </c>
      <c r="N193" s="214" t="s">
        <v>43</v>
      </c>
      <c r="O193" s="44"/>
      <c r="P193" s="215">
        <f>O193*H193</f>
        <v>0</v>
      </c>
      <c r="Q193" s="215">
        <v>0</v>
      </c>
      <c r="R193" s="215">
        <f>Q193*H193</f>
        <v>0</v>
      </c>
      <c r="S193" s="215">
        <v>0.01946</v>
      </c>
      <c r="T193" s="216">
        <f>S193*H193</f>
        <v>0.23352</v>
      </c>
      <c r="AR193" s="26" t="s">
        <v>376</v>
      </c>
      <c r="AT193" s="26" t="s">
        <v>165</v>
      </c>
      <c r="AU193" s="26" t="s">
        <v>81</v>
      </c>
      <c r="AY193" s="26" t="s">
        <v>162</v>
      </c>
      <c r="BE193" s="217">
        <f>IF(N193="základní",J193,0)</f>
        <v>0</v>
      </c>
      <c r="BF193" s="217">
        <f>IF(N193="snížená",J193,0)</f>
        <v>0</v>
      </c>
      <c r="BG193" s="217">
        <f>IF(N193="zákl. přenesená",J193,0)</f>
        <v>0</v>
      </c>
      <c r="BH193" s="217">
        <f>IF(N193="sníž. přenesená",J193,0)</f>
        <v>0</v>
      </c>
      <c r="BI193" s="217">
        <f>IF(N193="nulová",J193,0)</f>
        <v>0</v>
      </c>
      <c r="BJ193" s="26" t="s">
        <v>79</v>
      </c>
      <c r="BK193" s="217">
        <f>ROUND(I193*H193,2)</f>
        <v>0</v>
      </c>
      <c r="BL193" s="26" t="s">
        <v>376</v>
      </c>
      <c r="BM193" s="26" t="s">
        <v>1529</v>
      </c>
    </row>
    <row r="194" spans="2:65" s="1" customFormat="1" ht="22.5" customHeight="1">
      <c r="B194" s="43"/>
      <c r="C194" s="206" t="s">
        <v>644</v>
      </c>
      <c r="D194" s="206" t="s">
        <v>165</v>
      </c>
      <c r="E194" s="207" t="s">
        <v>1530</v>
      </c>
      <c r="F194" s="208" t="s">
        <v>1531</v>
      </c>
      <c r="G194" s="209" t="s">
        <v>1502</v>
      </c>
      <c r="H194" s="210">
        <v>1</v>
      </c>
      <c r="I194" s="211"/>
      <c r="J194" s="212">
        <f>ROUND(I194*H194,2)</f>
        <v>0</v>
      </c>
      <c r="K194" s="208" t="s">
        <v>169</v>
      </c>
      <c r="L194" s="63"/>
      <c r="M194" s="213" t="s">
        <v>21</v>
      </c>
      <c r="N194" s="214" t="s">
        <v>43</v>
      </c>
      <c r="O194" s="44"/>
      <c r="P194" s="215">
        <f>O194*H194</f>
        <v>0</v>
      </c>
      <c r="Q194" s="215">
        <v>0.01076</v>
      </c>
      <c r="R194" s="215">
        <f>Q194*H194</f>
        <v>0.01076</v>
      </c>
      <c r="S194" s="215">
        <v>0</v>
      </c>
      <c r="T194" s="216">
        <f>S194*H194</f>
        <v>0</v>
      </c>
      <c r="AR194" s="26" t="s">
        <v>376</v>
      </c>
      <c r="AT194" s="26" t="s">
        <v>165</v>
      </c>
      <c r="AU194" s="26" t="s">
        <v>81</v>
      </c>
      <c r="AY194" s="26" t="s">
        <v>162</v>
      </c>
      <c r="BE194" s="217">
        <f>IF(N194="základní",J194,0)</f>
        <v>0</v>
      </c>
      <c r="BF194" s="217">
        <f>IF(N194="snížená",J194,0)</f>
        <v>0</v>
      </c>
      <c r="BG194" s="217">
        <f>IF(N194="zákl. přenesená",J194,0)</f>
        <v>0</v>
      </c>
      <c r="BH194" s="217">
        <f>IF(N194="sníž. přenesená",J194,0)</f>
        <v>0</v>
      </c>
      <c r="BI194" s="217">
        <f>IF(N194="nulová",J194,0)</f>
        <v>0</v>
      </c>
      <c r="BJ194" s="26" t="s">
        <v>79</v>
      </c>
      <c r="BK194" s="217">
        <f>ROUND(I194*H194,2)</f>
        <v>0</v>
      </c>
      <c r="BL194" s="26" t="s">
        <v>376</v>
      </c>
      <c r="BM194" s="26" t="s">
        <v>1532</v>
      </c>
    </row>
    <row r="195" spans="2:47" s="1" customFormat="1" ht="54">
      <c r="B195" s="43"/>
      <c r="C195" s="65"/>
      <c r="D195" s="245" t="s">
        <v>172</v>
      </c>
      <c r="E195" s="65"/>
      <c r="F195" s="279" t="s">
        <v>1533</v>
      </c>
      <c r="G195" s="65"/>
      <c r="H195" s="65"/>
      <c r="I195" s="174"/>
      <c r="J195" s="65"/>
      <c r="K195" s="65"/>
      <c r="L195" s="63"/>
      <c r="M195" s="220"/>
      <c r="N195" s="44"/>
      <c r="O195" s="44"/>
      <c r="P195" s="44"/>
      <c r="Q195" s="44"/>
      <c r="R195" s="44"/>
      <c r="S195" s="44"/>
      <c r="T195" s="80"/>
      <c r="AT195" s="26" t="s">
        <v>172</v>
      </c>
      <c r="AU195" s="26" t="s">
        <v>81</v>
      </c>
    </row>
    <row r="196" spans="2:65" s="1" customFormat="1" ht="22.5" customHeight="1">
      <c r="B196" s="43"/>
      <c r="C196" s="206" t="s">
        <v>651</v>
      </c>
      <c r="D196" s="206" t="s">
        <v>165</v>
      </c>
      <c r="E196" s="207" t="s">
        <v>1534</v>
      </c>
      <c r="F196" s="208" t="s">
        <v>1535</v>
      </c>
      <c r="G196" s="209" t="s">
        <v>1502</v>
      </c>
      <c r="H196" s="210">
        <v>1</v>
      </c>
      <c r="I196" s="211"/>
      <c r="J196" s="212">
        <f>ROUND(I196*H196,2)</f>
        <v>0</v>
      </c>
      <c r="K196" s="208" t="s">
        <v>169</v>
      </c>
      <c r="L196" s="63"/>
      <c r="M196" s="213" t="s">
        <v>21</v>
      </c>
      <c r="N196" s="214" t="s">
        <v>43</v>
      </c>
      <c r="O196" s="44"/>
      <c r="P196" s="215">
        <f>O196*H196</f>
        <v>0</v>
      </c>
      <c r="Q196" s="215">
        <v>0.01276</v>
      </c>
      <c r="R196" s="215">
        <f>Q196*H196</f>
        <v>0.01276</v>
      </c>
      <c r="S196" s="215">
        <v>0</v>
      </c>
      <c r="T196" s="216">
        <f>S196*H196</f>
        <v>0</v>
      </c>
      <c r="AR196" s="26" t="s">
        <v>376</v>
      </c>
      <c r="AT196" s="26" t="s">
        <v>165</v>
      </c>
      <c r="AU196" s="26" t="s">
        <v>81</v>
      </c>
      <c r="AY196" s="26" t="s">
        <v>162</v>
      </c>
      <c r="BE196" s="217">
        <f>IF(N196="základní",J196,0)</f>
        <v>0</v>
      </c>
      <c r="BF196" s="217">
        <f>IF(N196="snížená",J196,0)</f>
        <v>0</v>
      </c>
      <c r="BG196" s="217">
        <f>IF(N196="zákl. přenesená",J196,0)</f>
        <v>0</v>
      </c>
      <c r="BH196" s="217">
        <f>IF(N196="sníž. přenesená",J196,0)</f>
        <v>0</v>
      </c>
      <c r="BI196" s="217">
        <f>IF(N196="nulová",J196,0)</f>
        <v>0</v>
      </c>
      <c r="BJ196" s="26" t="s">
        <v>79</v>
      </c>
      <c r="BK196" s="217">
        <f>ROUND(I196*H196,2)</f>
        <v>0</v>
      </c>
      <c r="BL196" s="26" t="s">
        <v>376</v>
      </c>
      <c r="BM196" s="26" t="s">
        <v>1536</v>
      </c>
    </row>
    <row r="197" spans="2:47" s="1" customFormat="1" ht="54">
      <c r="B197" s="43"/>
      <c r="C197" s="65"/>
      <c r="D197" s="245" t="s">
        <v>172</v>
      </c>
      <c r="E197" s="65"/>
      <c r="F197" s="279" t="s">
        <v>1533</v>
      </c>
      <c r="G197" s="65"/>
      <c r="H197" s="65"/>
      <c r="I197" s="174"/>
      <c r="J197" s="65"/>
      <c r="K197" s="65"/>
      <c r="L197" s="63"/>
      <c r="M197" s="220"/>
      <c r="N197" s="44"/>
      <c r="O197" s="44"/>
      <c r="P197" s="44"/>
      <c r="Q197" s="44"/>
      <c r="R197" s="44"/>
      <c r="S197" s="44"/>
      <c r="T197" s="80"/>
      <c r="AT197" s="26" t="s">
        <v>172</v>
      </c>
      <c r="AU197" s="26" t="s">
        <v>81</v>
      </c>
    </row>
    <row r="198" spans="2:65" s="1" customFormat="1" ht="22.5" customHeight="1">
      <c r="B198" s="43"/>
      <c r="C198" s="206" t="s">
        <v>667</v>
      </c>
      <c r="D198" s="206" t="s">
        <v>165</v>
      </c>
      <c r="E198" s="207" t="s">
        <v>1537</v>
      </c>
      <c r="F198" s="208" t="s">
        <v>1538</v>
      </c>
      <c r="G198" s="209" t="s">
        <v>1502</v>
      </c>
      <c r="H198" s="210">
        <v>7</v>
      </c>
      <c r="I198" s="211"/>
      <c r="J198" s="212">
        <f>ROUND(I198*H198,2)</f>
        <v>0</v>
      </c>
      <c r="K198" s="208" t="s">
        <v>169</v>
      </c>
      <c r="L198" s="63"/>
      <c r="M198" s="213" t="s">
        <v>21</v>
      </c>
      <c r="N198" s="214" t="s">
        <v>43</v>
      </c>
      <c r="O198" s="44"/>
      <c r="P198" s="215">
        <f>O198*H198</f>
        <v>0</v>
      </c>
      <c r="Q198" s="215">
        <v>0.00186</v>
      </c>
      <c r="R198" s="215">
        <f>Q198*H198</f>
        <v>0.01302</v>
      </c>
      <c r="S198" s="215">
        <v>0</v>
      </c>
      <c r="T198" s="216">
        <f>S198*H198</f>
        <v>0</v>
      </c>
      <c r="AR198" s="26" t="s">
        <v>376</v>
      </c>
      <c r="AT198" s="26" t="s">
        <v>165</v>
      </c>
      <c r="AU198" s="26" t="s">
        <v>81</v>
      </c>
      <c r="AY198" s="26" t="s">
        <v>162</v>
      </c>
      <c r="BE198" s="217">
        <f>IF(N198="základní",J198,0)</f>
        <v>0</v>
      </c>
      <c r="BF198" s="217">
        <f>IF(N198="snížená",J198,0)</f>
        <v>0</v>
      </c>
      <c r="BG198" s="217">
        <f>IF(N198="zákl. přenesená",J198,0)</f>
        <v>0</v>
      </c>
      <c r="BH198" s="217">
        <f>IF(N198="sníž. přenesená",J198,0)</f>
        <v>0</v>
      </c>
      <c r="BI198" s="217">
        <f>IF(N198="nulová",J198,0)</f>
        <v>0</v>
      </c>
      <c r="BJ198" s="26" t="s">
        <v>79</v>
      </c>
      <c r="BK198" s="217">
        <f>ROUND(I198*H198,2)</f>
        <v>0</v>
      </c>
      <c r="BL198" s="26" t="s">
        <v>376</v>
      </c>
      <c r="BM198" s="26" t="s">
        <v>1539</v>
      </c>
    </row>
    <row r="199" spans="2:65" s="1" customFormat="1" ht="22.5" customHeight="1">
      <c r="B199" s="43"/>
      <c r="C199" s="258" t="s">
        <v>673</v>
      </c>
      <c r="D199" s="258" t="s">
        <v>237</v>
      </c>
      <c r="E199" s="259" t="s">
        <v>1540</v>
      </c>
      <c r="F199" s="260" t="s">
        <v>1541</v>
      </c>
      <c r="G199" s="261" t="s">
        <v>416</v>
      </c>
      <c r="H199" s="262">
        <v>7</v>
      </c>
      <c r="I199" s="263"/>
      <c r="J199" s="264">
        <f>ROUND(I199*H199,2)</f>
        <v>0</v>
      </c>
      <c r="K199" s="260" t="s">
        <v>21</v>
      </c>
      <c r="L199" s="265"/>
      <c r="M199" s="266" t="s">
        <v>21</v>
      </c>
      <c r="N199" s="267" t="s">
        <v>43</v>
      </c>
      <c r="O199" s="44"/>
      <c r="P199" s="215">
        <f>O199*H199</f>
        <v>0</v>
      </c>
      <c r="Q199" s="215">
        <v>0.012</v>
      </c>
      <c r="R199" s="215">
        <f>Q199*H199</f>
        <v>0.084</v>
      </c>
      <c r="S199" s="215">
        <v>0</v>
      </c>
      <c r="T199" s="216">
        <f>S199*H199</f>
        <v>0</v>
      </c>
      <c r="AR199" s="26" t="s">
        <v>464</v>
      </c>
      <c r="AT199" s="26" t="s">
        <v>237</v>
      </c>
      <c r="AU199" s="26" t="s">
        <v>81</v>
      </c>
      <c r="AY199" s="26" t="s">
        <v>162</v>
      </c>
      <c r="BE199" s="217">
        <f>IF(N199="základní",J199,0)</f>
        <v>0</v>
      </c>
      <c r="BF199" s="217">
        <f>IF(N199="snížená",J199,0)</f>
        <v>0</v>
      </c>
      <c r="BG199" s="217">
        <f>IF(N199="zákl. přenesená",J199,0)</f>
        <v>0</v>
      </c>
      <c r="BH199" s="217">
        <f>IF(N199="sníž. přenesená",J199,0)</f>
        <v>0</v>
      </c>
      <c r="BI199" s="217">
        <f>IF(N199="nulová",J199,0)</f>
        <v>0</v>
      </c>
      <c r="BJ199" s="26" t="s">
        <v>79</v>
      </c>
      <c r="BK199" s="217">
        <f>ROUND(I199*H199,2)</f>
        <v>0</v>
      </c>
      <c r="BL199" s="26" t="s">
        <v>376</v>
      </c>
      <c r="BM199" s="26" t="s">
        <v>1542</v>
      </c>
    </row>
    <row r="200" spans="2:65" s="1" customFormat="1" ht="22.5" customHeight="1">
      <c r="B200" s="43"/>
      <c r="C200" s="258" t="s">
        <v>694</v>
      </c>
      <c r="D200" s="258" t="s">
        <v>237</v>
      </c>
      <c r="E200" s="259" t="s">
        <v>1543</v>
      </c>
      <c r="F200" s="260" t="s">
        <v>1544</v>
      </c>
      <c r="G200" s="261" t="s">
        <v>416</v>
      </c>
      <c r="H200" s="262">
        <v>7</v>
      </c>
      <c r="I200" s="263"/>
      <c r="J200" s="264">
        <f>ROUND(I200*H200,2)</f>
        <v>0</v>
      </c>
      <c r="K200" s="260" t="s">
        <v>21</v>
      </c>
      <c r="L200" s="265"/>
      <c r="M200" s="266" t="s">
        <v>21</v>
      </c>
      <c r="N200" s="267" t="s">
        <v>43</v>
      </c>
      <c r="O200" s="44"/>
      <c r="P200" s="215">
        <f>O200*H200</f>
        <v>0</v>
      </c>
      <c r="Q200" s="215">
        <v>0.00032</v>
      </c>
      <c r="R200" s="215">
        <f>Q200*H200</f>
        <v>0.0022400000000000002</v>
      </c>
      <c r="S200" s="215">
        <v>0</v>
      </c>
      <c r="T200" s="216">
        <f>S200*H200</f>
        <v>0</v>
      </c>
      <c r="AR200" s="26" t="s">
        <v>464</v>
      </c>
      <c r="AT200" s="26" t="s">
        <v>237</v>
      </c>
      <c r="AU200" s="26" t="s">
        <v>81</v>
      </c>
      <c r="AY200" s="26" t="s">
        <v>162</v>
      </c>
      <c r="BE200" s="217">
        <f>IF(N200="základní",J200,0)</f>
        <v>0</v>
      </c>
      <c r="BF200" s="217">
        <f>IF(N200="snížená",J200,0)</f>
        <v>0</v>
      </c>
      <c r="BG200" s="217">
        <f>IF(N200="zákl. přenesená",J200,0)</f>
        <v>0</v>
      </c>
      <c r="BH200" s="217">
        <f>IF(N200="sníž. přenesená",J200,0)</f>
        <v>0</v>
      </c>
      <c r="BI200" s="217">
        <f>IF(N200="nulová",J200,0)</f>
        <v>0</v>
      </c>
      <c r="BJ200" s="26" t="s">
        <v>79</v>
      </c>
      <c r="BK200" s="217">
        <f>ROUND(I200*H200,2)</f>
        <v>0</v>
      </c>
      <c r="BL200" s="26" t="s">
        <v>376</v>
      </c>
      <c r="BM200" s="26" t="s">
        <v>1545</v>
      </c>
    </row>
    <row r="201" spans="2:65" s="1" customFormat="1" ht="22.5" customHeight="1">
      <c r="B201" s="43"/>
      <c r="C201" s="206" t="s">
        <v>707</v>
      </c>
      <c r="D201" s="206" t="s">
        <v>165</v>
      </c>
      <c r="E201" s="207" t="s">
        <v>1546</v>
      </c>
      <c r="F201" s="208" t="s">
        <v>1547</v>
      </c>
      <c r="G201" s="209" t="s">
        <v>1502</v>
      </c>
      <c r="H201" s="210">
        <v>1</v>
      </c>
      <c r="I201" s="211"/>
      <c r="J201" s="212">
        <f>ROUND(I201*H201,2)</f>
        <v>0</v>
      </c>
      <c r="K201" s="208" t="s">
        <v>169</v>
      </c>
      <c r="L201" s="63"/>
      <c r="M201" s="213" t="s">
        <v>21</v>
      </c>
      <c r="N201" s="214" t="s">
        <v>43</v>
      </c>
      <c r="O201" s="44"/>
      <c r="P201" s="215">
        <f>O201*H201</f>
        <v>0</v>
      </c>
      <c r="Q201" s="215">
        <v>0.03088</v>
      </c>
      <c r="R201" s="215">
        <f>Q201*H201</f>
        <v>0.03088</v>
      </c>
      <c r="S201" s="215">
        <v>0</v>
      </c>
      <c r="T201" s="216">
        <f>S201*H201</f>
        <v>0</v>
      </c>
      <c r="AR201" s="26" t="s">
        <v>376</v>
      </c>
      <c r="AT201" s="26" t="s">
        <v>165</v>
      </c>
      <c r="AU201" s="26" t="s">
        <v>81</v>
      </c>
      <c r="AY201" s="26" t="s">
        <v>162</v>
      </c>
      <c r="BE201" s="217">
        <f>IF(N201="základní",J201,0)</f>
        <v>0</v>
      </c>
      <c r="BF201" s="217">
        <f>IF(N201="snížená",J201,0)</f>
        <v>0</v>
      </c>
      <c r="BG201" s="217">
        <f>IF(N201="zákl. přenesená",J201,0)</f>
        <v>0</v>
      </c>
      <c r="BH201" s="217">
        <f>IF(N201="sníž. přenesená",J201,0)</f>
        <v>0</v>
      </c>
      <c r="BI201" s="217">
        <f>IF(N201="nulová",J201,0)</f>
        <v>0</v>
      </c>
      <c r="BJ201" s="26" t="s">
        <v>79</v>
      </c>
      <c r="BK201" s="217">
        <f>ROUND(I201*H201,2)</f>
        <v>0</v>
      </c>
      <c r="BL201" s="26" t="s">
        <v>376</v>
      </c>
      <c r="BM201" s="26" t="s">
        <v>1548</v>
      </c>
    </row>
    <row r="202" spans="2:47" s="1" customFormat="1" ht="54">
      <c r="B202" s="43"/>
      <c r="C202" s="65"/>
      <c r="D202" s="245" t="s">
        <v>172</v>
      </c>
      <c r="E202" s="65"/>
      <c r="F202" s="279" t="s">
        <v>1549</v>
      </c>
      <c r="G202" s="65"/>
      <c r="H202" s="65"/>
      <c r="I202" s="174"/>
      <c r="J202" s="65"/>
      <c r="K202" s="65"/>
      <c r="L202" s="63"/>
      <c r="M202" s="220"/>
      <c r="N202" s="44"/>
      <c r="O202" s="44"/>
      <c r="P202" s="44"/>
      <c r="Q202" s="44"/>
      <c r="R202" s="44"/>
      <c r="S202" s="44"/>
      <c r="T202" s="80"/>
      <c r="AT202" s="26" t="s">
        <v>172</v>
      </c>
      <c r="AU202" s="26" t="s">
        <v>81</v>
      </c>
    </row>
    <row r="203" spans="2:65" s="1" customFormat="1" ht="22.5" customHeight="1">
      <c r="B203" s="43"/>
      <c r="C203" s="206" t="s">
        <v>713</v>
      </c>
      <c r="D203" s="206" t="s">
        <v>165</v>
      </c>
      <c r="E203" s="207" t="s">
        <v>1550</v>
      </c>
      <c r="F203" s="208" t="s">
        <v>1551</v>
      </c>
      <c r="G203" s="209" t="s">
        <v>1502</v>
      </c>
      <c r="H203" s="210">
        <v>1</v>
      </c>
      <c r="I203" s="211"/>
      <c r="J203" s="212">
        <f aca="true" t="shared" si="20" ref="J203:J211">ROUND(I203*H203,2)</f>
        <v>0</v>
      </c>
      <c r="K203" s="208" t="s">
        <v>21</v>
      </c>
      <c r="L203" s="63"/>
      <c r="M203" s="213" t="s">
        <v>21</v>
      </c>
      <c r="N203" s="214" t="s">
        <v>43</v>
      </c>
      <c r="O203" s="44"/>
      <c r="P203" s="215">
        <f aca="true" t="shared" si="21" ref="P203:P211">O203*H203</f>
        <v>0</v>
      </c>
      <c r="Q203" s="215">
        <v>0.01034</v>
      </c>
      <c r="R203" s="215">
        <f aca="true" t="shared" si="22" ref="R203:R211">Q203*H203</f>
        <v>0.01034</v>
      </c>
      <c r="S203" s="215">
        <v>0</v>
      </c>
      <c r="T203" s="216">
        <f aca="true" t="shared" si="23" ref="T203:T211">S203*H203</f>
        <v>0</v>
      </c>
      <c r="AR203" s="26" t="s">
        <v>376</v>
      </c>
      <c r="AT203" s="26" t="s">
        <v>165</v>
      </c>
      <c r="AU203" s="26" t="s">
        <v>81</v>
      </c>
      <c r="AY203" s="26" t="s">
        <v>162</v>
      </c>
      <c r="BE203" s="217">
        <f aca="true" t="shared" si="24" ref="BE203:BE211">IF(N203="základní",J203,0)</f>
        <v>0</v>
      </c>
      <c r="BF203" s="217">
        <f aca="true" t="shared" si="25" ref="BF203:BF211">IF(N203="snížená",J203,0)</f>
        <v>0</v>
      </c>
      <c r="BG203" s="217">
        <f aca="true" t="shared" si="26" ref="BG203:BG211">IF(N203="zákl. přenesená",J203,0)</f>
        <v>0</v>
      </c>
      <c r="BH203" s="217">
        <f aca="true" t="shared" si="27" ref="BH203:BH211">IF(N203="sníž. přenesená",J203,0)</f>
        <v>0</v>
      </c>
      <c r="BI203" s="217">
        <f aca="true" t="shared" si="28" ref="BI203:BI211">IF(N203="nulová",J203,0)</f>
        <v>0</v>
      </c>
      <c r="BJ203" s="26" t="s">
        <v>79</v>
      </c>
      <c r="BK203" s="217">
        <f aca="true" t="shared" si="29" ref="BK203:BK211">ROUND(I203*H203,2)</f>
        <v>0</v>
      </c>
      <c r="BL203" s="26" t="s">
        <v>376</v>
      </c>
      <c r="BM203" s="26" t="s">
        <v>1552</v>
      </c>
    </row>
    <row r="204" spans="2:65" s="1" customFormat="1" ht="31.5" customHeight="1">
      <c r="B204" s="43"/>
      <c r="C204" s="206" t="s">
        <v>718</v>
      </c>
      <c r="D204" s="206" t="s">
        <v>165</v>
      </c>
      <c r="E204" s="207" t="s">
        <v>1553</v>
      </c>
      <c r="F204" s="208" t="s">
        <v>1554</v>
      </c>
      <c r="G204" s="209" t="s">
        <v>1502</v>
      </c>
      <c r="H204" s="210">
        <v>1</v>
      </c>
      <c r="I204" s="211"/>
      <c r="J204" s="212">
        <f t="shared" si="20"/>
        <v>0</v>
      </c>
      <c r="K204" s="208" t="s">
        <v>169</v>
      </c>
      <c r="L204" s="63"/>
      <c r="M204" s="213" t="s">
        <v>21</v>
      </c>
      <c r="N204" s="214" t="s">
        <v>43</v>
      </c>
      <c r="O204" s="44"/>
      <c r="P204" s="215">
        <f t="shared" si="21"/>
        <v>0</v>
      </c>
      <c r="Q204" s="215">
        <v>0</v>
      </c>
      <c r="R204" s="215">
        <f t="shared" si="22"/>
        <v>0</v>
      </c>
      <c r="S204" s="215">
        <v>0.0092</v>
      </c>
      <c r="T204" s="216">
        <f t="shared" si="23"/>
        <v>0.0092</v>
      </c>
      <c r="AR204" s="26" t="s">
        <v>376</v>
      </c>
      <c r="AT204" s="26" t="s">
        <v>165</v>
      </c>
      <c r="AU204" s="26" t="s">
        <v>81</v>
      </c>
      <c r="AY204" s="26" t="s">
        <v>162</v>
      </c>
      <c r="BE204" s="217">
        <f t="shared" si="24"/>
        <v>0</v>
      </c>
      <c r="BF204" s="217">
        <f t="shared" si="25"/>
        <v>0</v>
      </c>
      <c r="BG204" s="217">
        <f t="shared" si="26"/>
        <v>0</v>
      </c>
      <c r="BH204" s="217">
        <f t="shared" si="27"/>
        <v>0</v>
      </c>
      <c r="BI204" s="217">
        <f t="shared" si="28"/>
        <v>0</v>
      </c>
      <c r="BJ204" s="26" t="s">
        <v>79</v>
      </c>
      <c r="BK204" s="217">
        <f t="shared" si="29"/>
        <v>0</v>
      </c>
      <c r="BL204" s="26" t="s">
        <v>376</v>
      </c>
      <c r="BM204" s="26" t="s">
        <v>1555</v>
      </c>
    </row>
    <row r="205" spans="2:65" s="1" customFormat="1" ht="22.5" customHeight="1">
      <c r="B205" s="43"/>
      <c r="C205" s="206" t="s">
        <v>722</v>
      </c>
      <c r="D205" s="206" t="s">
        <v>165</v>
      </c>
      <c r="E205" s="207" t="s">
        <v>1556</v>
      </c>
      <c r="F205" s="208" t="s">
        <v>1557</v>
      </c>
      <c r="G205" s="209" t="s">
        <v>1502</v>
      </c>
      <c r="H205" s="210">
        <v>1</v>
      </c>
      <c r="I205" s="211"/>
      <c r="J205" s="212">
        <f t="shared" si="20"/>
        <v>0</v>
      </c>
      <c r="K205" s="208" t="s">
        <v>169</v>
      </c>
      <c r="L205" s="63"/>
      <c r="M205" s="213" t="s">
        <v>21</v>
      </c>
      <c r="N205" s="214" t="s">
        <v>43</v>
      </c>
      <c r="O205" s="44"/>
      <c r="P205" s="215">
        <f t="shared" si="21"/>
        <v>0</v>
      </c>
      <c r="Q205" s="215">
        <v>0</v>
      </c>
      <c r="R205" s="215">
        <f t="shared" si="22"/>
        <v>0</v>
      </c>
      <c r="S205" s="215">
        <v>0.0173</v>
      </c>
      <c r="T205" s="216">
        <f t="shared" si="23"/>
        <v>0.0173</v>
      </c>
      <c r="AR205" s="26" t="s">
        <v>376</v>
      </c>
      <c r="AT205" s="26" t="s">
        <v>165</v>
      </c>
      <c r="AU205" s="26" t="s">
        <v>81</v>
      </c>
      <c r="AY205" s="26" t="s">
        <v>162</v>
      </c>
      <c r="BE205" s="217">
        <f t="shared" si="24"/>
        <v>0</v>
      </c>
      <c r="BF205" s="217">
        <f t="shared" si="25"/>
        <v>0</v>
      </c>
      <c r="BG205" s="217">
        <f t="shared" si="26"/>
        <v>0</v>
      </c>
      <c r="BH205" s="217">
        <f t="shared" si="27"/>
        <v>0</v>
      </c>
      <c r="BI205" s="217">
        <f t="shared" si="28"/>
        <v>0</v>
      </c>
      <c r="BJ205" s="26" t="s">
        <v>79</v>
      </c>
      <c r="BK205" s="217">
        <f t="shared" si="29"/>
        <v>0</v>
      </c>
      <c r="BL205" s="26" t="s">
        <v>376</v>
      </c>
      <c r="BM205" s="26" t="s">
        <v>1558</v>
      </c>
    </row>
    <row r="206" spans="2:65" s="1" customFormat="1" ht="22.5" customHeight="1">
      <c r="B206" s="43"/>
      <c r="C206" s="206" t="s">
        <v>743</v>
      </c>
      <c r="D206" s="206" t="s">
        <v>165</v>
      </c>
      <c r="E206" s="207" t="s">
        <v>1559</v>
      </c>
      <c r="F206" s="208" t="s">
        <v>1560</v>
      </c>
      <c r="G206" s="209" t="s">
        <v>1502</v>
      </c>
      <c r="H206" s="210">
        <v>2</v>
      </c>
      <c r="I206" s="211"/>
      <c r="J206" s="212">
        <f t="shared" si="20"/>
        <v>0</v>
      </c>
      <c r="K206" s="208" t="s">
        <v>169</v>
      </c>
      <c r="L206" s="63"/>
      <c r="M206" s="213" t="s">
        <v>21</v>
      </c>
      <c r="N206" s="214" t="s">
        <v>43</v>
      </c>
      <c r="O206" s="44"/>
      <c r="P206" s="215">
        <f t="shared" si="21"/>
        <v>0</v>
      </c>
      <c r="Q206" s="215">
        <v>0.00059</v>
      </c>
      <c r="R206" s="215">
        <f t="shared" si="22"/>
        <v>0.00118</v>
      </c>
      <c r="S206" s="215">
        <v>0</v>
      </c>
      <c r="T206" s="216">
        <f t="shared" si="23"/>
        <v>0</v>
      </c>
      <c r="AR206" s="26" t="s">
        <v>376</v>
      </c>
      <c r="AT206" s="26" t="s">
        <v>165</v>
      </c>
      <c r="AU206" s="26" t="s">
        <v>81</v>
      </c>
      <c r="AY206" s="26" t="s">
        <v>162</v>
      </c>
      <c r="BE206" s="217">
        <f t="shared" si="24"/>
        <v>0</v>
      </c>
      <c r="BF206" s="217">
        <f t="shared" si="25"/>
        <v>0</v>
      </c>
      <c r="BG206" s="217">
        <f t="shared" si="26"/>
        <v>0</v>
      </c>
      <c r="BH206" s="217">
        <f t="shared" si="27"/>
        <v>0</v>
      </c>
      <c r="BI206" s="217">
        <f t="shared" si="28"/>
        <v>0</v>
      </c>
      <c r="BJ206" s="26" t="s">
        <v>79</v>
      </c>
      <c r="BK206" s="217">
        <f t="shared" si="29"/>
        <v>0</v>
      </c>
      <c r="BL206" s="26" t="s">
        <v>376</v>
      </c>
      <c r="BM206" s="26" t="s">
        <v>1561</v>
      </c>
    </row>
    <row r="207" spans="2:65" s="1" customFormat="1" ht="22.5" customHeight="1">
      <c r="B207" s="43"/>
      <c r="C207" s="258" t="s">
        <v>750</v>
      </c>
      <c r="D207" s="258" t="s">
        <v>237</v>
      </c>
      <c r="E207" s="259" t="s">
        <v>1562</v>
      </c>
      <c r="F207" s="260" t="s">
        <v>1563</v>
      </c>
      <c r="G207" s="261" t="s">
        <v>416</v>
      </c>
      <c r="H207" s="262">
        <v>2</v>
      </c>
      <c r="I207" s="263"/>
      <c r="J207" s="264">
        <f t="shared" si="20"/>
        <v>0</v>
      </c>
      <c r="K207" s="260" t="s">
        <v>169</v>
      </c>
      <c r="L207" s="265"/>
      <c r="M207" s="266" t="s">
        <v>21</v>
      </c>
      <c r="N207" s="267" t="s">
        <v>43</v>
      </c>
      <c r="O207" s="44"/>
      <c r="P207" s="215">
        <f t="shared" si="21"/>
        <v>0</v>
      </c>
      <c r="Q207" s="215">
        <v>0.014</v>
      </c>
      <c r="R207" s="215">
        <f t="shared" si="22"/>
        <v>0.028</v>
      </c>
      <c r="S207" s="215">
        <v>0</v>
      </c>
      <c r="T207" s="216">
        <f t="shared" si="23"/>
        <v>0</v>
      </c>
      <c r="AR207" s="26" t="s">
        <v>464</v>
      </c>
      <c r="AT207" s="26" t="s">
        <v>237</v>
      </c>
      <c r="AU207" s="26" t="s">
        <v>81</v>
      </c>
      <c r="AY207" s="26" t="s">
        <v>162</v>
      </c>
      <c r="BE207" s="217">
        <f t="shared" si="24"/>
        <v>0</v>
      </c>
      <c r="BF207" s="217">
        <f t="shared" si="25"/>
        <v>0</v>
      </c>
      <c r="BG207" s="217">
        <f t="shared" si="26"/>
        <v>0</v>
      </c>
      <c r="BH207" s="217">
        <f t="shared" si="27"/>
        <v>0</v>
      </c>
      <c r="BI207" s="217">
        <f t="shared" si="28"/>
        <v>0</v>
      </c>
      <c r="BJ207" s="26" t="s">
        <v>79</v>
      </c>
      <c r="BK207" s="217">
        <f t="shared" si="29"/>
        <v>0</v>
      </c>
      <c r="BL207" s="26" t="s">
        <v>376</v>
      </c>
      <c r="BM207" s="26" t="s">
        <v>1564</v>
      </c>
    </row>
    <row r="208" spans="2:65" s="1" customFormat="1" ht="22.5" customHeight="1">
      <c r="B208" s="43"/>
      <c r="C208" s="206" t="s">
        <v>755</v>
      </c>
      <c r="D208" s="206" t="s">
        <v>165</v>
      </c>
      <c r="E208" s="207" t="s">
        <v>1565</v>
      </c>
      <c r="F208" s="208" t="s">
        <v>1566</v>
      </c>
      <c r="G208" s="209" t="s">
        <v>1502</v>
      </c>
      <c r="H208" s="210">
        <v>1</v>
      </c>
      <c r="I208" s="211"/>
      <c r="J208" s="212">
        <f t="shared" si="20"/>
        <v>0</v>
      </c>
      <c r="K208" s="208" t="s">
        <v>169</v>
      </c>
      <c r="L208" s="63"/>
      <c r="M208" s="213" t="s">
        <v>21</v>
      </c>
      <c r="N208" s="214" t="s">
        <v>43</v>
      </c>
      <c r="O208" s="44"/>
      <c r="P208" s="215">
        <f t="shared" si="21"/>
        <v>0</v>
      </c>
      <c r="Q208" s="215">
        <v>0</v>
      </c>
      <c r="R208" s="215">
        <f t="shared" si="22"/>
        <v>0</v>
      </c>
      <c r="S208" s="215">
        <v>0.04393</v>
      </c>
      <c r="T208" s="216">
        <f t="shared" si="23"/>
        <v>0.04393</v>
      </c>
      <c r="AR208" s="26" t="s">
        <v>376</v>
      </c>
      <c r="AT208" s="26" t="s">
        <v>165</v>
      </c>
      <c r="AU208" s="26" t="s">
        <v>81</v>
      </c>
      <c r="AY208" s="26" t="s">
        <v>162</v>
      </c>
      <c r="BE208" s="217">
        <f t="shared" si="24"/>
        <v>0</v>
      </c>
      <c r="BF208" s="217">
        <f t="shared" si="25"/>
        <v>0</v>
      </c>
      <c r="BG208" s="217">
        <f t="shared" si="26"/>
        <v>0</v>
      </c>
      <c r="BH208" s="217">
        <f t="shared" si="27"/>
        <v>0</v>
      </c>
      <c r="BI208" s="217">
        <f t="shared" si="28"/>
        <v>0</v>
      </c>
      <c r="BJ208" s="26" t="s">
        <v>79</v>
      </c>
      <c r="BK208" s="217">
        <f t="shared" si="29"/>
        <v>0</v>
      </c>
      <c r="BL208" s="26" t="s">
        <v>376</v>
      </c>
      <c r="BM208" s="26" t="s">
        <v>1567</v>
      </c>
    </row>
    <row r="209" spans="2:65" s="1" customFormat="1" ht="22.5" customHeight="1">
      <c r="B209" s="43"/>
      <c r="C209" s="206" t="s">
        <v>761</v>
      </c>
      <c r="D209" s="206" t="s">
        <v>165</v>
      </c>
      <c r="E209" s="207" t="s">
        <v>1568</v>
      </c>
      <c r="F209" s="208" t="s">
        <v>1569</v>
      </c>
      <c r="G209" s="209" t="s">
        <v>1502</v>
      </c>
      <c r="H209" s="210">
        <v>22</v>
      </c>
      <c r="I209" s="211"/>
      <c r="J209" s="212">
        <f t="shared" si="20"/>
        <v>0</v>
      </c>
      <c r="K209" s="208" t="s">
        <v>21</v>
      </c>
      <c r="L209" s="63"/>
      <c r="M209" s="213" t="s">
        <v>21</v>
      </c>
      <c r="N209" s="214" t="s">
        <v>43</v>
      </c>
      <c r="O209" s="44"/>
      <c r="P209" s="215">
        <f t="shared" si="21"/>
        <v>0</v>
      </c>
      <c r="Q209" s="215">
        <v>0.0003</v>
      </c>
      <c r="R209" s="215">
        <f t="shared" si="22"/>
        <v>0.006599999999999999</v>
      </c>
      <c r="S209" s="215">
        <v>0</v>
      </c>
      <c r="T209" s="216">
        <f t="shared" si="23"/>
        <v>0</v>
      </c>
      <c r="AR209" s="26" t="s">
        <v>376</v>
      </c>
      <c r="AT209" s="26" t="s">
        <v>165</v>
      </c>
      <c r="AU209" s="26" t="s">
        <v>81</v>
      </c>
      <c r="AY209" s="26" t="s">
        <v>162</v>
      </c>
      <c r="BE209" s="217">
        <f t="shared" si="24"/>
        <v>0</v>
      </c>
      <c r="BF209" s="217">
        <f t="shared" si="25"/>
        <v>0</v>
      </c>
      <c r="BG209" s="217">
        <f t="shared" si="26"/>
        <v>0</v>
      </c>
      <c r="BH209" s="217">
        <f t="shared" si="27"/>
        <v>0</v>
      </c>
      <c r="BI209" s="217">
        <f t="shared" si="28"/>
        <v>0</v>
      </c>
      <c r="BJ209" s="26" t="s">
        <v>79</v>
      </c>
      <c r="BK209" s="217">
        <f t="shared" si="29"/>
        <v>0</v>
      </c>
      <c r="BL209" s="26" t="s">
        <v>376</v>
      </c>
      <c r="BM209" s="26" t="s">
        <v>1570</v>
      </c>
    </row>
    <row r="210" spans="2:65" s="1" customFormat="1" ht="22.5" customHeight="1">
      <c r="B210" s="43"/>
      <c r="C210" s="206" t="s">
        <v>766</v>
      </c>
      <c r="D210" s="206" t="s">
        <v>165</v>
      </c>
      <c r="E210" s="207" t="s">
        <v>1571</v>
      </c>
      <c r="F210" s="208" t="s">
        <v>1572</v>
      </c>
      <c r="G210" s="209" t="s">
        <v>1502</v>
      </c>
      <c r="H210" s="210">
        <v>17</v>
      </c>
      <c r="I210" s="211"/>
      <c r="J210" s="212">
        <f t="shared" si="20"/>
        <v>0</v>
      </c>
      <c r="K210" s="208" t="s">
        <v>169</v>
      </c>
      <c r="L210" s="63"/>
      <c r="M210" s="213" t="s">
        <v>21</v>
      </c>
      <c r="N210" s="214" t="s">
        <v>43</v>
      </c>
      <c r="O210" s="44"/>
      <c r="P210" s="215">
        <f t="shared" si="21"/>
        <v>0</v>
      </c>
      <c r="Q210" s="215">
        <v>0</v>
      </c>
      <c r="R210" s="215">
        <f t="shared" si="22"/>
        <v>0</v>
      </c>
      <c r="S210" s="215">
        <v>0.00156</v>
      </c>
      <c r="T210" s="216">
        <f t="shared" si="23"/>
        <v>0.02652</v>
      </c>
      <c r="AR210" s="26" t="s">
        <v>376</v>
      </c>
      <c r="AT210" s="26" t="s">
        <v>165</v>
      </c>
      <c r="AU210" s="26" t="s">
        <v>81</v>
      </c>
      <c r="AY210" s="26" t="s">
        <v>162</v>
      </c>
      <c r="BE210" s="217">
        <f t="shared" si="24"/>
        <v>0</v>
      </c>
      <c r="BF210" s="217">
        <f t="shared" si="25"/>
        <v>0</v>
      </c>
      <c r="BG210" s="217">
        <f t="shared" si="26"/>
        <v>0</v>
      </c>
      <c r="BH210" s="217">
        <f t="shared" si="27"/>
        <v>0</v>
      </c>
      <c r="BI210" s="217">
        <f t="shared" si="28"/>
        <v>0</v>
      </c>
      <c r="BJ210" s="26" t="s">
        <v>79</v>
      </c>
      <c r="BK210" s="217">
        <f t="shared" si="29"/>
        <v>0</v>
      </c>
      <c r="BL210" s="26" t="s">
        <v>376</v>
      </c>
      <c r="BM210" s="26" t="s">
        <v>1573</v>
      </c>
    </row>
    <row r="211" spans="2:65" s="1" customFormat="1" ht="22.5" customHeight="1">
      <c r="B211" s="43"/>
      <c r="C211" s="206" t="s">
        <v>774</v>
      </c>
      <c r="D211" s="206" t="s">
        <v>165</v>
      </c>
      <c r="E211" s="207" t="s">
        <v>1574</v>
      </c>
      <c r="F211" s="208" t="s">
        <v>1575</v>
      </c>
      <c r="G211" s="209" t="s">
        <v>1502</v>
      </c>
      <c r="H211" s="210">
        <v>2</v>
      </c>
      <c r="I211" s="211"/>
      <c r="J211" s="212">
        <f t="shared" si="20"/>
        <v>0</v>
      </c>
      <c r="K211" s="208" t="s">
        <v>169</v>
      </c>
      <c r="L211" s="63"/>
      <c r="M211" s="213" t="s">
        <v>21</v>
      </c>
      <c r="N211" s="214" t="s">
        <v>43</v>
      </c>
      <c r="O211" s="44"/>
      <c r="P211" s="215">
        <f t="shared" si="21"/>
        <v>0</v>
      </c>
      <c r="Q211" s="215">
        <v>0.00196</v>
      </c>
      <c r="R211" s="215">
        <f t="shared" si="22"/>
        <v>0.00392</v>
      </c>
      <c r="S211" s="215">
        <v>0</v>
      </c>
      <c r="T211" s="216">
        <f t="shared" si="23"/>
        <v>0</v>
      </c>
      <c r="AR211" s="26" t="s">
        <v>376</v>
      </c>
      <c r="AT211" s="26" t="s">
        <v>165</v>
      </c>
      <c r="AU211" s="26" t="s">
        <v>81</v>
      </c>
      <c r="AY211" s="26" t="s">
        <v>162</v>
      </c>
      <c r="BE211" s="217">
        <f t="shared" si="24"/>
        <v>0</v>
      </c>
      <c r="BF211" s="217">
        <f t="shared" si="25"/>
        <v>0</v>
      </c>
      <c r="BG211" s="217">
        <f t="shared" si="26"/>
        <v>0</v>
      </c>
      <c r="BH211" s="217">
        <f t="shared" si="27"/>
        <v>0</v>
      </c>
      <c r="BI211" s="217">
        <f t="shared" si="28"/>
        <v>0</v>
      </c>
      <c r="BJ211" s="26" t="s">
        <v>79</v>
      </c>
      <c r="BK211" s="217">
        <f t="shared" si="29"/>
        <v>0</v>
      </c>
      <c r="BL211" s="26" t="s">
        <v>376</v>
      </c>
      <c r="BM211" s="26" t="s">
        <v>1576</v>
      </c>
    </row>
    <row r="212" spans="2:47" s="1" customFormat="1" ht="27">
      <c r="B212" s="43"/>
      <c r="C212" s="65"/>
      <c r="D212" s="245" t="s">
        <v>172</v>
      </c>
      <c r="E212" s="65"/>
      <c r="F212" s="279" t="s">
        <v>1577</v>
      </c>
      <c r="G212" s="65"/>
      <c r="H212" s="65"/>
      <c r="I212" s="174"/>
      <c r="J212" s="65"/>
      <c r="K212" s="65"/>
      <c r="L212" s="63"/>
      <c r="M212" s="220"/>
      <c r="N212" s="44"/>
      <c r="O212" s="44"/>
      <c r="P212" s="44"/>
      <c r="Q212" s="44"/>
      <c r="R212" s="44"/>
      <c r="S212" s="44"/>
      <c r="T212" s="80"/>
      <c r="AT212" s="26" t="s">
        <v>172</v>
      </c>
      <c r="AU212" s="26" t="s">
        <v>81</v>
      </c>
    </row>
    <row r="213" spans="2:65" s="1" customFormat="1" ht="22.5" customHeight="1">
      <c r="B213" s="43"/>
      <c r="C213" s="206" t="s">
        <v>778</v>
      </c>
      <c r="D213" s="206" t="s">
        <v>165</v>
      </c>
      <c r="E213" s="207" t="s">
        <v>1578</v>
      </c>
      <c r="F213" s="208" t="s">
        <v>1579</v>
      </c>
      <c r="G213" s="209" t="s">
        <v>1502</v>
      </c>
      <c r="H213" s="210">
        <v>8</v>
      </c>
      <c r="I213" s="211"/>
      <c r="J213" s="212">
        <f>ROUND(I213*H213,2)</f>
        <v>0</v>
      </c>
      <c r="K213" s="208" t="s">
        <v>169</v>
      </c>
      <c r="L213" s="63"/>
      <c r="M213" s="213" t="s">
        <v>21</v>
      </c>
      <c r="N213" s="214" t="s">
        <v>43</v>
      </c>
      <c r="O213" s="44"/>
      <c r="P213" s="215">
        <f>O213*H213</f>
        <v>0</v>
      </c>
      <c r="Q213" s="215">
        <v>0.0018</v>
      </c>
      <c r="R213" s="215">
        <f>Q213*H213</f>
        <v>0.0144</v>
      </c>
      <c r="S213" s="215">
        <v>0</v>
      </c>
      <c r="T213" s="216">
        <f>S213*H213</f>
        <v>0</v>
      </c>
      <c r="AR213" s="26" t="s">
        <v>376</v>
      </c>
      <c r="AT213" s="26" t="s">
        <v>165</v>
      </c>
      <c r="AU213" s="26" t="s">
        <v>81</v>
      </c>
      <c r="AY213" s="26" t="s">
        <v>162</v>
      </c>
      <c r="BE213" s="217">
        <f>IF(N213="základní",J213,0)</f>
        <v>0</v>
      </c>
      <c r="BF213" s="217">
        <f>IF(N213="snížená",J213,0)</f>
        <v>0</v>
      </c>
      <c r="BG213" s="217">
        <f>IF(N213="zákl. přenesená",J213,0)</f>
        <v>0</v>
      </c>
      <c r="BH213" s="217">
        <f>IF(N213="sníž. přenesená",J213,0)</f>
        <v>0</v>
      </c>
      <c r="BI213" s="217">
        <f>IF(N213="nulová",J213,0)</f>
        <v>0</v>
      </c>
      <c r="BJ213" s="26" t="s">
        <v>79</v>
      </c>
      <c r="BK213" s="217">
        <f>ROUND(I213*H213,2)</f>
        <v>0</v>
      </c>
      <c r="BL213" s="26" t="s">
        <v>376</v>
      </c>
      <c r="BM213" s="26" t="s">
        <v>1580</v>
      </c>
    </row>
    <row r="214" spans="2:47" s="1" customFormat="1" ht="27">
      <c r="B214" s="43"/>
      <c r="C214" s="65"/>
      <c r="D214" s="245" t="s">
        <v>172</v>
      </c>
      <c r="E214" s="65"/>
      <c r="F214" s="279" t="s">
        <v>1577</v>
      </c>
      <c r="G214" s="65"/>
      <c r="H214" s="65"/>
      <c r="I214" s="174"/>
      <c r="J214" s="65"/>
      <c r="K214" s="65"/>
      <c r="L214" s="63"/>
      <c r="M214" s="220"/>
      <c r="N214" s="44"/>
      <c r="O214" s="44"/>
      <c r="P214" s="44"/>
      <c r="Q214" s="44"/>
      <c r="R214" s="44"/>
      <c r="S214" s="44"/>
      <c r="T214" s="80"/>
      <c r="AT214" s="26" t="s">
        <v>172</v>
      </c>
      <c r="AU214" s="26" t="s">
        <v>81</v>
      </c>
    </row>
    <row r="215" spans="2:65" s="1" customFormat="1" ht="22.5" customHeight="1">
      <c r="B215" s="43"/>
      <c r="C215" s="206" t="s">
        <v>782</v>
      </c>
      <c r="D215" s="206" t="s">
        <v>165</v>
      </c>
      <c r="E215" s="207" t="s">
        <v>1581</v>
      </c>
      <c r="F215" s="208" t="s">
        <v>1582</v>
      </c>
      <c r="G215" s="209" t="s">
        <v>416</v>
      </c>
      <c r="H215" s="210">
        <v>7</v>
      </c>
      <c r="I215" s="211"/>
      <c r="J215" s="212">
        <f>ROUND(I215*H215,2)</f>
        <v>0</v>
      </c>
      <c r="K215" s="208" t="s">
        <v>169</v>
      </c>
      <c r="L215" s="63"/>
      <c r="M215" s="213" t="s">
        <v>21</v>
      </c>
      <c r="N215" s="214" t="s">
        <v>43</v>
      </c>
      <c r="O215" s="44"/>
      <c r="P215" s="215">
        <f>O215*H215</f>
        <v>0</v>
      </c>
      <c r="Q215" s="215">
        <v>0.00016</v>
      </c>
      <c r="R215" s="215">
        <f>Q215*H215</f>
        <v>0.0011200000000000001</v>
      </c>
      <c r="S215" s="215">
        <v>0</v>
      </c>
      <c r="T215" s="216">
        <f>S215*H215</f>
        <v>0</v>
      </c>
      <c r="AR215" s="26" t="s">
        <v>376</v>
      </c>
      <c r="AT215" s="26" t="s">
        <v>165</v>
      </c>
      <c r="AU215" s="26" t="s">
        <v>81</v>
      </c>
      <c r="AY215" s="26" t="s">
        <v>162</v>
      </c>
      <c r="BE215" s="217">
        <f>IF(N215="základní",J215,0)</f>
        <v>0</v>
      </c>
      <c r="BF215" s="217">
        <f>IF(N215="snížená",J215,0)</f>
        <v>0</v>
      </c>
      <c r="BG215" s="217">
        <f>IF(N215="zákl. přenesená",J215,0)</f>
        <v>0</v>
      </c>
      <c r="BH215" s="217">
        <f>IF(N215="sníž. přenesená",J215,0)</f>
        <v>0</v>
      </c>
      <c r="BI215" s="217">
        <f>IF(N215="nulová",J215,0)</f>
        <v>0</v>
      </c>
      <c r="BJ215" s="26" t="s">
        <v>79</v>
      </c>
      <c r="BK215" s="217">
        <f>ROUND(I215*H215,2)</f>
        <v>0</v>
      </c>
      <c r="BL215" s="26" t="s">
        <v>376</v>
      </c>
      <c r="BM215" s="26" t="s">
        <v>1583</v>
      </c>
    </row>
    <row r="216" spans="2:65" s="1" customFormat="1" ht="22.5" customHeight="1">
      <c r="B216" s="43"/>
      <c r="C216" s="258" t="s">
        <v>786</v>
      </c>
      <c r="D216" s="258" t="s">
        <v>237</v>
      </c>
      <c r="E216" s="259" t="s">
        <v>1584</v>
      </c>
      <c r="F216" s="260" t="s">
        <v>1585</v>
      </c>
      <c r="G216" s="261" t="s">
        <v>416</v>
      </c>
      <c r="H216" s="262">
        <v>7</v>
      </c>
      <c r="I216" s="263"/>
      <c r="J216" s="264">
        <f>ROUND(I216*H216,2)</f>
        <v>0</v>
      </c>
      <c r="K216" s="260" t="s">
        <v>21</v>
      </c>
      <c r="L216" s="265"/>
      <c r="M216" s="266" t="s">
        <v>21</v>
      </c>
      <c r="N216" s="267" t="s">
        <v>43</v>
      </c>
      <c r="O216" s="44"/>
      <c r="P216" s="215">
        <f>O216*H216</f>
        <v>0</v>
      </c>
      <c r="Q216" s="215">
        <v>0.0028</v>
      </c>
      <c r="R216" s="215">
        <f>Q216*H216</f>
        <v>0.0196</v>
      </c>
      <c r="S216" s="215">
        <v>0</v>
      </c>
      <c r="T216" s="216">
        <f>S216*H216</f>
        <v>0</v>
      </c>
      <c r="AR216" s="26" t="s">
        <v>464</v>
      </c>
      <c r="AT216" s="26" t="s">
        <v>237</v>
      </c>
      <c r="AU216" s="26" t="s">
        <v>81</v>
      </c>
      <c r="AY216" s="26" t="s">
        <v>162</v>
      </c>
      <c r="BE216" s="217">
        <f>IF(N216="základní",J216,0)</f>
        <v>0</v>
      </c>
      <c r="BF216" s="217">
        <f>IF(N216="snížená",J216,0)</f>
        <v>0</v>
      </c>
      <c r="BG216" s="217">
        <f>IF(N216="zákl. přenesená",J216,0)</f>
        <v>0</v>
      </c>
      <c r="BH216" s="217">
        <f>IF(N216="sníž. přenesená",J216,0)</f>
        <v>0</v>
      </c>
      <c r="BI216" s="217">
        <f>IF(N216="nulová",J216,0)</f>
        <v>0</v>
      </c>
      <c r="BJ216" s="26" t="s">
        <v>79</v>
      </c>
      <c r="BK216" s="217">
        <f>ROUND(I216*H216,2)</f>
        <v>0</v>
      </c>
      <c r="BL216" s="26" t="s">
        <v>376</v>
      </c>
      <c r="BM216" s="26" t="s">
        <v>1586</v>
      </c>
    </row>
    <row r="217" spans="2:65" s="1" customFormat="1" ht="22.5" customHeight="1">
      <c r="B217" s="43"/>
      <c r="C217" s="206" t="s">
        <v>791</v>
      </c>
      <c r="D217" s="206" t="s">
        <v>165</v>
      </c>
      <c r="E217" s="207" t="s">
        <v>1587</v>
      </c>
      <c r="F217" s="208" t="s">
        <v>1588</v>
      </c>
      <c r="G217" s="209" t="s">
        <v>416</v>
      </c>
      <c r="H217" s="210">
        <v>2</v>
      </c>
      <c r="I217" s="211"/>
      <c r="J217" s="212">
        <f>ROUND(I217*H217,2)</f>
        <v>0</v>
      </c>
      <c r="K217" s="208" t="s">
        <v>169</v>
      </c>
      <c r="L217" s="63"/>
      <c r="M217" s="213" t="s">
        <v>21</v>
      </c>
      <c r="N217" s="214" t="s">
        <v>43</v>
      </c>
      <c r="O217" s="44"/>
      <c r="P217" s="215">
        <f>O217*H217</f>
        <v>0</v>
      </c>
      <c r="Q217" s="215">
        <v>4E-05</v>
      </c>
      <c r="R217" s="215">
        <f>Q217*H217</f>
        <v>8E-05</v>
      </c>
      <c r="S217" s="215">
        <v>0</v>
      </c>
      <c r="T217" s="216">
        <f>S217*H217</f>
        <v>0</v>
      </c>
      <c r="AR217" s="26" t="s">
        <v>376</v>
      </c>
      <c r="AT217" s="26" t="s">
        <v>165</v>
      </c>
      <c r="AU217" s="26" t="s">
        <v>81</v>
      </c>
      <c r="AY217" s="26" t="s">
        <v>162</v>
      </c>
      <c r="BE217" s="217">
        <f>IF(N217="základní",J217,0)</f>
        <v>0</v>
      </c>
      <c r="BF217" s="217">
        <f>IF(N217="snížená",J217,0)</f>
        <v>0</v>
      </c>
      <c r="BG217" s="217">
        <f>IF(N217="zákl. přenesená",J217,0)</f>
        <v>0</v>
      </c>
      <c r="BH217" s="217">
        <f>IF(N217="sníž. přenesená",J217,0)</f>
        <v>0</v>
      </c>
      <c r="BI217" s="217">
        <f>IF(N217="nulová",J217,0)</f>
        <v>0</v>
      </c>
      <c r="BJ217" s="26" t="s">
        <v>79</v>
      </c>
      <c r="BK217" s="217">
        <f>ROUND(I217*H217,2)</f>
        <v>0</v>
      </c>
      <c r="BL217" s="26" t="s">
        <v>376</v>
      </c>
      <c r="BM217" s="26" t="s">
        <v>1589</v>
      </c>
    </row>
    <row r="218" spans="2:47" s="1" customFormat="1" ht="27">
      <c r="B218" s="43"/>
      <c r="C218" s="65"/>
      <c r="D218" s="245" t="s">
        <v>172</v>
      </c>
      <c r="E218" s="65"/>
      <c r="F218" s="279" t="s">
        <v>1590</v>
      </c>
      <c r="G218" s="65"/>
      <c r="H218" s="65"/>
      <c r="I218" s="174"/>
      <c r="J218" s="65"/>
      <c r="K218" s="65"/>
      <c r="L218" s="63"/>
      <c r="M218" s="220"/>
      <c r="N218" s="44"/>
      <c r="O218" s="44"/>
      <c r="P218" s="44"/>
      <c r="Q218" s="44"/>
      <c r="R218" s="44"/>
      <c r="S218" s="44"/>
      <c r="T218" s="80"/>
      <c r="AT218" s="26" t="s">
        <v>172</v>
      </c>
      <c r="AU218" s="26" t="s">
        <v>81</v>
      </c>
    </row>
    <row r="219" spans="2:65" s="1" customFormat="1" ht="22.5" customHeight="1">
      <c r="B219" s="43"/>
      <c r="C219" s="258" t="s">
        <v>795</v>
      </c>
      <c r="D219" s="258" t="s">
        <v>237</v>
      </c>
      <c r="E219" s="259" t="s">
        <v>1591</v>
      </c>
      <c r="F219" s="260" t="s">
        <v>1592</v>
      </c>
      <c r="G219" s="261" t="s">
        <v>416</v>
      </c>
      <c r="H219" s="262">
        <v>2</v>
      </c>
      <c r="I219" s="263"/>
      <c r="J219" s="264">
        <f>ROUND(I219*H219,2)</f>
        <v>0</v>
      </c>
      <c r="K219" s="260" t="s">
        <v>21</v>
      </c>
      <c r="L219" s="265"/>
      <c r="M219" s="266" t="s">
        <v>21</v>
      </c>
      <c r="N219" s="267" t="s">
        <v>43</v>
      </c>
      <c r="O219" s="44"/>
      <c r="P219" s="215">
        <f>O219*H219</f>
        <v>0</v>
      </c>
      <c r="Q219" s="215">
        <v>0.0028</v>
      </c>
      <c r="R219" s="215">
        <f>Q219*H219</f>
        <v>0.0056</v>
      </c>
      <c r="S219" s="215">
        <v>0</v>
      </c>
      <c r="T219" s="216">
        <f>S219*H219</f>
        <v>0</v>
      </c>
      <c r="AR219" s="26" t="s">
        <v>464</v>
      </c>
      <c r="AT219" s="26" t="s">
        <v>237</v>
      </c>
      <c r="AU219" s="26" t="s">
        <v>81</v>
      </c>
      <c r="AY219" s="26" t="s">
        <v>162</v>
      </c>
      <c r="BE219" s="217">
        <f>IF(N219="základní",J219,0)</f>
        <v>0</v>
      </c>
      <c r="BF219" s="217">
        <f>IF(N219="snížená",J219,0)</f>
        <v>0</v>
      </c>
      <c r="BG219" s="217">
        <f>IF(N219="zákl. přenesená",J219,0)</f>
        <v>0</v>
      </c>
      <c r="BH219" s="217">
        <f>IF(N219="sníž. přenesená",J219,0)</f>
        <v>0</v>
      </c>
      <c r="BI219" s="217">
        <f>IF(N219="nulová",J219,0)</f>
        <v>0</v>
      </c>
      <c r="BJ219" s="26" t="s">
        <v>79</v>
      </c>
      <c r="BK219" s="217">
        <f>ROUND(I219*H219,2)</f>
        <v>0</v>
      </c>
      <c r="BL219" s="26" t="s">
        <v>376</v>
      </c>
      <c r="BM219" s="26" t="s">
        <v>1593</v>
      </c>
    </row>
    <row r="220" spans="2:65" s="1" customFormat="1" ht="22.5" customHeight="1">
      <c r="B220" s="43"/>
      <c r="C220" s="206" t="s">
        <v>392</v>
      </c>
      <c r="D220" s="206" t="s">
        <v>165</v>
      </c>
      <c r="E220" s="207" t="s">
        <v>1594</v>
      </c>
      <c r="F220" s="208" t="s">
        <v>1595</v>
      </c>
      <c r="G220" s="209" t="s">
        <v>416</v>
      </c>
      <c r="H220" s="210">
        <v>1</v>
      </c>
      <c r="I220" s="211"/>
      <c r="J220" s="212">
        <f>ROUND(I220*H220,2)</f>
        <v>0</v>
      </c>
      <c r="K220" s="208" t="s">
        <v>169</v>
      </c>
      <c r="L220" s="63"/>
      <c r="M220" s="213" t="s">
        <v>21</v>
      </c>
      <c r="N220" s="214" t="s">
        <v>43</v>
      </c>
      <c r="O220" s="44"/>
      <c r="P220" s="215">
        <f>O220*H220</f>
        <v>0</v>
      </c>
      <c r="Q220" s="215">
        <v>0.00013</v>
      </c>
      <c r="R220" s="215">
        <f>Q220*H220</f>
        <v>0.00013</v>
      </c>
      <c r="S220" s="215">
        <v>0</v>
      </c>
      <c r="T220" s="216">
        <f>S220*H220</f>
        <v>0</v>
      </c>
      <c r="AR220" s="26" t="s">
        <v>376</v>
      </c>
      <c r="AT220" s="26" t="s">
        <v>165</v>
      </c>
      <c r="AU220" s="26" t="s">
        <v>81</v>
      </c>
      <c r="AY220" s="26" t="s">
        <v>162</v>
      </c>
      <c r="BE220" s="217">
        <f>IF(N220="základní",J220,0)</f>
        <v>0</v>
      </c>
      <c r="BF220" s="217">
        <f>IF(N220="snížená",J220,0)</f>
        <v>0</v>
      </c>
      <c r="BG220" s="217">
        <f>IF(N220="zákl. přenesená",J220,0)</f>
        <v>0</v>
      </c>
      <c r="BH220" s="217">
        <f>IF(N220="sníž. přenesená",J220,0)</f>
        <v>0</v>
      </c>
      <c r="BI220" s="217">
        <f>IF(N220="nulová",J220,0)</f>
        <v>0</v>
      </c>
      <c r="BJ220" s="26" t="s">
        <v>79</v>
      </c>
      <c r="BK220" s="217">
        <f>ROUND(I220*H220,2)</f>
        <v>0</v>
      </c>
      <c r="BL220" s="26" t="s">
        <v>376</v>
      </c>
      <c r="BM220" s="26" t="s">
        <v>1596</v>
      </c>
    </row>
    <row r="221" spans="2:47" s="1" customFormat="1" ht="27">
      <c r="B221" s="43"/>
      <c r="C221" s="65"/>
      <c r="D221" s="245" t="s">
        <v>172</v>
      </c>
      <c r="E221" s="65"/>
      <c r="F221" s="279" t="s">
        <v>1597</v>
      </c>
      <c r="G221" s="65"/>
      <c r="H221" s="65"/>
      <c r="I221" s="174"/>
      <c r="J221" s="65"/>
      <c r="K221" s="65"/>
      <c r="L221" s="63"/>
      <c r="M221" s="220"/>
      <c r="N221" s="44"/>
      <c r="O221" s="44"/>
      <c r="P221" s="44"/>
      <c r="Q221" s="44"/>
      <c r="R221" s="44"/>
      <c r="S221" s="44"/>
      <c r="T221" s="80"/>
      <c r="AT221" s="26" t="s">
        <v>172</v>
      </c>
      <c r="AU221" s="26" t="s">
        <v>81</v>
      </c>
    </row>
    <row r="222" spans="2:65" s="1" customFormat="1" ht="22.5" customHeight="1">
      <c r="B222" s="43"/>
      <c r="C222" s="258" t="s">
        <v>805</v>
      </c>
      <c r="D222" s="258" t="s">
        <v>237</v>
      </c>
      <c r="E222" s="259" t="s">
        <v>1598</v>
      </c>
      <c r="F222" s="260" t="s">
        <v>1599</v>
      </c>
      <c r="G222" s="261" t="s">
        <v>416</v>
      </c>
      <c r="H222" s="262">
        <v>1</v>
      </c>
      <c r="I222" s="263"/>
      <c r="J222" s="264">
        <f>ROUND(I222*H222,2)</f>
        <v>0</v>
      </c>
      <c r="K222" s="260" t="s">
        <v>21</v>
      </c>
      <c r="L222" s="265"/>
      <c r="M222" s="266" t="s">
        <v>21</v>
      </c>
      <c r="N222" s="267" t="s">
        <v>43</v>
      </c>
      <c r="O222" s="44"/>
      <c r="P222" s="215">
        <f>O222*H222</f>
        <v>0</v>
      </c>
      <c r="Q222" s="215">
        <v>0.00168</v>
      </c>
      <c r="R222" s="215">
        <f>Q222*H222</f>
        <v>0.00168</v>
      </c>
      <c r="S222" s="215">
        <v>0</v>
      </c>
      <c r="T222" s="216">
        <f>S222*H222</f>
        <v>0</v>
      </c>
      <c r="AR222" s="26" t="s">
        <v>464</v>
      </c>
      <c r="AT222" s="26" t="s">
        <v>237</v>
      </c>
      <c r="AU222" s="26" t="s">
        <v>81</v>
      </c>
      <c r="AY222" s="26" t="s">
        <v>162</v>
      </c>
      <c r="BE222" s="217">
        <f>IF(N222="základní",J222,0)</f>
        <v>0</v>
      </c>
      <c r="BF222" s="217">
        <f>IF(N222="snížená",J222,0)</f>
        <v>0</v>
      </c>
      <c r="BG222" s="217">
        <f>IF(N222="zákl. přenesená",J222,0)</f>
        <v>0</v>
      </c>
      <c r="BH222" s="217">
        <f>IF(N222="sníž. přenesená",J222,0)</f>
        <v>0</v>
      </c>
      <c r="BI222" s="217">
        <f>IF(N222="nulová",J222,0)</f>
        <v>0</v>
      </c>
      <c r="BJ222" s="26" t="s">
        <v>79</v>
      </c>
      <c r="BK222" s="217">
        <f>ROUND(I222*H222,2)</f>
        <v>0</v>
      </c>
      <c r="BL222" s="26" t="s">
        <v>376</v>
      </c>
      <c r="BM222" s="26" t="s">
        <v>1600</v>
      </c>
    </row>
    <row r="223" spans="2:65" s="1" customFormat="1" ht="22.5" customHeight="1">
      <c r="B223" s="43"/>
      <c r="C223" s="206" t="s">
        <v>812</v>
      </c>
      <c r="D223" s="206" t="s">
        <v>165</v>
      </c>
      <c r="E223" s="207" t="s">
        <v>1601</v>
      </c>
      <c r="F223" s="208" t="s">
        <v>1602</v>
      </c>
      <c r="G223" s="209" t="s">
        <v>416</v>
      </c>
      <c r="H223" s="210">
        <v>1</v>
      </c>
      <c r="I223" s="211"/>
      <c r="J223" s="212">
        <f>ROUND(I223*H223,2)</f>
        <v>0</v>
      </c>
      <c r="K223" s="208" t="s">
        <v>169</v>
      </c>
      <c r="L223" s="63"/>
      <c r="M223" s="213" t="s">
        <v>21</v>
      </c>
      <c r="N223" s="214" t="s">
        <v>43</v>
      </c>
      <c r="O223" s="44"/>
      <c r="P223" s="215">
        <f>O223*H223</f>
        <v>0</v>
      </c>
      <c r="Q223" s="215">
        <v>0.00031</v>
      </c>
      <c r="R223" s="215">
        <f>Q223*H223</f>
        <v>0.00031</v>
      </c>
      <c r="S223" s="215">
        <v>0</v>
      </c>
      <c r="T223" s="216">
        <f>S223*H223</f>
        <v>0</v>
      </c>
      <c r="AR223" s="26" t="s">
        <v>376</v>
      </c>
      <c r="AT223" s="26" t="s">
        <v>165</v>
      </c>
      <c r="AU223" s="26" t="s">
        <v>81</v>
      </c>
      <c r="AY223" s="26" t="s">
        <v>162</v>
      </c>
      <c r="BE223" s="217">
        <f>IF(N223="základní",J223,0)</f>
        <v>0</v>
      </c>
      <c r="BF223" s="217">
        <f>IF(N223="snížená",J223,0)</f>
        <v>0</v>
      </c>
      <c r="BG223" s="217">
        <f>IF(N223="zákl. přenesená",J223,0)</f>
        <v>0</v>
      </c>
      <c r="BH223" s="217">
        <f>IF(N223="sníž. přenesená",J223,0)</f>
        <v>0</v>
      </c>
      <c r="BI223" s="217">
        <f>IF(N223="nulová",J223,0)</f>
        <v>0</v>
      </c>
      <c r="BJ223" s="26" t="s">
        <v>79</v>
      </c>
      <c r="BK223" s="217">
        <f>ROUND(I223*H223,2)</f>
        <v>0</v>
      </c>
      <c r="BL223" s="26" t="s">
        <v>376</v>
      </c>
      <c r="BM223" s="26" t="s">
        <v>1603</v>
      </c>
    </row>
    <row r="224" spans="2:65" s="1" customFormat="1" ht="22.5" customHeight="1">
      <c r="B224" s="43"/>
      <c r="C224" s="206" t="s">
        <v>819</v>
      </c>
      <c r="D224" s="206" t="s">
        <v>165</v>
      </c>
      <c r="E224" s="207" t="s">
        <v>1604</v>
      </c>
      <c r="F224" s="208" t="s">
        <v>1605</v>
      </c>
      <c r="G224" s="209" t="s">
        <v>594</v>
      </c>
      <c r="H224" s="280"/>
      <c r="I224" s="211"/>
      <c r="J224" s="212">
        <f>ROUND(I224*H224,2)</f>
        <v>0</v>
      </c>
      <c r="K224" s="208" t="s">
        <v>169</v>
      </c>
      <c r="L224" s="63"/>
      <c r="M224" s="213" t="s">
        <v>21</v>
      </c>
      <c r="N224" s="214" t="s">
        <v>43</v>
      </c>
      <c r="O224" s="44"/>
      <c r="P224" s="215">
        <f>O224*H224</f>
        <v>0</v>
      </c>
      <c r="Q224" s="215">
        <v>0</v>
      </c>
      <c r="R224" s="215">
        <f>Q224*H224</f>
        <v>0</v>
      </c>
      <c r="S224" s="215">
        <v>0</v>
      </c>
      <c r="T224" s="216">
        <f>S224*H224</f>
        <v>0</v>
      </c>
      <c r="AR224" s="26" t="s">
        <v>376</v>
      </c>
      <c r="AT224" s="26" t="s">
        <v>165</v>
      </c>
      <c r="AU224" s="26" t="s">
        <v>81</v>
      </c>
      <c r="AY224" s="26" t="s">
        <v>162</v>
      </c>
      <c r="BE224" s="217">
        <f>IF(N224="základní",J224,0)</f>
        <v>0</v>
      </c>
      <c r="BF224" s="217">
        <f>IF(N224="snížená",J224,0)</f>
        <v>0</v>
      </c>
      <c r="BG224" s="217">
        <f>IF(N224="zákl. přenesená",J224,0)</f>
        <v>0</v>
      </c>
      <c r="BH224" s="217">
        <f>IF(N224="sníž. přenesená",J224,0)</f>
        <v>0</v>
      </c>
      <c r="BI224" s="217">
        <f>IF(N224="nulová",J224,0)</f>
        <v>0</v>
      </c>
      <c r="BJ224" s="26" t="s">
        <v>79</v>
      </c>
      <c r="BK224" s="217">
        <f>ROUND(I224*H224,2)</f>
        <v>0</v>
      </c>
      <c r="BL224" s="26" t="s">
        <v>376</v>
      </c>
      <c r="BM224" s="26" t="s">
        <v>1606</v>
      </c>
    </row>
    <row r="225" spans="2:47" s="1" customFormat="1" ht="121.5">
      <c r="B225" s="43"/>
      <c r="C225" s="65"/>
      <c r="D225" s="245" t="s">
        <v>172</v>
      </c>
      <c r="E225" s="65"/>
      <c r="F225" s="279" t="s">
        <v>1607</v>
      </c>
      <c r="G225" s="65"/>
      <c r="H225" s="65"/>
      <c r="I225" s="174"/>
      <c r="J225" s="65"/>
      <c r="K225" s="65"/>
      <c r="L225" s="63"/>
      <c r="M225" s="220"/>
      <c r="N225" s="44"/>
      <c r="O225" s="44"/>
      <c r="P225" s="44"/>
      <c r="Q225" s="44"/>
      <c r="R225" s="44"/>
      <c r="S225" s="44"/>
      <c r="T225" s="80"/>
      <c r="AT225" s="26" t="s">
        <v>172</v>
      </c>
      <c r="AU225" s="26" t="s">
        <v>81</v>
      </c>
    </row>
    <row r="226" spans="2:65" s="1" customFormat="1" ht="22.5" customHeight="1">
      <c r="B226" s="43"/>
      <c r="C226" s="206" t="s">
        <v>826</v>
      </c>
      <c r="D226" s="206" t="s">
        <v>165</v>
      </c>
      <c r="E226" s="207" t="s">
        <v>1608</v>
      </c>
      <c r="F226" s="208" t="s">
        <v>1609</v>
      </c>
      <c r="G226" s="209" t="s">
        <v>594</v>
      </c>
      <c r="H226" s="280"/>
      <c r="I226" s="211"/>
      <c r="J226" s="212">
        <f>ROUND(I226*H226,2)</f>
        <v>0</v>
      </c>
      <c r="K226" s="208" t="s">
        <v>169</v>
      </c>
      <c r="L226" s="63"/>
      <c r="M226" s="213" t="s">
        <v>21</v>
      </c>
      <c r="N226" s="214" t="s">
        <v>43</v>
      </c>
      <c r="O226" s="44"/>
      <c r="P226" s="215">
        <f>O226*H226</f>
        <v>0</v>
      </c>
      <c r="Q226" s="215">
        <v>0</v>
      </c>
      <c r="R226" s="215">
        <f>Q226*H226</f>
        <v>0</v>
      </c>
      <c r="S226" s="215">
        <v>0</v>
      </c>
      <c r="T226" s="216">
        <f>S226*H226</f>
        <v>0</v>
      </c>
      <c r="AR226" s="26" t="s">
        <v>376</v>
      </c>
      <c r="AT226" s="26" t="s">
        <v>165</v>
      </c>
      <c r="AU226" s="26" t="s">
        <v>81</v>
      </c>
      <c r="AY226" s="26" t="s">
        <v>162</v>
      </c>
      <c r="BE226" s="217">
        <f>IF(N226="základní",J226,0)</f>
        <v>0</v>
      </c>
      <c r="BF226" s="217">
        <f>IF(N226="snížená",J226,0)</f>
        <v>0</v>
      </c>
      <c r="BG226" s="217">
        <f>IF(N226="zákl. přenesená",J226,0)</f>
        <v>0</v>
      </c>
      <c r="BH226" s="217">
        <f>IF(N226="sníž. přenesená",J226,0)</f>
        <v>0</v>
      </c>
      <c r="BI226" s="217">
        <f>IF(N226="nulová",J226,0)</f>
        <v>0</v>
      </c>
      <c r="BJ226" s="26" t="s">
        <v>79</v>
      </c>
      <c r="BK226" s="217">
        <f>ROUND(I226*H226,2)</f>
        <v>0</v>
      </c>
      <c r="BL226" s="26" t="s">
        <v>376</v>
      </c>
      <c r="BM226" s="26" t="s">
        <v>1610</v>
      </c>
    </row>
    <row r="227" spans="2:63" s="11" customFormat="1" ht="29.85" customHeight="1">
      <c r="B227" s="189"/>
      <c r="C227" s="190"/>
      <c r="D227" s="203" t="s">
        <v>71</v>
      </c>
      <c r="E227" s="204" t="s">
        <v>1611</v>
      </c>
      <c r="F227" s="204" t="s">
        <v>1612</v>
      </c>
      <c r="G227" s="190"/>
      <c r="H227" s="190"/>
      <c r="I227" s="193"/>
      <c r="J227" s="205">
        <f>BK227</f>
        <v>0</v>
      </c>
      <c r="K227" s="190"/>
      <c r="L227" s="195"/>
      <c r="M227" s="196"/>
      <c r="N227" s="197"/>
      <c r="O227" s="197"/>
      <c r="P227" s="198">
        <f>P228</f>
        <v>0</v>
      </c>
      <c r="Q227" s="197"/>
      <c r="R227" s="198">
        <f>R228</f>
        <v>0.0012</v>
      </c>
      <c r="S227" s="197"/>
      <c r="T227" s="199">
        <f>T228</f>
        <v>0</v>
      </c>
      <c r="AR227" s="200" t="s">
        <v>81</v>
      </c>
      <c r="AT227" s="201" t="s">
        <v>71</v>
      </c>
      <c r="AU227" s="201" t="s">
        <v>79</v>
      </c>
      <c r="AY227" s="200" t="s">
        <v>162</v>
      </c>
      <c r="BK227" s="202">
        <f>BK228</f>
        <v>0</v>
      </c>
    </row>
    <row r="228" spans="2:65" s="1" customFormat="1" ht="22.5" customHeight="1">
      <c r="B228" s="43"/>
      <c r="C228" s="206" t="s">
        <v>831</v>
      </c>
      <c r="D228" s="206" t="s">
        <v>165</v>
      </c>
      <c r="E228" s="207" t="s">
        <v>1613</v>
      </c>
      <c r="F228" s="208" t="s">
        <v>1614</v>
      </c>
      <c r="G228" s="209" t="s">
        <v>416</v>
      </c>
      <c r="H228" s="210">
        <v>2</v>
      </c>
      <c r="I228" s="211"/>
      <c r="J228" s="212">
        <f>ROUND(I228*H228,2)</f>
        <v>0</v>
      </c>
      <c r="K228" s="208" t="s">
        <v>169</v>
      </c>
      <c r="L228" s="63"/>
      <c r="M228" s="213" t="s">
        <v>21</v>
      </c>
      <c r="N228" s="214" t="s">
        <v>43</v>
      </c>
      <c r="O228" s="44"/>
      <c r="P228" s="215">
        <f>O228*H228</f>
        <v>0</v>
      </c>
      <c r="Q228" s="215">
        <v>0.0006</v>
      </c>
      <c r="R228" s="215">
        <f>Q228*H228</f>
        <v>0.0012</v>
      </c>
      <c r="S228" s="215">
        <v>0</v>
      </c>
      <c r="T228" s="216">
        <f>S228*H228</f>
        <v>0</v>
      </c>
      <c r="AR228" s="26" t="s">
        <v>376</v>
      </c>
      <c r="AT228" s="26" t="s">
        <v>165</v>
      </c>
      <c r="AU228" s="26" t="s">
        <v>81</v>
      </c>
      <c r="AY228" s="26" t="s">
        <v>162</v>
      </c>
      <c r="BE228" s="217">
        <f>IF(N228="základní",J228,0)</f>
        <v>0</v>
      </c>
      <c r="BF228" s="217">
        <f>IF(N228="snížená",J228,0)</f>
        <v>0</v>
      </c>
      <c r="BG228" s="217">
        <f>IF(N228="zákl. přenesená",J228,0)</f>
        <v>0</v>
      </c>
      <c r="BH228" s="217">
        <f>IF(N228="sníž. přenesená",J228,0)</f>
        <v>0</v>
      </c>
      <c r="BI228" s="217">
        <f>IF(N228="nulová",J228,0)</f>
        <v>0</v>
      </c>
      <c r="BJ228" s="26" t="s">
        <v>79</v>
      </c>
      <c r="BK228" s="217">
        <f>ROUND(I228*H228,2)</f>
        <v>0</v>
      </c>
      <c r="BL228" s="26" t="s">
        <v>376</v>
      </c>
      <c r="BM228" s="26" t="s">
        <v>1615</v>
      </c>
    </row>
    <row r="229" spans="2:63" s="11" customFormat="1" ht="29.85" customHeight="1">
      <c r="B229" s="189"/>
      <c r="C229" s="190"/>
      <c r="D229" s="203" t="s">
        <v>71</v>
      </c>
      <c r="E229" s="204" t="s">
        <v>1616</v>
      </c>
      <c r="F229" s="204" t="s">
        <v>97</v>
      </c>
      <c r="G229" s="190"/>
      <c r="H229" s="190"/>
      <c r="I229" s="193"/>
      <c r="J229" s="205">
        <f>BK229</f>
        <v>0</v>
      </c>
      <c r="K229" s="190"/>
      <c r="L229" s="195"/>
      <c r="M229" s="196"/>
      <c r="N229" s="197"/>
      <c r="O229" s="197"/>
      <c r="P229" s="198">
        <f>SUM(P230:P235)</f>
        <v>0</v>
      </c>
      <c r="Q229" s="197"/>
      <c r="R229" s="198">
        <f>SUM(R230:R235)</f>
        <v>0</v>
      </c>
      <c r="S229" s="197"/>
      <c r="T229" s="199">
        <f>SUM(T230:T235)</f>
        <v>0</v>
      </c>
      <c r="AR229" s="200" t="s">
        <v>81</v>
      </c>
      <c r="AT229" s="201" t="s">
        <v>71</v>
      </c>
      <c r="AU229" s="201" t="s">
        <v>79</v>
      </c>
      <c r="AY229" s="200" t="s">
        <v>162</v>
      </c>
      <c r="BK229" s="202">
        <f>SUM(BK230:BK235)</f>
        <v>0</v>
      </c>
    </row>
    <row r="230" spans="2:65" s="1" customFormat="1" ht="22.5" customHeight="1">
      <c r="B230" s="43"/>
      <c r="C230" s="206" t="s">
        <v>836</v>
      </c>
      <c r="D230" s="206" t="s">
        <v>165</v>
      </c>
      <c r="E230" s="207" t="s">
        <v>1617</v>
      </c>
      <c r="F230" s="208" t="s">
        <v>1618</v>
      </c>
      <c r="G230" s="209" t="s">
        <v>416</v>
      </c>
      <c r="H230" s="210">
        <v>1</v>
      </c>
      <c r="I230" s="211"/>
      <c r="J230" s="212">
        <f>ROUND(I230*H230,2)</f>
        <v>0</v>
      </c>
      <c r="K230" s="208" t="s">
        <v>169</v>
      </c>
      <c r="L230" s="63"/>
      <c r="M230" s="213" t="s">
        <v>21</v>
      </c>
      <c r="N230" s="214" t="s">
        <v>43</v>
      </c>
      <c r="O230" s="44"/>
      <c r="P230" s="215">
        <f>O230*H230</f>
        <v>0</v>
      </c>
      <c r="Q230" s="215">
        <v>0</v>
      </c>
      <c r="R230" s="215">
        <f>Q230*H230</f>
        <v>0</v>
      </c>
      <c r="S230" s="215">
        <v>0</v>
      </c>
      <c r="T230" s="216">
        <f>S230*H230</f>
        <v>0</v>
      </c>
      <c r="AR230" s="26" t="s">
        <v>376</v>
      </c>
      <c r="AT230" s="26" t="s">
        <v>165</v>
      </c>
      <c r="AU230" s="26" t="s">
        <v>81</v>
      </c>
      <c r="AY230" s="26" t="s">
        <v>162</v>
      </c>
      <c r="BE230" s="217">
        <f>IF(N230="základní",J230,0)</f>
        <v>0</v>
      </c>
      <c r="BF230" s="217">
        <f>IF(N230="snížená",J230,0)</f>
        <v>0</v>
      </c>
      <c r="BG230" s="217">
        <f>IF(N230="zákl. přenesená",J230,0)</f>
        <v>0</v>
      </c>
      <c r="BH230" s="217">
        <f>IF(N230="sníž. přenesená",J230,0)</f>
        <v>0</v>
      </c>
      <c r="BI230" s="217">
        <f>IF(N230="nulová",J230,0)</f>
        <v>0</v>
      </c>
      <c r="BJ230" s="26" t="s">
        <v>79</v>
      </c>
      <c r="BK230" s="217">
        <f>ROUND(I230*H230,2)</f>
        <v>0</v>
      </c>
      <c r="BL230" s="26" t="s">
        <v>376</v>
      </c>
      <c r="BM230" s="26" t="s">
        <v>1619</v>
      </c>
    </row>
    <row r="231" spans="2:65" s="1" customFormat="1" ht="22.5" customHeight="1">
      <c r="B231" s="43"/>
      <c r="C231" s="206" t="s">
        <v>842</v>
      </c>
      <c r="D231" s="206" t="s">
        <v>165</v>
      </c>
      <c r="E231" s="207" t="s">
        <v>1620</v>
      </c>
      <c r="F231" s="208" t="s">
        <v>1621</v>
      </c>
      <c r="G231" s="209" t="s">
        <v>416</v>
      </c>
      <c r="H231" s="210">
        <v>1</v>
      </c>
      <c r="I231" s="211"/>
      <c r="J231" s="212">
        <f>ROUND(I231*H231,2)</f>
        <v>0</v>
      </c>
      <c r="K231" s="208" t="s">
        <v>21</v>
      </c>
      <c r="L231" s="63"/>
      <c r="M231" s="213" t="s">
        <v>21</v>
      </c>
      <c r="N231" s="214" t="s">
        <v>43</v>
      </c>
      <c r="O231" s="44"/>
      <c r="P231" s="215">
        <f>O231*H231</f>
        <v>0</v>
      </c>
      <c r="Q231" s="215">
        <v>0</v>
      </c>
      <c r="R231" s="215">
        <f>Q231*H231</f>
        <v>0</v>
      </c>
      <c r="S231" s="215">
        <v>0</v>
      </c>
      <c r="T231" s="216">
        <f>S231*H231</f>
        <v>0</v>
      </c>
      <c r="AR231" s="26" t="s">
        <v>376</v>
      </c>
      <c r="AT231" s="26" t="s">
        <v>165</v>
      </c>
      <c r="AU231" s="26" t="s">
        <v>81</v>
      </c>
      <c r="AY231" s="26" t="s">
        <v>162</v>
      </c>
      <c r="BE231" s="217">
        <f>IF(N231="základní",J231,0)</f>
        <v>0</v>
      </c>
      <c r="BF231" s="217">
        <f>IF(N231="snížená",J231,0)</f>
        <v>0</v>
      </c>
      <c r="BG231" s="217">
        <f>IF(N231="zákl. přenesená",J231,0)</f>
        <v>0</v>
      </c>
      <c r="BH231" s="217">
        <f>IF(N231="sníž. přenesená",J231,0)</f>
        <v>0</v>
      </c>
      <c r="BI231" s="217">
        <f>IF(N231="nulová",J231,0)</f>
        <v>0</v>
      </c>
      <c r="BJ231" s="26" t="s">
        <v>79</v>
      </c>
      <c r="BK231" s="217">
        <f>ROUND(I231*H231,2)</f>
        <v>0</v>
      </c>
      <c r="BL231" s="26" t="s">
        <v>376</v>
      </c>
      <c r="BM231" s="26" t="s">
        <v>1622</v>
      </c>
    </row>
    <row r="232" spans="2:65" s="1" customFormat="1" ht="22.5" customHeight="1">
      <c r="B232" s="43"/>
      <c r="C232" s="206" t="s">
        <v>847</v>
      </c>
      <c r="D232" s="206" t="s">
        <v>165</v>
      </c>
      <c r="E232" s="207" t="s">
        <v>1623</v>
      </c>
      <c r="F232" s="208" t="s">
        <v>1624</v>
      </c>
      <c r="G232" s="209" t="s">
        <v>594</v>
      </c>
      <c r="H232" s="280"/>
      <c r="I232" s="211"/>
      <c r="J232" s="212">
        <f>ROUND(I232*H232,2)</f>
        <v>0</v>
      </c>
      <c r="K232" s="208" t="s">
        <v>169</v>
      </c>
      <c r="L232" s="63"/>
      <c r="M232" s="213" t="s">
        <v>21</v>
      </c>
      <c r="N232" s="214" t="s">
        <v>43</v>
      </c>
      <c r="O232" s="44"/>
      <c r="P232" s="215">
        <f>O232*H232</f>
        <v>0</v>
      </c>
      <c r="Q232" s="215">
        <v>0</v>
      </c>
      <c r="R232" s="215">
        <f>Q232*H232</f>
        <v>0</v>
      </c>
      <c r="S232" s="215">
        <v>0</v>
      </c>
      <c r="T232" s="216">
        <f>S232*H232</f>
        <v>0</v>
      </c>
      <c r="AR232" s="26" t="s">
        <v>376</v>
      </c>
      <c r="AT232" s="26" t="s">
        <v>165</v>
      </c>
      <c r="AU232" s="26" t="s">
        <v>81</v>
      </c>
      <c r="AY232" s="26" t="s">
        <v>162</v>
      </c>
      <c r="BE232" s="217">
        <f>IF(N232="základní",J232,0)</f>
        <v>0</v>
      </c>
      <c r="BF232" s="217">
        <f>IF(N232="snížená",J232,0)</f>
        <v>0</v>
      </c>
      <c r="BG232" s="217">
        <f>IF(N232="zákl. přenesená",J232,0)</f>
        <v>0</v>
      </c>
      <c r="BH232" s="217">
        <f>IF(N232="sníž. přenesená",J232,0)</f>
        <v>0</v>
      </c>
      <c r="BI232" s="217">
        <f>IF(N232="nulová",J232,0)</f>
        <v>0</v>
      </c>
      <c r="BJ232" s="26" t="s">
        <v>79</v>
      </c>
      <c r="BK232" s="217">
        <f>ROUND(I232*H232,2)</f>
        <v>0</v>
      </c>
      <c r="BL232" s="26" t="s">
        <v>376</v>
      </c>
      <c r="BM232" s="26" t="s">
        <v>1625</v>
      </c>
    </row>
    <row r="233" spans="2:47" s="1" customFormat="1" ht="121.5">
      <c r="B233" s="43"/>
      <c r="C233" s="65"/>
      <c r="D233" s="245" t="s">
        <v>172</v>
      </c>
      <c r="E233" s="65"/>
      <c r="F233" s="279" t="s">
        <v>998</v>
      </c>
      <c r="G233" s="65"/>
      <c r="H233" s="65"/>
      <c r="I233" s="174"/>
      <c r="J233" s="65"/>
      <c r="K233" s="65"/>
      <c r="L233" s="63"/>
      <c r="M233" s="220"/>
      <c r="N233" s="44"/>
      <c r="O233" s="44"/>
      <c r="P233" s="44"/>
      <c r="Q233" s="44"/>
      <c r="R233" s="44"/>
      <c r="S233" s="44"/>
      <c r="T233" s="80"/>
      <c r="AT233" s="26" t="s">
        <v>172</v>
      </c>
      <c r="AU233" s="26" t="s">
        <v>81</v>
      </c>
    </row>
    <row r="234" spans="2:65" s="1" customFormat="1" ht="22.5" customHeight="1">
      <c r="B234" s="43"/>
      <c r="C234" s="206" t="s">
        <v>852</v>
      </c>
      <c r="D234" s="206" t="s">
        <v>165</v>
      </c>
      <c r="E234" s="207" t="s">
        <v>1626</v>
      </c>
      <c r="F234" s="208" t="s">
        <v>1627</v>
      </c>
      <c r="G234" s="209" t="s">
        <v>594</v>
      </c>
      <c r="H234" s="280"/>
      <c r="I234" s="211"/>
      <c r="J234" s="212">
        <f>ROUND(I234*H234,2)</f>
        <v>0</v>
      </c>
      <c r="K234" s="208" t="s">
        <v>169</v>
      </c>
      <c r="L234" s="63"/>
      <c r="M234" s="213" t="s">
        <v>21</v>
      </c>
      <c r="N234" s="214" t="s">
        <v>43</v>
      </c>
      <c r="O234" s="44"/>
      <c r="P234" s="215">
        <f>O234*H234</f>
        <v>0</v>
      </c>
      <c r="Q234" s="215">
        <v>0</v>
      </c>
      <c r="R234" s="215">
        <f>Q234*H234</f>
        <v>0</v>
      </c>
      <c r="S234" s="215">
        <v>0</v>
      </c>
      <c r="T234" s="216">
        <f>S234*H234</f>
        <v>0</v>
      </c>
      <c r="AR234" s="26" t="s">
        <v>376</v>
      </c>
      <c r="AT234" s="26" t="s">
        <v>165</v>
      </c>
      <c r="AU234" s="26" t="s">
        <v>81</v>
      </c>
      <c r="AY234" s="26" t="s">
        <v>162</v>
      </c>
      <c r="BE234" s="217">
        <f>IF(N234="základní",J234,0)</f>
        <v>0</v>
      </c>
      <c r="BF234" s="217">
        <f>IF(N234="snížená",J234,0)</f>
        <v>0</v>
      </c>
      <c r="BG234" s="217">
        <f>IF(N234="zákl. přenesená",J234,0)</f>
        <v>0</v>
      </c>
      <c r="BH234" s="217">
        <f>IF(N234="sníž. přenesená",J234,0)</f>
        <v>0</v>
      </c>
      <c r="BI234" s="217">
        <f>IF(N234="nulová",J234,0)</f>
        <v>0</v>
      </c>
      <c r="BJ234" s="26" t="s">
        <v>79</v>
      </c>
      <c r="BK234" s="217">
        <f>ROUND(I234*H234,2)</f>
        <v>0</v>
      </c>
      <c r="BL234" s="26" t="s">
        <v>376</v>
      </c>
      <c r="BM234" s="26" t="s">
        <v>1628</v>
      </c>
    </row>
    <row r="235" spans="2:47" s="1" customFormat="1" ht="121.5">
      <c r="B235" s="43"/>
      <c r="C235" s="65"/>
      <c r="D235" s="218" t="s">
        <v>172</v>
      </c>
      <c r="E235" s="65"/>
      <c r="F235" s="219" t="s">
        <v>998</v>
      </c>
      <c r="G235" s="65"/>
      <c r="H235" s="65"/>
      <c r="I235" s="174"/>
      <c r="J235" s="65"/>
      <c r="K235" s="65"/>
      <c r="L235" s="63"/>
      <c r="M235" s="220"/>
      <c r="N235" s="44"/>
      <c r="O235" s="44"/>
      <c r="P235" s="44"/>
      <c r="Q235" s="44"/>
      <c r="R235" s="44"/>
      <c r="S235" s="44"/>
      <c r="T235" s="80"/>
      <c r="AT235" s="26" t="s">
        <v>172</v>
      </c>
      <c r="AU235" s="26" t="s">
        <v>81</v>
      </c>
    </row>
    <row r="236" spans="2:63" s="11" customFormat="1" ht="37.35" customHeight="1">
      <c r="B236" s="189"/>
      <c r="C236" s="190"/>
      <c r="D236" s="191" t="s">
        <v>71</v>
      </c>
      <c r="E236" s="192" t="s">
        <v>1629</v>
      </c>
      <c r="F236" s="192" t="s">
        <v>1630</v>
      </c>
      <c r="G236" s="190"/>
      <c r="H236" s="190"/>
      <c r="I236" s="193"/>
      <c r="J236" s="194">
        <f>BK236</f>
        <v>0</v>
      </c>
      <c r="K236" s="190"/>
      <c r="L236" s="195"/>
      <c r="M236" s="196"/>
      <c r="N236" s="197"/>
      <c r="O236" s="197"/>
      <c r="P236" s="198">
        <f>P237</f>
        <v>0</v>
      </c>
      <c r="Q236" s="197"/>
      <c r="R236" s="198">
        <f>R237</f>
        <v>0</v>
      </c>
      <c r="S236" s="197"/>
      <c r="T236" s="199">
        <f>T237</f>
        <v>0</v>
      </c>
      <c r="AR236" s="200" t="s">
        <v>170</v>
      </c>
      <c r="AT236" s="201" t="s">
        <v>71</v>
      </c>
      <c r="AU236" s="201" t="s">
        <v>72</v>
      </c>
      <c r="AY236" s="200" t="s">
        <v>162</v>
      </c>
      <c r="BK236" s="202">
        <f>BK237</f>
        <v>0</v>
      </c>
    </row>
    <row r="237" spans="2:63" s="11" customFormat="1" ht="19.9" customHeight="1">
      <c r="B237" s="189"/>
      <c r="C237" s="190"/>
      <c r="D237" s="203" t="s">
        <v>71</v>
      </c>
      <c r="E237" s="204" t="s">
        <v>1631</v>
      </c>
      <c r="F237" s="204" t="s">
        <v>1632</v>
      </c>
      <c r="G237" s="190"/>
      <c r="H237" s="190"/>
      <c r="I237" s="193"/>
      <c r="J237" s="205">
        <f>BK237</f>
        <v>0</v>
      </c>
      <c r="K237" s="190"/>
      <c r="L237" s="195"/>
      <c r="M237" s="196"/>
      <c r="N237" s="197"/>
      <c r="O237" s="197"/>
      <c r="P237" s="198">
        <f>P238</f>
        <v>0</v>
      </c>
      <c r="Q237" s="197"/>
      <c r="R237" s="198">
        <f>R238</f>
        <v>0</v>
      </c>
      <c r="S237" s="197"/>
      <c r="T237" s="199">
        <f>T238</f>
        <v>0</v>
      </c>
      <c r="AR237" s="200" t="s">
        <v>170</v>
      </c>
      <c r="AT237" s="201" t="s">
        <v>71</v>
      </c>
      <c r="AU237" s="201" t="s">
        <v>79</v>
      </c>
      <c r="AY237" s="200" t="s">
        <v>162</v>
      </c>
      <c r="BK237" s="202">
        <f>BK238</f>
        <v>0</v>
      </c>
    </row>
    <row r="238" spans="2:65" s="1" customFormat="1" ht="31.5" customHeight="1">
      <c r="B238" s="43"/>
      <c r="C238" s="206" t="s">
        <v>859</v>
      </c>
      <c r="D238" s="206" t="s">
        <v>165</v>
      </c>
      <c r="E238" s="207" t="s">
        <v>1633</v>
      </c>
      <c r="F238" s="208" t="s">
        <v>1634</v>
      </c>
      <c r="G238" s="209" t="s">
        <v>1635</v>
      </c>
      <c r="H238" s="210">
        <v>12</v>
      </c>
      <c r="I238" s="211"/>
      <c r="J238" s="212">
        <f>ROUND(I238*H238,2)</f>
        <v>0</v>
      </c>
      <c r="K238" s="208" t="s">
        <v>21</v>
      </c>
      <c r="L238" s="63"/>
      <c r="M238" s="213" t="s">
        <v>21</v>
      </c>
      <c r="N238" s="287" t="s">
        <v>43</v>
      </c>
      <c r="O238" s="285"/>
      <c r="P238" s="288">
        <f>O238*H238</f>
        <v>0</v>
      </c>
      <c r="Q238" s="288">
        <v>0</v>
      </c>
      <c r="R238" s="288">
        <f>Q238*H238</f>
        <v>0</v>
      </c>
      <c r="S238" s="288">
        <v>0</v>
      </c>
      <c r="T238" s="289">
        <f>S238*H238</f>
        <v>0</v>
      </c>
      <c r="AR238" s="26" t="s">
        <v>1636</v>
      </c>
      <c r="AT238" s="26" t="s">
        <v>165</v>
      </c>
      <c r="AU238" s="26" t="s">
        <v>81</v>
      </c>
      <c r="AY238" s="26" t="s">
        <v>162</v>
      </c>
      <c r="BE238" s="217">
        <f>IF(N238="základní",J238,0)</f>
        <v>0</v>
      </c>
      <c r="BF238" s="217">
        <f>IF(N238="snížená",J238,0)</f>
        <v>0</v>
      </c>
      <c r="BG238" s="217">
        <f>IF(N238="zákl. přenesená",J238,0)</f>
        <v>0</v>
      </c>
      <c r="BH238" s="217">
        <f>IF(N238="sníž. přenesená",J238,0)</f>
        <v>0</v>
      </c>
      <c r="BI238" s="217">
        <f>IF(N238="nulová",J238,0)</f>
        <v>0</v>
      </c>
      <c r="BJ238" s="26" t="s">
        <v>79</v>
      </c>
      <c r="BK238" s="217">
        <f>ROUND(I238*H238,2)</f>
        <v>0</v>
      </c>
      <c r="BL238" s="26" t="s">
        <v>1636</v>
      </c>
      <c r="BM238" s="26" t="s">
        <v>1637</v>
      </c>
    </row>
    <row r="239" spans="2:12" s="1" customFormat="1" ht="6.95" customHeight="1">
      <c r="B239" s="58"/>
      <c r="C239" s="59"/>
      <c r="D239" s="59"/>
      <c r="E239" s="59"/>
      <c r="F239" s="59"/>
      <c r="G239" s="59"/>
      <c r="H239" s="59"/>
      <c r="I239" s="150"/>
      <c r="J239" s="59"/>
      <c r="K239" s="59"/>
      <c r="L239" s="63"/>
    </row>
  </sheetData>
  <sheetProtection password="CC35" sheet="1" objects="1" scenarios="1" formatCells="0" formatColumns="0" formatRows="0" sort="0" autoFilter="0"/>
  <autoFilter ref="C97:K238"/>
  <mergeCells count="12">
    <mergeCell ref="G1:H1"/>
    <mergeCell ref="L2:V2"/>
    <mergeCell ref="E49:H49"/>
    <mergeCell ref="E51:H51"/>
    <mergeCell ref="E86:H86"/>
    <mergeCell ref="E88:H88"/>
    <mergeCell ref="E90:H90"/>
    <mergeCell ref="E7:H7"/>
    <mergeCell ref="E9:H9"/>
    <mergeCell ref="E11:H11"/>
    <mergeCell ref="E26:H26"/>
    <mergeCell ref="E47:H47"/>
  </mergeCells>
  <hyperlinks>
    <hyperlink ref="F1:G1" location="C2" display="1) Krycí list soupisu"/>
    <hyperlink ref="G1:H1" location="C58"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3"/>
      <c r="C1" s="123"/>
      <c r="D1" s="124" t="s">
        <v>1</v>
      </c>
      <c r="E1" s="123"/>
      <c r="F1" s="125" t="s">
        <v>111</v>
      </c>
      <c r="G1" s="432" t="s">
        <v>112</v>
      </c>
      <c r="H1" s="432"/>
      <c r="I1" s="126"/>
      <c r="J1" s="125" t="s">
        <v>113</v>
      </c>
      <c r="K1" s="124" t="s">
        <v>114</v>
      </c>
      <c r="L1" s="125" t="s">
        <v>115</v>
      </c>
      <c r="M1" s="125"/>
      <c r="N1" s="125"/>
      <c r="O1" s="125"/>
      <c r="P1" s="125"/>
      <c r="Q1" s="125"/>
      <c r="R1" s="125"/>
      <c r="S1" s="125"/>
      <c r="T1" s="12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424"/>
      <c r="M2" s="424"/>
      <c r="N2" s="424"/>
      <c r="O2" s="424"/>
      <c r="P2" s="424"/>
      <c r="Q2" s="424"/>
      <c r="R2" s="424"/>
      <c r="S2" s="424"/>
      <c r="T2" s="424"/>
      <c r="U2" s="424"/>
      <c r="V2" s="424"/>
      <c r="AT2" s="26" t="s">
        <v>92</v>
      </c>
    </row>
    <row r="3" spans="2:46" ht="6.95" customHeight="1">
      <c r="B3" s="27"/>
      <c r="C3" s="28"/>
      <c r="D3" s="28"/>
      <c r="E3" s="28"/>
      <c r="F3" s="28"/>
      <c r="G3" s="28"/>
      <c r="H3" s="28"/>
      <c r="I3" s="127"/>
      <c r="J3" s="28"/>
      <c r="K3" s="29"/>
      <c r="AT3" s="26" t="s">
        <v>81</v>
      </c>
    </row>
    <row r="4" spans="2:46" ht="36.95" customHeight="1">
      <c r="B4" s="30"/>
      <c r="C4" s="31"/>
      <c r="D4" s="32" t="s">
        <v>116</v>
      </c>
      <c r="E4" s="31"/>
      <c r="F4" s="31"/>
      <c r="G4" s="31"/>
      <c r="H4" s="31"/>
      <c r="I4" s="128"/>
      <c r="J4" s="31"/>
      <c r="K4" s="33"/>
      <c r="M4" s="34" t="s">
        <v>12</v>
      </c>
      <c r="AT4" s="26" t="s">
        <v>6</v>
      </c>
    </row>
    <row r="5" spans="2:11" ht="6.95" customHeight="1">
      <c r="B5" s="30"/>
      <c r="C5" s="31"/>
      <c r="D5" s="31"/>
      <c r="E5" s="31"/>
      <c r="F5" s="31"/>
      <c r="G5" s="31"/>
      <c r="H5" s="31"/>
      <c r="I5" s="128"/>
      <c r="J5" s="31"/>
      <c r="K5" s="33"/>
    </row>
    <row r="6" spans="2:11" ht="13.5">
      <c r="B6" s="30"/>
      <c r="C6" s="31"/>
      <c r="D6" s="39" t="s">
        <v>18</v>
      </c>
      <c r="E6" s="31"/>
      <c r="F6" s="31"/>
      <c r="G6" s="31"/>
      <c r="H6" s="31"/>
      <c r="I6" s="128"/>
      <c r="J6" s="31"/>
      <c r="K6" s="33"/>
    </row>
    <row r="7" spans="2:11" ht="22.5" customHeight="1">
      <c r="B7" s="30"/>
      <c r="C7" s="31"/>
      <c r="D7" s="31"/>
      <c r="E7" s="425" t="str">
        <f>'Rekapitulace stavby'!K6</f>
        <v>Teoretické Ústavy  LF v Olomouci úpravy sekcí (A1-4.NP a A1-5.NP)</v>
      </c>
      <c r="F7" s="426"/>
      <c r="G7" s="426"/>
      <c r="H7" s="426"/>
      <c r="I7" s="128"/>
      <c r="J7" s="31"/>
      <c r="K7" s="33"/>
    </row>
    <row r="8" spans="2:11" ht="13.5">
      <c r="B8" s="30"/>
      <c r="C8" s="31"/>
      <c r="D8" s="39" t="s">
        <v>117</v>
      </c>
      <c r="E8" s="31"/>
      <c r="F8" s="31"/>
      <c r="G8" s="31"/>
      <c r="H8" s="31"/>
      <c r="I8" s="128"/>
      <c r="J8" s="31"/>
      <c r="K8" s="33"/>
    </row>
    <row r="9" spans="2:11" s="1" customFormat="1" ht="22.5" customHeight="1">
      <c r="B9" s="43"/>
      <c r="C9" s="44"/>
      <c r="D9" s="44"/>
      <c r="E9" s="425" t="s">
        <v>118</v>
      </c>
      <c r="F9" s="427"/>
      <c r="G9" s="427"/>
      <c r="H9" s="427"/>
      <c r="I9" s="129"/>
      <c r="J9" s="44"/>
      <c r="K9" s="47"/>
    </row>
    <row r="10" spans="2:11" s="1" customFormat="1" ht="13.5">
      <c r="B10" s="43"/>
      <c r="C10" s="44"/>
      <c r="D10" s="39" t="s">
        <v>119</v>
      </c>
      <c r="E10" s="44"/>
      <c r="F10" s="44"/>
      <c r="G10" s="44"/>
      <c r="H10" s="44"/>
      <c r="I10" s="129"/>
      <c r="J10" s="44"/>
      <c r="K10" s="47"/>
    </row>
    <row r="11" spans="2:11" s="1" customFormat="1" ht="36.95" customHeight="1">
      <c r="B11" s="43"/>
      <c r="C11" s="44"/>
      <c r="D11" s="44"/>
      <c r="E11" s="428" t="s">
        <v>1638</v>
      </c>
      <c r="F11" s="427"/>
      <c r="G11" s="427"/>
      <c r="H11" s="42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9" t="s">
        <v>20</v>
      </c>
      <c r="E13" s="44"/>
      <c r="F13" s="37" t="s">
        <v>21</v>
      </c>
      <c r="G13" s="44"/>
      <c r="H13" s="44"/>
      <c r="I13" s="130" t="s">
        <v>22</v>
      </c>
      <c r="J13" s="37" t="s">
        <v>21</v>
      </c>
      <c r="K13" s="47"/>
    </row>
    <row r="14" spans="2:11" s="1" customFormat="1" ht="14.45" customHeight="1">
      <c r="B14" s="43"/>
      <c r="C14" s="44"/>
      <c r="D14" s="39" t="s">
        <v>23</v>
      </c>
      <c r="E14" s="44"/>
      <c r="F14" s="37" t="s">
        <v>1639</v>
      </c>
      <c r="G14" s="44"/>
      <c r="H14" s="44"/>
      <c r="I14" s="130" t="s">
        <v>25</v>
      </c>
      <c r="J14" s="131" t="str">
        <f>'Rekapitulace stavby'!AN8</f>
        <v>14.7.2016</v>
      </c>
      <c r="K14" s="47"/>
    </row>
    <row r="15" spans="2:11" s="1" customFormat="1" ht="10.9" customHeight="1">
      <c r="B15" s="43"/>
      <c r="C15" s="44"/>
      <c r="D15" s="44"/>
      <c r="E15" s="44"/>
      <c r="F15" s="44"/>
      <c r="G15" s="44"/>
      <c r="H15" s="44"/>
      <c r="I15" s="129"/>
      <c r="J15" s="44"/>
      <c r="K15" s="47"/>
    </row>
    <row r="16" spans="2:11" s="1" customFormat="1" ht="14.45" customHeight="1">
      <c r="B16" s="43"/>
      <c r="C16" s="44"/>
      <c r="D16" s="39" t="s">
        <v>27</v>
      </c>
      <c r="E16" s="44"/>
      <c r="F16" s="44"/>
      <c r="G16" s="44"/>
      <c r="H16" s="44"/>
      <c r="I16" s="130" t="s">
        <v>28</v>
      </c>
      <c r="J16" s="37" t="str">
        <f>IF('Rekapitulace stavby'!AN10="","",'Rekapitulace stavby'!AN10)</f>
        <v/>
      </c>
      <c r="K16" s="47"/>
    </row>
    <row r="17" spans="2:11" s="1" customFormat="1" ht="18" customHeight="1">
      <c r="B17" s="43"/>
      <c r="C17" s="44"/>
      <c r="D17" s="44"/>
      <c r="E17" s="37" t="str">
        <f>IF('Rekapitulace stavby'!E11="","",'Rekapitulace stavby'!E11)</f>
        <v>Univerzita Palackého v Olomouci</v>
      </c>
      <c r="F17" s="44"/>
      <c r="G17" s="44"/>
      <c r="H17" s="44"/>
      <c r="I17" s="130" t="s">
        <v>31</v>
      </c>
      <c r="J17" s="37" t="str">
        <f>IF('Rekapitulace stavby'!AN11="","",'Rekapitulace stavby'!AN11)</f>
        <v/>
      </c>
      <c r="K17" s="47"/>
    </row>
    <row r="18" spans="2:11" s="1" customFormat="1" ht="6.95" customHeight="1">
      <c r="B18" s="43"/>
      <c r="C18" s="44"/>
      <c r="D18" s="44"/>
      <c r="E18" s="44"/>
      <c r="F18" s="44"/>
      <c r="G18" s="44"/>
      <c r="H18" s="44"/>
      <c r="I18" s="129"/>
      <c r="J18" s="44"/>
      <c r="K18" s="47"/>
    </row>
    <row r="19" spans="2:11" s="1" customFormat="1" ht="14.45" customHeight="1">
      <c r="B19" s="43"/>
      <c r="C19" s="44"/>
      <c r="D19" s="39" t="s">
        <v>32</v>
      </c>
      <c r="E19" s="44"/>
      <c r="F19" s="44"/>
      <c r="G19" s="44"/>
      <c r="H19" s="44"/>
      <c r="I19" s="130" t="s">
        <v>28</v>
      </c>
      <c r="J19" s="37" t="str">
        <f>IF('Rekapitulace stavby'!AN13="Vyplň údaj","",IF('Rekapitulace stavby'!AN13="","",'Rekapitulace stavby'!AN13))</f>
        <v/>
      </c>
      <c r="K19" s="47"/>
    </row>
    <row r="20" spans="2:11" s="1" customFormat="1" ht="18" customHeight="1">
      <c r="B20" s="43"/>
      <c r="C20" s="44"/>
      <c r="D20" s="44"/>
      <c r="E20" s="37" t="str">
        <f>IF('Rekapitulace stavby'!E14="Vyplň údaj","",IF('Rekapitulace stavby'!E14="","",'Rekapitulace stavby'!E14))</f>
        <v/>
      </c>
      <c r="F20" s="44"/>
      <c r="G20" s="44"/>
      <c r="H20" s="44"/>
      <c r="I20" s="130" t="s">
        <v>31</v>
      </c>
      <c r="J20" s="37"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9" t="s">
        <v>34</v>
      </c>
      <c r="E22" s="44"/>
      <c r="F22" s="44"/>
      <c r="G22" s="44"/>
      <c r="H22" s="44"/>
      <c r="I22" s="130" t="s">
        <v>28</v>
      </c>
      <c r="J22" s="37" t="str">
        <f>IF('Rekapitulace stavby'!AN16="","",'Rekapitulace stavby'!AN16)</f>
        <v/>
      </c>
      <c r="K22" s="47"/>
    </row>
    <row r="23" spans="2:11" s="1" customFormat="1" ht="18" customHeight="1">
      <c r="B23" s="43"/>
      <c r="C23" s="44"/>
      <c r="D23" s="44"/>
      <c r="E23" s="37" t="str">
        <f>IF('Rekapitulace stavby'!E17="","",'Rekapitulace stavby'!E17)</f>
        <v>Stavoprotjekt Olomouc a.s.</v>
      </c>
      <c r="F23" s="44"/>
      <c r="G23" s="44"/>
      <c r="H23" s="44"/>
      <c r="I23" s="130" t="s">
        <v>31</v>
      </c>
      <c r="J23" s="37" t="str">
        <f>IF('Rekapitulace stavby'!AN17="","",'Rekapitulace stavby'!AN17)</f>
        <v/>
      </c>
      <c r="K23" s="47"/>
    </row>
    <row r="24" spans="2:11" s="1" customFormat="1" ht="6.95" customHeight="1">
      <c r="B24" s="43"/>
      <c r="C24" s="44"/>
      <c r="D24" s="44"/>
      <c r="E24" s="44"/>
      <c r="F24" s="44"/>
      <c r="G24" s="44"/>
      <c r="H24" s="44"/>
      <c r="I24" s="129"/>
      <c r="J24" s="44"/>
      <c r="K24" s="47"/>
    </row>
    <row r="25" spans="2:11" s="1" customFormat="1" ht="14.45" customHeight="1">
      <c r="B25" s="43"/>
      <c r="C25" s="44"/>
      <c r="D25" s="39" t="s">
        <v>37</v>
      </c>
      <c r="E25" s="44"/>
      <c r="F25" s="44"/>
      <c r="G25" s="44"/>
      <c r="H25" s="44"/>
      <c r="I25" s="129"/>
      <c r="J25" s="44"/>
      <c r="K25" s="47"/>
    </row>
    <row r="26" spans="2:11" s="7" customFormat="1" ht="22.5" customHeight="1">
      <c r="B26" s="132"/>
      <c r="C26" s="133"/>
      <c r="D26" s="133"/>
      <c r="E26" s="390" t="s">
        <v>21</v>
      </c>
      <c r="F26" s="390"/>
      <c r="G26" s="390"/>
      <c r="H26" s="390"/>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38</v>
      </c>
      <c r="E29" s="44"/>
      <c r="F29" s="44"/>
      <c r="G29" s="44"/>
      <c r="H29" s="44"/>
      <c r="I29" s="129"/>
      <c r="J29" s="139">
        <f>ROUND(J106,2)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40</v>
      </c>
      <c r="G31" s="44"/>
      <c r="H31" s="44"/>
      <c r="I31" s="140" t="s">
        <v>39</v>
      </c>
      <c r="J31" s="48" t="s">
        <v>41</v>
      </c>
      <c r="K31" s="47"/>
    </row>
    <row r="32" spans="2:11" s="1" customFormat="1" ht="14.45" customHeight="1">
      <c r="B32" s="43"/>
      <c r="C32" s="44"/>
      <c r="D32" s="51" t="s">
        <v>42</v>
      </c>
      <c r="E32" s="51" t="s">
        <v>43</v>
      </c>
      <c r="F32" s="141">
        <f>ROUND(SUM(BE106:BE238),2)</f>
        <v>0</v>
      </c>
      <c r="G32" s="44"/>
      <c r="H32" s="44"/>
      <c r="I32" s="142">
        <v>0.21</v>
      </c>
      <c r="J32" s="141">
        <f>ROUND(ROUND((SUM(BE106:BE238)),2)*I32,2)</f>
        <v>0</v>
      </c>
      <c r="K32" s="47"/>
    </row>
    <row r="33" spans="2:11" s="1" customFormat="1" ht="14.45" customHeight="1">
      <c r="B33" s="43"/>
      <c r="C33" s="44"/>
      <c r="D33" s="44"/>
      <c r="E33" s="51" t="s">
        <v>44</v>
      </c>
      <c r="F33" s="141">
        <f>ROUND(SUM(BF106:BF238),2)</f>
        <v>0</v>
      </c>
      <c r="G33" s="44"/>
      <c r="H33" s="44"/>
      <c r="I33" s="142">
        <v>0.15</v>
      </c>
      <c r="J33" s="141">
        <f>ROUND(ROUND((SUM(BF106:BF238)),2)*I33,2)</f>
        <v>0</v>
      </c>
      <c r="K33" s="47"/>
    </row>
    <row r="34" spans="2:11" s="1" customFormat="1" ht="14.45" customHeight="1" hidden="1">
      <c r="B34" s="43"/>
      <c r="C34" s="44"/>
      <c r="D34" s="44"/>
      <c r="E34" s="51" t="s">
        <v>45</v>
      </c>
      <c r="F34" s="141">
        <f>ROUND(SUM(BG106:BG238),2)</f>
        <v>0</v>
      </c>
      <c r="G34" s="44"/>
      <c r="H34" s="44"/>
      <c r="I34" s="142">
        <v>0.21</v>
      </c>
      <c r="J34" s="141">
        <v>0</v>
      </c>
      <c r="K34" s="47"/>
    </row>
    <row r="35" spans="2:11" s="1" customFormat="1" ht="14.45" customHeight="1" hidden="1">
      <c r="B35" s="43"/>
      <c r="C35" s="44"/>
      <c r="D35" s="44"/>
      <c r="E35" s="51" t="s">
        <v>46</v>
      </c>
      <c r="F35" s="141">
        <f>ROUND(SUM(BH106:BH238),2)</f>
        <v>0</v>
      </c>
      <c r="G35" s="44"/>
      <c r="H35" s="44"/>
      <c r="I35" s="142">
        <v>0.15</v>
      </c>
      <c r="J35" s="141">
        <v>0</v>
      </c>
      <c r="K35" s="47"/>
    </row>
    <row r="36" spans="2:11" s="1" customFormat="1" ht="14.45" customHeight="1" hidden="1">
      <c r="B36" s="43"/>
      <c r="C36" s="44"/>
      <c r="D36" s="44"/>
      <c r="E36" s="51" t="s">
        <v>47</v>
      </c>
      <c r="F36" s="141">
        <f>ROUND(SUM(BI106:BI238),2)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48</v>
      </c>
      <c r="E38" s="81"/>
      <c r="F38" s="81"/>
      <c r="G38" s="145" t="s">
        <v>49</v>
      </c>
      <c r="H38" s="146" t="s">
        <v>50</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2" t="s">
        <v>121</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9" t="s">
        <v>18</v>
      </c>
      <c r="D46" s="44"/>
      <c r="E46" s="44"/>
      <c r="F46" s="44"/>
      <c r="G46" s="44"/>
      <c r="H46" s="44"/>
      <c r="I46" s="129"/>
      <c r="J46" s="44"/>
      <c r="K46" s="47"/>
    </row>
    <row r="47" spans="2:11" s="1" customFormat="1" ht="22.5" customHeight="1">
      <c r="B47" s="43"/>
      <c r="C47" s="44"/>
      <c r="D47" s="44"/>
      <c r="E47" s="425" t="str">
        <f>E7</f>
        <v>Teoretické Ústavy  LF v Olomouci úpravy sekcí (A1-4.NP a A1-5.NP)</v>
      </c>
      <c r="F47" s="426"/>
      <c r="G47" s="426"/>
      <c r="H47" s="426"/>
      <c r="I47" s="129"/>
      <c r="J47" s="44"/>
      <c r="K47" s="47"/>
    </row>
    <row r="48" spans="2:11" ht="13.5">
      <c r="B48" s="30"/>
      <c r="C48" s="39" t="s">
        <v>117</v>
      </c>
      <c r="D48" s="31"/>
      <c r="E48" s="31"/>
      <c r="F48" s="31"/>
      <c r="G48" s="31"/>
      <c r="H48" s="31"/>
      <c r="I48" s="128"/>
      <c r="J48" s="31"/>
      <c r="K48" s="33"/>
    </row>
    <row r="49" spans="2:11" s="1" customFormat="1" ht="22.5" customHeight="1">
      <c r="B49" s="43"/>
      <c r="C49" s="44"/>
      <c r="D49" s="44"/>
      <c r="E49" s="425" t="s">
        <v>118</v>
      </c>
      <c r="F49" s="427"/>
      <c r="G49" s="427"/>
      <c r="H49" s="427"/>
      <c r="I49" s="129"/>
      <c r="J49" s="44"/>
      <c r="K49" s="47"/>
    </row>
    <row r="50" spans="2:11" s="1" customFormat="1" ht="14.45" customHeight="1">
      <c r="B50" s="43"/>
      <c r="C50" s="39" t="s">
        <v>119</v>
      </c>
      <c r="D50" s="44"/>
      <c r="E50" s="44"/>
      <c r="F50" s="44"/>
      <c r="G50" s="44"/>
      <c r="H50" s="44"/>
      <c r="I50" s="129"/>
      <c r="J50" s="44"/>
      <c r="K50" s="47"/>
    </row>
    <row r="51" spans="2:11" s="1" customFormat="1" ht="23.25" customHeight="1">
      <c r="B51" s="43"/>
      <c r="C51" s="44"/>
      <c r="D51" s="44"/>
      <c r="E51" s="428" t="str">
        <f>E11</f>
        <v>SLP - Slaboproudé rozvody</v>
      </c>
      <c r="F51" s="427"/>
      <c r="G51" s="427"/>
      <c r="H51" s="42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9" t="s">
        <v>23</v>
      </c>
      <c r="D53" s="44"/>
      <c r="E53" s="44"/>
      <c r="F53" s="37" t="str">
        <f>F14</f>
        <v xml:space="preserve"> </v>
      </c>
      <c r="G53" s="44"/>
      <c r="H53" s="44"/>
      <c r="I53" s="130" t="s">
        <v>25</v>
      </c>
      <c r="J53" s="131" t="str">
        <f>IF(J14="","",J14)</f>
        <v>14.7.2016</v>
      </c>
      <c r="K53" s="47"/>
    </row>
    <row r="54" spans="2:11" s="1" customFormat="1" ht="6.95" customHeight="1">
      <c r="B54" s="43"/>
      <c r="C54" s="44"/>
      <c r="D54" s="44"/>
      <c r="E54" s="44"/>
      <c r="F54" s="44"/>
      <c r="G54" s="44"/>
      <c r="H54" s="44"/>
      <c r="I54" s="129"/>
      <c r="J54" s="44"/>
      <c r="K54" s="47"/>
    </row>
    <row r="55" spans="2:11" s="1" customFormat="1" ht="13.5">
      <c r="B55" s="43"/>
      <c r="C55" s="39" t="s">
        <v>27</v>
      </c>
      <c r="D55" s="44"/>
      <c r="E55" s="44"/>
      <c r="F55" s="37" t="str">
        <f>E17</f>
        <v>Univerzita Palackého v Olomouci</v>
      </c>
      <c r="G55" s="44"/>
      <c r="H55" s="44"/>
      <c r="I55" s="130" t="s">
        <v>34</v>
      </c>
      <c r="J55" s="37" t="str">
        <f>E23</f>
        <v>Stavoprotjekt Olomouc a.s.</v>
      </c>
      <c r="K55" s="47"/>
    </row>
    <row r="56" spans="2:11" s="1" customFormat="1" ht="14.45" customHeight="1">
      <c r="B56" s="43"/>
      <c r="C56" s="39" t="s">
        <v>32</v>
      </c>
      <c r="D56" s="44"/>
      <c r="E56" s="44"/>
      <c r="F56" s="37"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5" t="s">
        <v>122</v>
      </c>
      <c r="D58" s="143"/>
      <c r="E58" s="143"/>
      <c r="F58" s="143"/>
      <c r="G58" s="143"/>
      <c r="H58" s="143"/>
      <c r="I58" s="156"/>
      <c r="J58" s="157" t="s">
        <v>123</v>
      </c>
      <c r="K58" s="158"/>
    </row>
    <row r="59" spans="2:11" s="1" customFormat="1" ht="10.35" customHeight="1">
      <c r="B59" s="43"/>
      <c r="C59" s="44"/>
      <c r="D59" s="44"/>
      <c r="E59" s="44"/>
      <c r="F59" s="44"/>
      <c r="G59" s="44"/>
      <c r="H59" s="44"/>
      <c r="I59" s="129"/>
      <c r="J59" s="44"/>
      <c r="K59" s="47"/>
    </row>
    <row r="60" spans="2:47" s="1" customFormat="1" ht="29.25" customHeight="1">
      <c r="B60" s="43"/>
      <c r="C60" s="159" t="s">
        <v>124</v>
      </c>
      <c r="D60" s="44"/>
      <c r="E60" s="44"/>
      <c r="F60" s="44"/>
      <c r="G60" s="44"/>
      <c r="H60" s="44"/>
      <c r="I60" s="129"/>
      <c r="J60" s="139">
        <f>J106</f>
        <v>0</v>
      </c>
      <c r="K60" s="47"/>
      <c r="AU60" s="26" t="s">
        <v>125</v>
      </c>
    </row>
    <row r="61" spans="2:11" s="8" customFormat="1" ht="24.95" customHeight="1">
      <c r="B61" s="160"/>
      <c r="C61" s="161"/>
      <c r="D61" s="162" t="s">
        <v>1640</v>
      </c>
      <c r="E61" s="163"/>
      <c r="F61" s="163"/>
      <c r="G61" s="163"/>
      <c r="H61" s="163"/>
      <c r="I61" s="164"/>
      <c r="J61" s="165">
        <f>J107</f>
        <v>0</v>
      </c>
      <c r="K61" s="166"/>
    </row>
    <row r="62" spans="2:11" s="9" customFormat="1" ht="19.9" customHeight="1">
      <c r="B62" s="167"/>
      <c r="C62" s="168"/>
      <c r="D62" s="169" t="s">
        <v>1641</v>
      </c>
      <c r="E62" s="170"/>
      <c r="F62" s="170"/>
      <c r="G62" s="170"/>
      <c r="H62" s="170"/>
      <c r="I62" s="171"/>
      <c r="J62" s="172">
        <f>J108</f>
        <v>0</v>
      </c>
      <c r="K62" s="173"/>
    </row>
    <row r="63" spans="2:11" s="9" customFormat="1" ht="14.85" customHeight="1">
      <c r="B63" s="167"/>
      <c r="C63" s="168"/>
      <c r="D63" s="169" t="s">
        <v>1642</v>
      </c>
      <c r="E63" s="170"/>
      <c r="F63" s="170"/>
      <c r="G63" s="170"/>
      <c r="H63" s="170"/>
      <c r="I63" s="171"/>
      <c r="J63" s="172">
        <f>J110</f>
        <v>0</v>
      </c>
      <c r="K63" s="173"/>
    </row>
    <row r="64" spans="2:11" s="9" customFormat="1" ht="21.75" customHeight="1">
      <c r="B64" s="167"/>
      <c r="C64" s="168"/>
      <c r="D64" s="169" t="s">
        <v>1643</v>
      </c>
      <c r="E64" s="170"/>
      <c r="F64" s="170"/>
      <c r="G64" s="170"/>
      <c r="H64" s="170"/>
      <c r="I64" s="171"/>
      <c r="J64" s="172">
        <f>J111</f>
        <v>0</v>
      </c>
      <c r="K64" s="173"/>
    </row>
    <row r="65" spans="2:11" s="9" customFormat="1" ht="21.75" customHeight="1">
      <c r="B65" s="167"/>
      <c r="C65" s="168"/>
      <c r="D65" s="169" t="s">
        <v>1644</v>
      </c>
      <c r="E65" s="170"/>
      <c r="F65" s="170"/>
      <c r="G65" s="170"/>
      <c r="H65" s="170"/>
      <c r="I65" s="171"/>
      <c r="J65" s="172">
        <f>J124</f>
        <v>0</v>
      </c>
      <c r="K65" s="173"/>
    </row>
    <row r="66" spans="2:11" s="9" customFormat="1" ht="21.75" customHeight="1">
      <c r="B66" s="167"/>
      <c r="C66" s="168"/>
      <c r="D66" s="169" t="s">
        <v>1645</v>
      </c>
      <c r="E66" s="170"/>
      <c r="F66" s="170"/>
      <c r="G66" s="170"/>
      <c r="H66" s="170"/>
      <c r="I66" s="171"/>
      <c r="J66" s="172">
        <f>J129</f>
        <v>0</v>
      </c>
      <c r="K66" s="173"/>
    </row>
    <row r="67" spans="2:11" s="9" customFormat="1" ht="21.75" customHeight="1">
      <c r="B67" s="167"/>
      <c r="C67" s="168"/>
      <c r="D67" s="169" t="s">
        <v>1646</v>
      </c>
      <c r="E67" s="170"/>
      <c r="F67" s="170"/>
      <c r="G67" s="170"/>
      <c r="H67" s="170"/>
      <c r="I67" s="171"/>
      <c r="J67" s="172">
        <f>J135</f>
        <v>0</v>
      </c>
      <c r="K67" s="173"/>
    </row>
    <row r="68" spans="2:11" s="9" customFormat="1" ht="14.85" customHeight="1">
      <c r="B68" s="167"/>
      <c r="C68" s="168"/>
      <c r="D68" s="169" t="s">
        <v>1647</v>
      </c>
      <c r="E68" s="170"/>
      <c r="F68" s="170"/>
      <c r="G68" s="170"/>
      <c r="H68" s="170"/>
      <c r="I68" s="171"/>
      <c r="J68" s="172">
        <f>J156</f>
        <v>0</v>
      </c>
      <c r="K68" s="173"/>
    </row>
    <row r="69" spans="2:11" s="9" customFormat="1" ht="21.75" customHeight="1">
      <c r="B69" s="167"/>
      <c r="C69" s="168"/>
      <c r="D69" s="169" t="s">
        <v>1648</v>
      </c>
      <c r="E69" s="170"/>
      <c r="F69" s="170"/>
      <c r="G69" s="170"/>
      <c r="H69" s="170"/>
      <c r="I69" s="171"/>
      <c r="J69" s="172">
        <f>J157</f>
        <v>0</v>
      </c>
      <c r="K69" s="173"/>
    </row>
    <row r="70" spans="2:11" s="9" customFormat="1" ht="21.75" customHeight="1">
      <c r="B70" s="167"/>
      <c r="C70" s="168"/>
      <c r="D70" s="169" t="s">
        <v>1649</v>
      </c>
      <c r="E70" s="170"/>
      <c r="F70" s="170"/>
      <c r="G70" s="170"/>
      <c r="H70" s="170"/>
      <c r="I70" s="171"/>
      <c r="J70" s="172">
        <f>J180</f>
        <v>0</v>
      </c>
      <c r="K70" s="173"/>
    </row>
    <row r="71" spans="2:11" s="9" customFormat="1" ht="14.85" customHeight="1">
      <c r="B71" s="167"/>
      <c r="C71" s="168"/>
      <c r="D71" s="169" t="s">
        <v>1650</v>
      </c>
      <c r="E71" s="170"/>
      <c r="F71" s="170"/>
      <c r="G71" s="170"/>
      <c r="H71" s="170"/>
      <c r="I71" s="171"/>
      <c r="J71" s="172">
        <f>J188</f>
        <v>0</v>
      </c>
      <c r="K71" s="173"/>
    </row>
    <row r="72" spans="2:11" s="9" customFormat="1" ht="21.75" customHeight="1">
      <c r="B72" s="167"/>
      <c r="C72" s="168"/>
      <c r="D72" s="169" t="s">
        <v>1651</v>
      </c>
      <c r="E72" s="170"/>
      <c r="F72" s="170"/>
      <c r="G72" s="170"/>
      <c r="H72" s="170"/>
      <c r="I72" s="171"/>
      <c r="J72" s="172">
        <f>J189</f>
        <v>0</v>
      </c>
      <c r="K72" s="173"/>
    </row>
    <row r="73" spans="2:11" s="9" customFormat="1" ht="21.75" customHeight="1">
      <c r="B73" s="167"/>
      <c r="C73" s="168"/>
      <c r="D73" s="169" t="s">
        <v>1652</v>
      </c>
      <c r="E73" s="170"/>
      <c r="F73" s="170"/>
      <c r="G73" s="170"/>
      <c r="H73" s="170"/>
      <c r="I73" s="171"/>
      <c r="J73" s="172">
        <f>J192</f>
        <v>0</v>
      </c>
      <c r="K73" s="173"/>
    </row>
    <row r="74" spans="2:11" s="9" customFormat="1" ht="14.85" customHeight="1">
      <c r="B74" s="167"/>
      <c r="C74" s="168"/>
      <c r="D74" s="169" t="s">
        <v>1653</v>
      </c>
      <c r="E74" s="170"/>
      <c r="F74" s="170"/>
      <c r="G74" s="170"/>
      <c r="H74" s="170"/>
      <c r="I74" s="171"/>
      <c r="J74" s="172">
        <f>J203</f>
        <v>0</v>
      </c>
      <c r="K74" s="173"/>
    </row>
    <row r="75" spans="2:11" s="9" customFormat="1" ht="21.75" customHeight="1">
      <c r="B75" s="167"/>
      <c r="C75" s="168"/>
      <c r="D75" s="169" t="s">
        <v>1654</v>
      </c>
      <c r="E75" s="170"/>
      <c r="F75" s="170"/>
      <c r="G75" s="170"/>
      <c r="H75" s="170"/>
      <c r="I75" s="171"/>
      <c r="J75" s="172">
        <f>J204</f>
        <v>0</v>
      </c>
      <c r="K75" s="173"/>
    </row>
    <row r="76" spans="2:11" s="9" customFormat="1" ht="14.85" customHeight="1">
      <c r="B76" s="167"/>
      <c r="C76" s="168"/>
      <c r="D76" s="169" t="s">
        <v>1655</v>
      </c>
      <c r="E76" s="170"/>
      <c r="F76" s="170"/>
      <c r="G76" s="170"/>
      <c r="H76" s="170"/>
      <c r="I76" s="171"/>
      <c r="J76" s="172">
        <f>J213</f>
        <v>0</v>
      </c>
      <c r="K76" s="173"/>
    </row>
    <row r="77" spans="2:11" s="9" customFormat="1" ht="21.75" customHeight="1">
      <c r="B77" s="167"/>
      <c r="C77" s="168"/>
      <c r="D77" s="169" t="s">
        <v>1656</v>
      </c>
      <c r="E77" s="170"/>
      <c r="F77" s="170"/>
      <c r="G77" s="170"/>
      <c r="H77" s="170"/>
      <c r="I77" s="171"/>
      <c r="J77" s="172">
        <f>J214</f>
        <v>0</v>
      </c>
      <c r="K77" s="173"/>
    </row>
    <row r="78" spans="2:11" s="9" customFormat="1" ht="19.9" customHeight="1">
      <c r="B78" s="167"/>
      <c r="C78" s="168"/>
      <c r="D78" s="169" t="s">
        <v>1657</v>
      </c>
      <c r="E78" s="170"/>
      <c r="F78" s="170"/>
      <c r="G78" s="170"/>
      <c r="H78" s="170"/>
      <c r="I78" s="171"/>
      <c r="J78" s="172">
        <f>J217</f>
        <v>0</v>
      </c>
      <c r="K78" s="173"/>
    </row>
    <row r="79" spans="2:11" s="9" customFormat="1" ht="14.85" customHeight="1">
      <c r="B79" s="167"/>
      <c r="C79" s="168"/>
      <c r="D79" s="169" t="s">
        <v>1658</v>
      </c>
      <c r="E79" s="170"/>
      <c r="F79" s="170"/>
      <c r="G79" s="170"/>
      <c r="H79" s="170"/>
      <c r="I79" s="171"/>
      <c r="J79" s="172">
        <f>J218</f>
        <v>0</v>
      </c>
      <c r="K79" s="173"/>
    </row>
    <row r="80" spans="2:11" s="9" customFormat="1" ht="21.75" customHeight="1">
      <c r="B80" s="167"/>
      <c r="C80" s="168"/>
      <c r="D80" s="169" t="s">
        <v>1659</v>
      </c>
      <c r="E80" s="170"/>
      <c r="F80" s="170"/>
      <c r="G80" s="170"/>
      <c r="H80" s="170"/>
      <c r="I80" s="171"/>
      <c r="J80" s="172">
        <f>J226</f>
        <v>0</v>
      </c>
      <c r="K80" s="173"/>
    </row>
    <row r="81" spans="2:11" s="9" customFormat="1" ht="21.75" customHeight="1">
      <c r="B81" s="167"/>
      <c r="C81" s="168"/>
      <c r="D81" s="169" t="s">
        <v>1660</v>
      </c>
      <c r="E81" s="170"/>
      <c r="F81" s="170"/>
      <c r="G81" s="170"/>
      <c r="H81" s="170"/>
      <c r="I81" s="171"/>
      <c r="J81" s="172">
        <f>J228</f>
        <v>0</v>
      </c>
      <c r="K81" s="173"/>
    </row>
    <row r="82" spans="2:11" s="9" customFormat="1" ht="21.75" customHeight="1">
      <c r="B82" s="167"/>
      <c r="C82" s="168"/>
      <c r="D82" s="169" t="s">
        <v>1661</v>
      </c>
      <c r="E82" s="170"/>
      <c r="F82" s="170"/>
      <c r="G82" s="170"/>
      <c r="H82" s="170"/>
      <c r="I82" s="171"/>
      <c r="J82" s="172">
        <f>J230</f>
        <v>0</v>
      </c>
      <c r="K82" s="173"/>
    </row>
    <row r="83" spans="2:11" s="9" customFormat="1" ht="21.75" customHeight="1">
      <c r="B83" s="167"/>
      <c r="C83" s="168"/>
      <c r="D83" s="169" t="s">
        <v>1662</v>
      </c>
      <c r="E83" s="170"/>
      <c r="F83" s="170"/>
      <c r="G83" s="170"/>
      <c r="H83" s="170"/>
      <c r="I83" s="171"/>
      <c r="J83" s="172">
        <f>J233</f>
        <v>0</v>
      </c>
      <c r="K83" s="173"/>
    </row>
    <row r="84" spans="2:11" s="9" customFormat="1" ht="21.75" customHeight="1">
      <c r="B84" s="167"/>
      <c r="C84" s="168"/>
      <c r="D84" s="169" t="s">
        <v>1656</v>
      </c>
      <c r="E84" s="170"/>
      <c r="F84" s="170"/>
      <c r="G84" s="170"/>
      <c r="H84" s="170"/>
      <c r="I84" s="171"/>
      <c r="J84" s="172">
        <f>J235</f>
        <v>0</v>
      </c>
      <c r="K84" s="173"/>
    </row>
    <row r="85" spans="2:11" s="1" customFormat="1" ht="21.75" customHeight="1">
      <c r="B85" s="43"/>
      <c r="C85" s="44"/>
      <c r="D85" s="44"/>
      <c r="E85" s="44"/>
      <c r="F85" s="44"/>
      <c r="G85" s="44"/>
      <c r="H85" s="44"/>
      <c r="I85" s="129"/>
      <c r="J85" s="44"/>
      <c r="K85" s="47"/>
    </row>
    <row r="86" spans="2:11" s="1" customFormat="1" ht="6.95" customHeight="1">
      <c r="B86" s="58"/>
      <c r="C86" s="59"/>
      <c r="D86" s="59"/>
      <c r="E86" s="59"/>
      <c r="F86" s="59"/>
      <c r="G86" s="59"/>
      <c r="H86" s="59"/>
      <c r="I86" s="150"/>
      <c r="J86" s="59"/>
      <c r="K86" s="60"/>
    </row>
    <row r="90" spans="2:12" s="1" customFormat="1" ht="6.95" customHeight="1">
      <c r="B90" s="61"/>
      <c r="C90" s="62"/>
      <c r="D90" s="62"/>
      <c r="E90" s="62"/>
      <c r="F90" s="62"/>
      <c r="G90" s="62"/>
      <c r="H90" s="62"/>
      <c r="I90" s="153"/>
      <c r="J90" s="62"/>
      <c r="K90" s="62"/>
      <c r="L90" s="63"/>
    </row>
    <row r="91" spans="2:12" s="1" customFormat="1" ht="36.95" customHeight="1">
      <c r="B91" s="43"/>
      <c r="C91" s="64" t="s">
        <v>146</v>
      </c>
      <c r="D91" s="65"/>
      <c r="E91" s="65"/>
      <c r="F91" s="65"/>
      <c r="G91" s="65"/>
      <c r="H91" s="65"/>
      <c r="I91" s="174"/>
      <c r="J91" s="65"/>
      <c r="K91" s="65"/>
      <c r="L91" s="63"/>
    </row>
    <row r="92" spans="2:12" s="1" customFormat="1" ht="6.95" customHeight="1">
      <c r="B92" s="43"/>
      <c r="C92" s="65"/>
      <c r="D92" s="65"/>
      <c r="E92" s="65"/>
      <c r="F92" s="65"/>
      <c r="G92" s="65"/>
      <c r="H92" s="65"/>
      <c r="I92" s="174"/>
      <c r="J92" s="65"/>
      <c r="K92" s="65"/>
      <c r="L92" s="63"/>
    </row>
    <row r="93" spans="2:12" s="1" customFormat="1" ht="14.45" customHeight="1">
      <c r="B93" s="43"/>
      <c r="C93" s="67" t="s">
        <v>18</v>
      </c>
      <c r="D93" s="65"/>
      <c r="E93" s="65"/>
      <c r="F93" s="65"/>
      <c r="G93" s="65"/>
      <c r="H93" s="65"/>
      <c r="I93" s="174"/>
      <c r="J93" s="65"/>
      <c r="K93" s="65"/>
      <c r="L93" s="63"/>
    </row>
    <row r="94" spans="2:12" s="1" customFormat="1" ht="22.5" customHeight="1">
      <c r="B94" s="43"/>
      <c r="C94" s="65"/>
      <c r="D94" s="65"/>
      <c r="E94" s="429" t="str">
        <f>E7</f>
        <v>Teoretické Ústavy  LF v Olomouci úpravy sekcí (A1-4.NP a A1-5.NP)</v>
      </c>
      <c r="F94" s="430"/>
      <c r="G94" s="430"/>
      <c r="H94" s="430"/>
      <c r="I94" s="174"/>
      <c r="J94" s="65"/>
      <c r="K94" s="65"/>
      <c r="L94" s="63"/>
    </row>
    <row r="95" spans="2:12" ht="13.5">
      <c r="B95" s="30"/>
      <c r="C95" s="67" t="s">
        <v>117</v>
      </c>
      <c r="D95" s="175"/>
      <c r="E95" s="175"/>
      <c r="F95" s="175"/>
      <c r="G95" s="175"/>
      <c r="H95" s="175"/>
      <c r="J95" s="175"/>
      <c r="K95" s="175"/>
      <c r="L95" s="176"/>
    </row>
    <row r="96" spans="2:12" s="1" customFormat="1" ht="22.5" customHeight="1">
      <c r="B96" s="43"/>
      <c r="C96" s="65"/>
      <c r="D96" s="65"/>
      <c r="E96" s="429" t="s">
        <v>118</v>
      </c>
      <c r="F96" s="431"/>
      <c r="G96" s="431"/>
      <c r="H96" s="431"/>
      <c r="I96" s="174"/>
      <c r="J96" s="65"/>
      <c r="K96" s="65"/>
      <c r="L96" s="63"/>
    </row>
    <row r="97" spans="2:12" s="1" customFormat="1" ht="14.45" customHeight="1">
      <c r="B97" s="43"/>
      <c r="C97" s="67" t="s">
        <v>119</v>
      </c>
      <c r="D97" s="65"/>
      <c r="E97" s="65"/>
      <c r="F97" s="65"/>
      <c r="G97" s="65"/>
      <c r="H97" s="65"/>
      <c r="I97" s="174"/>
      <c r="J97" s="65"/>
      <c r="K97" s="65"/>
      <c r="L97" s="63"/>
    </row>
    <row r="98" spans="2:12" s="1" customFormat="1" ht="23.25" customHeight="1">
      <c r="B98" s="43"/>
      <c r="C98" s="65"/>
      <c r="D98" s="65"/>
      <c r="E98" s="401" t="str">
        <f>E11</f>
        <v>SLP - Slaboproudé rozvody</v>
      </c>
      <c r="F98" s="431"/>
      <c r="G98" s="431"/>
      <c r="H98" s="431"/>
      <c r="I98" s="174"/>
      <c r="J98" s="65"/>
      <c r="K98" s="65"/>
      <c r="L98" s="63"/>
    </row>
    <row r="99" spans="2:12" s="1" customFormat="1" ht="6.95" customHeight="1">
      <c r="B99" s="43"/>
      <c r="C99" s="65"/>
      <c r="D99" s="65"/>
      <c r="E99" s="65"/>
      <c r="F99" s="65"/>
      <c r="G99" s="65"/>
      <c r="H99" s="65"/>
      <c r="I99" s="174"/>
      <c r="J99" s="65"/>
      <c r="K99" s="65"/>
      <c r="L99" s="63"/>
    </row>
    <row r="100" spans="2:12" s="1" customFormat="1" ht="18" customHeight="1">
      <c r="B100" s="43"/>
      <c r="C100" s="67" t="s">
        <v>23</v>
      </c>
      <c r="D100" s="65"/>
      <c r="E100" s="65"/>
      <c r="F100" s="177" t="str">
        <f>F14</f>
        <v xml:space="preserve"> </v>
      </c>
      <c r="G100" s="65"/>
      <c r="H100" s="65"/>
      <c r="I100" s="178" t="s">
        <v>25</v>
      </c>
      <c r="J100" s="75" t="str">
        <f>IF(J14="","",J14)</f>
        <v>14.7.2016</v>
      </c>
      <c r="K100" s="65"/>
      <c r="L100" s="63"/>
    </row>
    <row r="101" spans="2:12" s="1" customFormat="1" ht="6.95" customHeight="1">
      <c r="B101" s="43"/>
      <c r="C101" s="65"/>
      <c r="D101" s="65"/>
      <c r="E101" s="65"/>
      <c r="F101" s="65"/>
      <c r="G101" s="65"/>
      <c r="H101" s="65"/>
      <c r="I101" s="174"/>
      <c r="J101" s="65"/>
      <c r="K101" s="65"/>
      <c r="L101" s="63"/>
    </row>
    <row r="102" spans="2:12" s="1" customFormat="1" ht="13.5">
      <c r="B102" s="43"/>
      <c r="C102" s="67" t="s">
        <v>27</v>
      </c>
      <c r="D102" s="65"/>
      <c r="E102" s="65"/>
      <c r="F102" s="177" t="str">
        <f>E17</f>
        <v>Univerzita Palackého v Olomouci</v>
      </c>
      <c r="G102" s="65"/>
      <c r="H102" s="65"/>
      <c r="I102" s="178" t="s">
        <v>34</v>
      </c>
      <c r="J102" s="177" t="str">
        <f>E23</f>
        <v>Stavoprotjekt Olomouc a.s.</v>
      </c>
      <c r="K102" s="65"/>
      <c r="L102" s="63"/>
    </row>
    <row r="103" spans="2:12" s="1" customFormat="1" ht="14.45" customHeight="1">
      <c r="B103" s="43"/>
      <c r="C103" s="67" t="s">
        <v>32</v>
      </c>
      <c r="D103" s="65"/>
      <c r="E103" s="65"/>
      <c r="F103" s="177" t="str">
        <f>IF(E20="","",E20)</f>
        <v/>
      </c>
      <c r="G103" s="65"/>
      <c r="H103" s="65"/>
      <c r="I103" s="174"/>
      <c r="J103" s="65"/>
      <c r="K103" s="65"/>
      <c r="L103" s="63"/>
    </row>
    <row r="104" spans="2:12" s="1" customFormat="1" ht="10.35" customHeight="1">
      <c r="B104" s="43"/>
      <c r="C104" s="65"/>
      <c r="D104" s="65"/>
      <c r="E104" s="65"/>
      <c r="F104" s="65"/>
      <c r="G104" s="65"/>
      <c r="H104" s="65"/>
      <c r="I104" s="174"/>
      <c r="J104" s="65"/>
      <c r="K104" s="65"/>
      <c r="L104" s="63"/>
    </row>
    <row r="105" spans="2:20" s="10" customFormat="1" ht="29.25" customHeight="1">
      <c r="B105" s="179"/>
      <c r="C105" s="180" t="s">
        <v>147</v>
      </c>
      <c r="D105" s="181" t="s">
        <v>57</v>
      </c>
      <c r="E105" s="181" t="s">
        <v>53</v>
      </c>
      <c r="F105" s="181" t="s">
        <v>148</v>
      </c>
      <c r="G105" s="181" t="s">
        <v>149</v>
      </c>
      <c r="H105" s="181" t="s">
        <v>150</v>
      </c>
      <c r="I105" s="182" t="s">
        <v>151</v>
      </c>
      <c r="J105" s="181" t="s">
        <v>123</v>
      </c>
      <c r="K105" s="183" t="s">
        <v>152</v>
      </c>
      <c r="L105" s="184"/>
      <c r="M105" s="83" t="s">
        <v>153</v>
      </c>
      <c r="N105" s="84" t="s">
        <v>42</v>
      </c>
      <c r="O105" s="84" t="s">
        <v>154</v>
      </c>
      <c r="P105" s="84" t="s">
        <v>155</v>
      </c>
      <c r="Q105" s="84" t="s">
        <v>156</v>
      </c>
      <c r="R105" s="84" t="s">
        <v>157</v>
      </c>
      <c r="S105" s="84" t="s">
        <v>158</v>
      </c>
      <c r="T105" s="85" t="s">
        <v>159</v>
      </c>
    </row>
    <row r="106" spans="2:63" s="1" customFormat="1" ht="29.25" customHeight="1">
      <c r="B106" s="43"/>
      <c r="C106" s="89" t="s">
        <v>124</v>
      </c>
      <c r="D106" s="65"/>
      <c r="E106" s="65"/>
      <c r="F106" s="65"/>
      <c r="G106" s="65"/>
      <c r="H106" s="65"/>
      <c r="I106" s="174"/>
      <c r="J106" s="185">
        <f>BK106</f>
        <v>0</v>
      </c>
      <c r="K106" s="65"/>
      <c r="L106" s="63"/>
      <c r="M106" s="86"/>
      <c r="N106" s="87"/>
      <c r="O106" s="87"/>
      <c r="P106" s="186">
        <f>P107</f>
        <v>0</v>
      </c>
      <c r="Q106" s="87"/>
      <c r="R106" s="186">
        <f>R107</f>
        <v>0</v>
      </c>
      <c r="S106" s="87"/>
      <c r="T106" s="187">
        <f>T107</f>
        <v>0</v>
      </c>
      <c r="AT106" s="26" t="s">
        <v>71</v>
      </c>
      <c r="AU106" s="26" t="s">
        <v>125</v>
      </c>
      <c r="BK106" s="188">
        <f>BK107</f>
        <v>0</v>
      </c>
    </row>
    <row r="107" spans="2:63" s="11" customFormat="1" ht="37.35" customHeight="1">
      <c r="B107" s="189"/>
      <c r="C107" s="190"/>
      <c r="D107" s="191" t="s">
        <v>71</v>
      </c>
      <c r="E107" s="192" t="s">
        <v>90</v>
      </c>
      <c r="F107" s="192" t="s">
        <v>1663</v>
      </c>
      <c r="G107" s="190"/>
      <c r="H107" s="190"/>
      <c r="I107" s="193"/>
      <c r="J107" s="194">
        <f>BK107</f>
        <v>0</v>
      </c>
      <c r="K107" s="190"/>
      <c r="L107" s="195"/>
      <c r="M107" s="196"/>
      <c r="N107" s="197"/>
      <c r="O107" s="197"/>
      <c r="P107" s="198">
        <f>P108+P217</f>
        <v>0</v>
      </c>
      <c r="Q107" s="197"/>
      <c r="R107" s="198">
        <f>R108+R217</f>
        <v>0</v>
      </c>
      <c r="S107" s="197"/>
      <c r="T107" s="199">
        <f>T108+T217</f>
        <v>0</v>
      </c>
      <c r="AR107" s="200" t="s">
        <v>79</v>
      </c>
      <c r="AT107" s="201" t="s">
        <v>71</v>
      </c>
      <c r="AU107" s="201" t="s">
        <v>72</v>
      </c>
      <c r="AY107" s="200" t="s">
        <v>162</v>
      </c>
      <c r="BK107" s="202">
        <f>BK108+BK217</f>
        <v>0</v>
      </c>
    </row>
    <row r="108" spans="2:63" s="11" customFormat="1" ht="19.9" customHeight="1">
      <c r="B108" s="189"/>
      <c r="C108" s="190"/>
      <c r="D108" s="203" t="s">
        <v>71</v>
      </c>
      <c r="E108" s="204" t="s">
        <v>1664</v>
      </c>
      <c r="F108" s="204" t="s">
        <v>1665</v>
      </c>
      <c r="G108" s="190"/>
      <c r="H108" s="190"/>
      <c r="I108" s="193"/>
      <c r="J108" s="205">
        <f>BK108</f>
        <v>0</v>
      </c>
      <c r="K108" s="190"/>
      <c r="L108" s="195"/>
      <c r="M108" s="196"/>
      <c r="N108" s="197"/>
      <c r="O108" s="197"/>
      <c r="P108" s="198">
        <f>P109+P110+P156+P188+P203+P213</f>
        <v>0</v>
      </c>
      <c r="Q108" s="197"/>
      <c r="R108" s="198">
        <f>R109+R110+R156+R188+R203+R213</f>
        <v>0</v>
      </c>
      <c r="S108" s="197"/>
      <c r="T108" s="199">
        <f>T109+T110+T156+T188+T203+T213</f>
        <v>0</v>
      </c>
      <c r="AR108" s="200" t="s">
        <v>79</v>
      </c>
      <c r="AT108" s="201" t="s">
        <v>71</v>
      </c>
      <c r="AU108" s="201" t="s">
        <v>79</v>
      </c>
      <c r="AY108" s="200" t="s">
        <v>162</v>
      </c>
      <c r="BK108" s="202">
        <f>BK109+BK110+BK156+BK188+BK203+BK213</f>
        <v>0</v>
      </c>
    </row>
    <row r="109" spans="2:65" s="1" customFormat="1" ht="31.5" customHeight="1">
      <c r="B109" s="43"/>
      <c r="C109" s="206" t="s">
        <v>79</v>
      </c>
      <c r="D109" s="206" t="s">
        <v>165</v>
      </c>
      <c r="E109" s="207" t="s">
        <v>1666</v>
      </c>
      <c r="F109" s="208" t="s">
        <v>1667</v>
      </c>
      <c r="G109" s="209" t="s">
        <v>1668</v>
      </c>
      <c r="H109" s="210">
        <v>5</v>
      </c>
      <c r="I109" s="211"/>
      <c r="J109" s="212">
        <f>ROUND(I109*H109,2)</f>
        <v>0</v>
      </c>
      <c r="K109" s="208" t="s">
        <v>21</v>
      </c>
      <c r="L109" s="63"/>
      <c r="M109" s="213" t="s">
        <v>21</v>
      </c>
      <c r="N109" s="214" t="s">
        <v>43</v>
      </c>
      <c r="O109" s="44"/>
      <c r="P109" s="215">
        <f>O109*H109</f>
        <v>0</v>
      </c>
      <c r="Q109" s="215">
        <v>0</v>
      </c>
      <c r="R109" s="215">
        <f>Q109*H109</f>
        <v>0</v>
      </c>
      <c r="S109" s="215">
        <v>0</v>
      </c>
      <c r="T109" s="216">
        <f>S109*H109</f>
        <v>0</v>
      </c>
      <c r="AR109" s="26" t="s">
        <v>170</v>
      </c>
      <c r="AT109" s="26" t="s">
        <v>165</v>
      </c>
      <c r="AU109" s="26" t="s">
        <v>81</v>
      </c>
      <c r="AY109" s="26" t="s">
        <v>162</v>
      </c>
      <c r="BE109" s="217">
        <f>IF(N109="základní",J109,0)</f>
        <v>0</v>
      </c>
      <c r="BF109" s="217">
        <f>IF(N109="snížená",J109,0)</f>
        <v>0</v>
      </c>
      <c r="BG109" s="217">
        <f>IF(N109="zákl. přenesená",J109,0)</f>
        <v>0</v>
      </c>
      <c r="BH109" s="217">
        <f>IF(N109="sníž. přenesená",J109,0)</f>
        <v>0</v>
      </c>
      <c r="BI109" s="217">
        <f>IF(N109="nulová",J109,0)</f>
        <v>0</v>
      </c>
      <c r="BJ109" s="26" t="s">
        <v>79</v>
      </c>
      <c r="BK109" s="217">
        <f>ROUND(I109*H109,2)</f>
        <v>0</v>
      </c>
      <c r="BL109" s="26" t="s">
        <v>170</v>
      </c>
      <c r="BM109" s="26" t="s">
        <v>79</v>
      </c>
    </row>
    <row r="110" spans="2:63" s="11" customFormat="1" ht="22.35" customHeight="1">
      <c r="B110" s="189"/>
      <c r="C110" s="190"/>
      <c r="D110" s="191" t="s">
        <v>71</v>
      </c>
      <c r="E110" s="290" t="s">
        <v>1669</v>
      </c>
      <c r="F110" s="290" t="s">
        <v>1670</v>
      </c>
      <c r="G110" s="190"/>
      <c r="H110" s="190"/>
      <c r="I110" s="193"/>
      <c r="J110" s="291">
        <f>BK110</f>
        <v>0</v>
      </c>
      <c r="K110" s="190"/>
      <c r="L110" s="195"/>
      <c r="M110" s="196"/>
      <c r="N110" s="197"/>
      <c r="O110" s="197"/>
      <c r="P110" s="198">
        <f>P111+P124+P129+P135</f>
        <v>0</v>
      </c>
      <c r="Q110" s="197"/>
      <c r="R110" s="198">
        <f>R111+R124+R129+R135</f>
        <v>0</v>
      </c>
      <c r="S110" s="197"/>
      <c r="T110" s="199">
        <f>T111+T124+T129+T135</f>
        <v>0</v>
      </c>
      <c r="AR110" s="200" t="s">
        <v>79</v>
      </c>
      <c r="AT110" s="201" t="s">
        <v>71</v>
      </c>
      <c r="AU110" s="201" t="s">
        <v>81</v>
      </c>
      <c r="AY110" s="200" t="s">
        <v>162</v>
      </c>
      <c r="BK110" s="202">
        <f>BK111+BK124+BK129+BK135</f>
        <v>0</v>
      </c>
    </row>
    <row r="111" spans="2:63" s="16" customFormat="1" ht="14.45" customHeight="1">
      <c r="B111" s="292"/>
      <c r="C111" s="293"/>
      <c r="D111" s="294" t="s">
        <v>71</v>
      </c>
      <c r="E111" s="294" t="s">
        <v>1671</v>
      </c>
      <c r="F111" s="294" t="s">
        <v>1672</v>
      </c>
      <c r="G111" s="293"/>
      <c r="H111" s="293"/>
      <c r="I111" s="295"/>
      <c r="J111" s="296">
        <f>BK111</f>
        <v>0</v>
      </c>
      <c r="K111" s="293"/>
      <c r="L111" s="297"/>
      <c r="M111" s="298"/>
      <c r="N111" s="299"/>
      <c r="O111" s="299"/>
      <c r="P111" s="300">
        <f>SUM(P112:P123)</f>
        <v>0</v>
      </c>
      <c r="Q111" s="299"/>
      <c r="R111" s="300">
        <f>SUM(R112:R123)</f>
        <v>0</v>
      </c>
      <c r="S111" s="299"/>
      <c r="T111" s="301">
        <f>SUM(T112:T123)</f>
        <v>0</v>
      </c>
      <c r="AR111" s="302" t="s">
        <v>79</v>
      </c>
      <c r="AT111" s="303" t="s">
        <v>71</v>
      </c>
      <c r="AU111" s="303" t="s">
        <v>163</v>
      </c>
      <c r="AY111" s="302" t="s">
        <v>162</v>
      </c>
      <c r="BK111" s="304">
        <f>SUM(BK112:BK123)</f>
        <v>0</v>
      </c>
    </row>
    <row r="112" spans="2:65" s="1" customFormat="1" ht="31.5" customHeight="1">
      <c r="B112" s="43"/>
      <c r="C112" s="206" t="s">
        <v>81</v>
      </c>
      <c r="D112" s="206" t="s">
        <v>165</v>
      </c>
      <c r="E112" s="207" t="s">
        <v>1673</v>
      </c>
      <c r="F112" s="208" t="s">
        <v>1674</v>
      </c>
      <c r="G112" s="209" t="s">
        <v>1675</v>
      </c>
      <c r="H112" s="210">
        <v>1</v>
      </c>
      <c r="I112" s="211"/>
      <c r="J112" s="212">
        <f>ROUND(I112*H112,2)</f>
        <v>0</v>
      </c>
      <c r="K112" s="208" t="s">
        <v>21</v>
      </c>
      <c r="L112" s="63"/>
      <c r="M112" s="213" t="s">
        <v>21</v>
      </c>
      <c r="N112" s="214" t="s">
        <v>43</v>
      </c>
      <c r="O112" s="44"/>
      <c r="P112" s="215">
        <f>O112*H112</f>
        <v>0</v>
      </c>
      <c r="Q112" s="215">
        <v>0</v>
      </c>
      <c r="R112" s="215">
        <f>Q112*H112</f>
        <v>0</v>
      </c>
      <c r="S112" s="215">
        <v>0</v>
      </c>
      <c r="T112" s="216">
        <f>S112*H112</f>
        <v>0</v>
      </c>
      <c r="AR112" s="26" t="s">
        <v>170</v>
      </c>
      <c r="AT112" s="26" t="s">
        <v>165</v>
      </c>
      <c r="AU112" s="26" t="s">
        <v>170</v>
      </c>
      <c r="AY112" s="26" t="s">
        <v>162</v>
      </c>
      <c r="BE112" s="217">
        <f>IF(N112="základní",J112,0)</f>
        <v>0</v>
      </c>
      <c r="BF112" s="217">
        <f>IF(N112="snížená",J112,0)</f>
        <v>0</v>
      </c>
      <c r="BG112" s="217">
        <f>IF(N112="zákl. přenesená",J112,0)</f>
        <v>0</v>
      </c>
      <c r="BH112" s="217">
        <f>IF(N112="sníž. přenesená",J112,0)</f>
        <v>0</v>
      </c>
      <c r="BI112" s="217">
        <f>IF(N112="nulová",J112,0)</f>
        <v>0</v>
      </c>
      <c r="BJ112" s="26" t="s">
        <v>79</v>
      </c>
      <c r="BK112" s="217">
        <f>ROUND(I112*H112,2)</f>
        <v>0</v>
      </c>
      <c r="BL112" s="26" t="s">
        <v>170</v>
      </c>
      <c r="BM112" s="26" t="s">
        <v>81</v>
      </c>
    </row>
    <row r="113" spans="2:47" s="1" customFormat="1" ht="27">
      <c r="B113" s="43"/>
      <c r="C113" s="65"/>
      <c r="D113" s="245" t="s">
        <v>241</v>
      </c>
      <c r="E113" s="65"/>
      <c r="F113" s="279" t="s">
        <v>1676</v>
      </c>
      <c r="G113" s="65"/>
      <c r="H113" s="65"/>
      <c r="I113" s="174"/>
      <c r="J113" s="65"/>
      <c r="K113" s="65"/>
      <c r="L113" s="63"/>
      <c r="M113" s="220"/>
      <c r="N113" s="44"/>
      <c r="O113" s="44"/>
      <c r="P113" s="44"/>
      <c r="Q113" s="44"/>
      <c r="R113" s="44"/>
      <c r="S113" s="44"/>
      <c r="T113" s="80"/>
      <c r="AT113" s="26" t="s">
        <v>241</v>
      </c>
      <c r="AU113" s="26" t="s">
        <v>170</v>
      </c>
    </row>
    <row r="114" spans="2:65" s="1" customFormat="1" ht="22.5" customHeight="1">
      <c r="B114" s="43"/>
      <c r="C114" s="206" t="s">
        <v>163</v>
      </c>
      <c r="D114" s="206" t="s">
        <v>165</v>
      </c>
      <c r="E114" s="207" t="s">
        <v>1677</v>
      </c>
      <c r="F114" s="208" t="s">
        <v>1678</v>
      </c>
      <c r="G114" s="209" t="s">
        <v>1675</v>
      </c>
      <c r="H114" s="210">
        <v>1</v>
      </c>
      <c r="I114" s="211"/>
      <c r="J114" s="212">
        <f>ROUND(I114*H114,2)</f>
        <v>0</v>
      </c>
      <c r="K114" s="208" t="s">
        <v>21</v>
      </c>
      <c r="L114" s="63"/>
      <c r="M114" s="213" t="s">
        <v>21</v>
      </c>
      <c r="N114" s="214" t="s">
        <v>43</v>
      </c>
      <c r="O114" s="44"/>
      <c r="P114" s="215">
        <f>O114*H114</f>
        <v>0</v>
      </c>
      <c r="Q114" s="215">
        <v>0</v>
      </c>
      <c r="R114" s="215">
        <f>Q114*H114</f>
        <v>0</v>
      </c>
      <c r="S114" s="215">
        <v>0</v>
      </c>
      <c r="T114" s="216">
        <f>S114*H114</f>
        <v>0</v>
      </c>
      <c r="AR114" s="26" t="s">
        <v>170</v>
      </c>
      <c r="AT114" s="26" t="s">
        <v>165</v>
      </c>
      <c r="AU114" s="26" t="s">
        <v>170</v>
      </c>
      <c r="AY114" s="26" t="s">
        <v>162</v>
      </c>
      <c r="BE114" s="217">
        <f>IF(N114="základní",J114,0)</f>
        <v>0</v>
      </c>
      <c r="BF114" s="217">
        <f>IF(N114="snížená",J114,0)</f>
        <v>0</v>
      </c>
      <c r="BG114" s="217">
        <f>IF(N114="zákl. přenesená",J114,0)</f>
        <v>0</v>
      </c>
      <c r="BH114" s="217">
        <f>IF(N114="sníž. přenesená",J114,0)</f>
        <v>0</v>
      </c>
      <c r="BI114" s="217">
        <f>IF(N114="nulová",J114,0)</f>
        <v>0</v>
      </c>
      <c r="BJ114" s="26" t="s">
        <v>79</v>
      </c>
      <c r="BK114" s="217">
        <f>ROUND(I114*H114,2)</f>
        <v>0</v>
      </c>
      <c r="BL114" s="26" t="s">
        <v>170</v>
      </c>
      <c r="BM114" s="26" t="s">
        <v>163</v>
      </c>
    </row>
    <row r="115" spans="2:47" s="1" customFormat="1" ht="27">
      <c r="B115" s="43"/>
      <c r="C115" s="65"/>
      <c r="D115" s="245" t="s">
        <v>241</v>
      </c>
      <c r="E115" s="65"/>
      <c r="F115" s="279" t="s">
        <v>1676</v>
      </c>
      <c r="G115" s="65"/>
      <c r="H115" s="65"/>
      <c r="I115" s="174"/>
      <c r="J115" s="65"/>
      <c r="K115" s="65"/>
      <c r="L115" s="63"/>
      <c r="M115" s="220"/>
      <c r="N115" s="44"/>
      <c r="O115" s="44"/>
      <c r="P115" s="44"/>
      <c r="Q115" s="44"/>
      <c r="R115" s="44"/>
      <c r="S115" s="44"/>
      <c r="T115" s="80"/>
      <c r="AT115" s="26" t="s">
        <v>241</v>
      </c>
      <c r="AU115" s="26" t="s">
        <v>170</v>
      </c>
    </row>
    <row r="116" spans="2:65" s="1" customFormat="1" ht="22.5" customHeight="1">
      <c r="B116" s="43"/>
      <c r="C116" s="206" t="s">
        <v>170</v>
      </c>
      <c r="D116" s="206" t="s">
        <v>165</v>
      </c>
      <c r="E116" s="207" t="s">
        <v>1679</v>
      </c>
      <c r="F116" s="208" t="s">
        <v>1680</v>
      </c>
      <c r="G116" s="209" t="s">
        <v>1675</v>
      </c>
      <c r="H116" s="210">
        <v>2</v>
      </c>
      <c r="I116" s="211"/>
      <c r="J116" s="212">
        <f>ROUND(I116*H116,2)</f>
        <v>0</v>
      </c>
      <c r="K116" s="208" t="s">
        <v>21</v>
      </c>
      <c r="L116" s="63"/>
      <c r="M116" s="213" t="s">
        <v>21</v>
      </c>
      <c r="N116" s="214" t="s">
        <v>43</v>
      </c>
      <c r="O116" s="44"/>
      <c r="P116" s="215">
        <f>O116*H116</f>
        <v>0</v>
      </c>
      <c r="Q116" s="215">
        <v>0</v>
      </c>
      <c r="R116" s="215">
        <f>Q116*H116</f>
        <v>0</v>
      </c>
      <c r="S116" s="215">
        <v>0</v>
      </c>
      <c r="T116" s="216">
        <f>S116*H116</f>
        <v>0</v>
      </c>
      <c r="AR116" s="26" t="s">
        <v>170</v>
      </c>
      <c r="AT116" s="26" t="s">
        <v>165</v>
      </c>
      <c r="AU116" s="26" t="s">
        <v>170</v>
      </c>
      <c r="AY116" s="26" t="s">
        <v>162</v>
      </c>
      <c r="BE116" s="217">
        <f>IF(N116="základní",J116,0)</f>
        <v>0</v>
      </c>
      <c r="BF116" s="217">
        <f>IF(N116="snížená",J116,0)</f>
        <v>0</v>
      </c>
      <c r="BG116" s="217">
        <f>IF(N116="zákl. přenesená",J116,0)</f>
        <v>0</v>
      </c>
      <c r="BH116" s="217">
        <f>IF(N116="sníž. přenesená",J116,0)</f>
        <v>0</v>
      </c>
      <c r="BI116" s="217">
        <f>IF(N116="nulová",J116,0)</f>
        <v>0</v>
      </c>
      <c r="BJ116" s="26" t="s">
        <v>79</v>
      </c>
      <c r="BK116" s="217">
        <f>ROUND(I116*H116,2)</f>
        <v>0</v>
      </c>
      <c r="BL116" s="26" t="s">
        <v>170</v>
      </c>
      <c r="BM116" s="26" t="s">
        <v>170</v>
      </c>
    </row>
    <row r="117" spans="2:47" s="1" customFormat="1" ht="27">
      <c r="B117" s="43"/>
      <c r="C117" s="65"/>
      <c r="D117" s="245" t="s">
        <v>241</v>
      </c>
      <c r="E117" s="65"/>
      <c r="F117" s="279" t="s">
        <v>1676</v>
      </c>
      <c r="G117" s="65"/>
      <c r="H117" s="65"/>
      <c r="I117" s="174"/>
      <c r="J117" s="65"/>
      <c r="K117" s="65"/>
      <c r="L117" s="63"/>
      <c r="M117" s="220"/>
      <c r="N117" s="44"/>
      <c r="O117" s="44"/>
      <c r="P117" s="44"/>
      <c r="Q117" s="44"/>
      <c r="R117" s="44"/>
      <c r="S117" s="44"/>
      <c r="T117" s="80"/>
      <c r="AT117" s="26" t="s">
        <v>241</v>
      </c>
      <c r="AU117" s="26" t="s">
        <v>170</v>
      </c>
    </row>
    <row r="118" spans="2:65" s="1" customFormat="1" ht="22.5" customHeight="1">
      <c r="B118" s="43"/>
      <c r="C118" s="206" t="s">
        <v>203</v>
      </c>
      <c r="D118" s="206" t="s">
        <v>165</v>
      </c>
      <c r="E118" s="207" t="s">
        <v>1681</v>
      </c>
      <c r="F118" s="208" t="s">
        <v>1682</v>
      </c>
      <c r="G118" s="209" t="s">
        <v>1675</v>
      </c>
      <c r="H118" s="210">
        <v>3</v>
      </c>
      <c r="I118" s="211"/>
      <c r="J118" s="212">
        <f>ROUND(I118*H118,2)</f>
        <v>0</v>
      </c>
      <c r="K118" s="208" t="s">
        <v>21</v>
      </c>
      <c r="L118" s="63"/>
      <c r="M118" s="213" t="s">
        <v>21</v>
      </c>
      <c r="N118" s="214" t="s">
        <v>43</v>
      </c>
      <c r="O118" s="44"/>
      <c r="P118" s="215">
        <f>O118*H118</f>
        <v>0</v>
      </c>
      <c r="Q118" s="215">
        <v>0</v>
      </c>
      <c r="R118" s="215">
        <f>Q118*H118</f>
        <v>0</v>
      </c>
      <c r="S118" s="215">
        <v>0</v>
      </c>
      <c r="T118" s="216">
        <f>S118*H118</f>
        <v>0</v>
      </c>
      <c r="AR118" s="26" t="s">
        <v>170</v>
      </c>
      <c r="AT118" s="26" t="s">
        <v>165</v>
      </c>
      <c r="AU118" s="26" t="s">
        <v>170</v>
      </c>
      <c r="AY118" s="26" t="s">
        <v>162</v>
      </c>
      <c r="BE118" s="217">
        <f>IF(N118="základní",J118,0)</f>
        <v>0</v>
      </c>
      <c r="BF118" s="217">
        <f>IF(N118="snížená",J118,0)</f>
        <v>0</v>
      </c>
      <c r="BG118" s="217">
        <f>IF(N118="zákl. přenesená",J118,0)</f>
        <v>0</v>
      </c>
      <c r="BH118" s="217">
        <f>IF(N118="sníž. přenesená",J118,0)</f>
        <v>0</v>
      </c>
      <c r="BI118" s="217">
        <f>IF(N118="nulová",J118,0)</f>
        <v>0</v>
      </c>
      <c r="BJ118" s="26" t="s">
        <v>79</v>
      </c>
      <c r="BK118" s="217">
        <f>ROUND(I118*H118,2)</f>
        <v>0</v>
      </c>
      <c r="BL118" s="26" t="s">
        <v>170</v>
      </c>
      <c r="BM118" s="26" t="s">
        <v>203</v>
      </c>
    </row>
    <row r="119" spans="2:47" s="1" customFormat="1" ht="27">
      <c r="B119" s="43"/>
      <c r="C119" s="65"/>
      <c r="D119" s="245" t="s">
        <v>241</v>
      </c>
      <c r="E119" s="65"/>
      <c r="F119" s="279" t="s">
        <v>1676</v>
      </c>
      <c r="G119" s="65"/>
      <c r="H119" s="65"/>
      <c r="I119" s="174"/>
      <c r="J119" s="65"/>
      <c r="K119" s="65"/>
      <c r="L119" s="63"/>
      <c r="M119" s="220"/>
      <c r="N119" s="44"/>
      <c r="O119" s="44"/>
      <c r="P119" s="44"/>
      <c r="Q119" s="44"/>
      <c r="R119" s="44"/>
      <c r="S119" s="44"/>
      <c r="T119" s="80"/>
      <c r="AT119" s="26" t="s">
        <v>241</v>
      </c>
      <c r="AU119" s="26" t="s">
        <v>170</v>
      </c>
    </row>
    <row r="120" spans="2:65" s="1" customFormat="1" ht="22.5" customHeight="1">
      <c r="B120" s="43"/>
      <c r="C120" s="206" t="s">
        <v>211</v>
      </c>
      <c r="D120" s="206" t="s">
        <v>165</v>
      </c>
      <c r="E120" s="207" t="s">
        <v>1683</v>
      </c>
      <c r="F120" s="208" t="s">
        <v>1684</v>
      </c>
      <c r="G120" s="209" t="s">
        <v>1675</v>
      </c>
      <c r="H120" s="210">
        <v>1</v>
      </c>
      <c r="I120" s="211"/>
      <c r="J120" s="212">
        <f>ROUND(I120*H120,2)</f>
        <v>0</v>
      </c>
      <c r="K120" s="208" t="s">
        <v>21</v>
      </c>
      <c r="L120" s="63"/>
      <c r="M120" s="213" t="s">
        <v>21</v>
      </c>
      <c r="N120" s="214" t="s">
        <v>43</v>
      </c>
      <c r="O120" s="44"/>
      <c r="P120" s="215">
        <f>O120*H120</f>
        <v>0</v>
      </c>
      <c r="Q120" s="215">
        <v>0</v>
      </c>
      <c r="R120" s="215">
        <f>Q120*H120</f>
        <v>0</v>
      </c>
      <c r="S120" s="215">
        <v>0</v>
      </c>
      <c r="T120" s="216">
        <f>S120*H120</f>
        <v>0</v>
      </c>
      <c r="AR120" s="26" t="s">
        <v>170</v>
      </c>
      <c r="AT120" s="26" t="s">
        <v>165</v>
      </c>
      <c r="AU120" s="26" t="s">
        <v>170</v>
      </c>
      <c r="AY120" s="26" t="s">
        <v>162</v>
      </c>
      <c r="BE120" s="217">
        <f>IF(N120="základní",J120,0)</f>
        <v>0</v>
      </c>
      <c r="BF120" s="217">
        <f>IF(N120="snížená",J120,0)</f>
        <v>0</v>
      </c>
      <c r="BG120" s="217">
        <f>IF(N120="zákl. přenesená",J120,0)</f>
        <v>0</v>
      </c>
      <c r="BH120" s="217">
        <f>IF(N120="sníž. přenesená",J120,0)</f>
        <v>0</v>
      </c>
      <c r="BI120" s="217">
        <f>IF(N120="nulová",J120,0)</f>
        <v>0</v>
      </c>
      <c r="BJ120" s="26" t="s">
        <v>79</v>
      </c>
      <c r="BK120" s="217">
        <f>ROUND(I120*H120,2)</f>
        <v>0</v>
      </c>
      <c r="BL120" s="26" t="s">
        <v>170</v>
      </c>
      <c r="BM120" s="26" t="s">
        <v>211</v>
      </c>
    </row>
    <row r="121" spans="2:47" s="1" customFormat="1" ht="27">
      <c r="B121" s="43"/>
      <c r="C121" s="65"/>
      <c r="D121" s="245" t="s">
        <v>241</v>
      </c>
      <c r="E121" s="65"/>
      <c r="F121" s="279" t="s">
        <v>1676</v>
      </c>
      <c r="G121" s="65"/>
      <c r="H121" s="65"/>
      <c r="I121" s="174"/>
      <c r="J121" s="65"/>
      <c r="K121" s="65"/>
      <c r="L121" s="63"/>
      <c r="M121" s="220"/>
      <c r="N121" s="44"/>
      <c r="O121" s="44"/>
      <c r="P121" s="44"/>
      <c r="Q121" s="44"/>
      <c r="R121" s="44"/>
      <c r="S121" s="44"/>
      <c r="T121" s="80"/>
      <c r="AT121" s="26" t="s">
        <v>241</v>
      </c>
      <c r="AU121" s="26" t="s">
        <v>170</v>
      </c>
    </row>
    <row r="122" spans="2:65" s="1" customFormat="1" ht="22.5" customHeight="1">
      <c r="B122" s="43"/>
      <c r="C122" s="206" t="s">
        <v>217</v>
      </c>
      <c r="D122" s="206" t="s">
        <v>165</v>
      </c>
      <c r="E122" s="207" t="s">
        <v>1685</v>
      </c>
      <c r="F122" s="208" t="s">
        <v>1686</v>
      </c>
      <c r="G122" s="209" t="s">
        <v>1675</v>
      </c>
      <c r="H122" s="210">
        <v>3</v>
      </c>
      <c r="I122" s="211"/>
      <c r="J122" s="212">
        <f>ROUND(I122*H122,2)</f>
        <v>0</v>
      </c>
      <c r="K122" s="208" t="s">
        <v>21</v>
      </c>
      <c r="L122" s="63"/>
      <c r="M122" s="213" t="s">
        <v>21</v>
      </c>
      <c r="N122" s="214" t="s">
        <v>43</v>
      </c>
      <c r="O122" s="44"/>
      <c r="P122" s="215">
        <f>O122*H122</f>
        <v>0</v>
      </c>
      <c r="Q122" s="215">
        <v>0</v>
      </c>
      <c r="R122" s="215">
        <f>Q122*H122</f>
        <v>0</v>
      </c>
      <c r="S122" s="215">
        <v>0</v>
      </c>
      <c r="T122" s="216">
        <f>S122*H122</f>
        <v>0</v>
      </c>
      <c r="AR122" s="26" t="s">
        <v>170</v>
      </c>
      <c r="AT122" s="26" t="s">
        <v>165</v>
      </c>
      <c r="AU122" s="26" t="s">
        <v>170</v>
      </c>
      <c r="AY122" s="26" t="s">
        <v>162</v>
      </c>
      <c r="BE122" s="217">
        <f>IF(N122="základní",J122,0)</f>
        <v>0</v>
      </c>
      <c r="BF122" s="217">
        <f>IF(N122="snížená",J122,0)</f>
        <v>0</v>
      </c>
      <c r="BG122" s="217">
        <f>IF(N122="zákl. přenesená",J122,0)</f>
        <v>0</v>
      </c>
      <c r="BH122" s="217">
        <f>IF(N122="sníž. přenesená",J122,0)</f>
        <v>0</v>
      </c>
      <c r="BI122" s="217">
        <f>IF(N122="nulová",J122,0)</f>
        <v>0</v>
      </c>
      <c r="BJ122" s="26" t="s">
        <v>79</v>
      </c>
      <c r="BK122" s="217">
        <f>ROUND(I122*H122,2)</f>
        <v>0</v>
      </c>
      <c r="BL122" s="26" t="s">
        <v>170</v>
      </c>
      <c r="BM122" s="26" t="s">
        <v>217</v>
      </c>
    </row>
    <row r="123" spans="2:47" s="1" customFormat="1" ht="27">
      <c r="B123" s="43"/>
      <c r="C123" s="65"/>
      <c r="D123" s="218" t="s">
        <v>241</v>
      </c>
      <c r="E123" s="65"/>
      <c r="F123" s="219" t="s">
        <v>1676</v>
      </c>
      <c r="G123" s="65"/>
      <c r="H123" s="65"/>
      <c r="I123" s="174"/>
      <c r="J123" s="65"/>
      <c r="K123" s="65"/>
      <c r="L123" s="63"/>
      <c r="M123" s="220"/>
      <c r="N123" s="44"/>
      <c r="O123" s="44"/>
      <c r="P123" s="44"/>
      <c r="Q123" s="44"/>
      <c r="R123" s="44"/>
      <c r="S123" s="44"/>
      <c r="T123" s="80"/>
      <c r="AT123" s="26" t="s">
        <v>241</v>
      </c>
      <c r="AU123" s="26" t="s">
        <v>170</v>
      </c>
    </row>
    <row r="124" spans="2:63" s="16" customFormat="1" ht="21.6" customHeight="1">
      <c r="B124" s="292"/>
      <c r="C124" s="293"/>
      <c r="D124" s="294" t="s">
        <v>71</v>
      </c>
      <c r="E124" s="294" t="s">
        <v>1687</v>
      </c>
      <c r="F124" s="294" t="s">
        <v>1688</v>
      </c>
      <c r="G124" s="293"/>
      <c r="H124" s="293"/>
      <c r="I124" s="295"/>
      <c r="J124" s="296">
        <f>BK124</f>
        <v>0</v>
      </c>
      <c r="K124" s="293"/>
      <c r="L124" s="297"/>
      <c r="M124" s="298"/>
      <c r="N124" s="299"/>
      <c r="O124" s="299"/>
      <c r="P124" s="300">
        <f>SUM(P125:P128)</f>
        <v>0</v>
      </c>
      <c r="Q124" s="299"/>
      <c r="R124" s="300">
        <f>SUM(R125:R128)</f>
        <v>0</v>
      </c>
      <c r="S124" s="299"/>
      <c r="T124" s="301">
        <f>SUM(T125:T128)</f>
        <v>0</v>
      </c>
      <c r="AR124" s="302" t="s">
        <v>79</v>
      </c>
      <c r="AT124" s="303" t="s">
        <v>71</v>
      </c>
      <c r="AU124" s="303" t="s">
        <v>163</v>
      </c>
      <c r="AY124" s="302" t="s">
        <v>162</v>
      </c>
      <c r="BK124" s="304">
        <f>SUM(BK125:BK128)</f>
        <v>0</v>
      </c>
    </row>
    <row r="125" spans="2:65" s="1" customFormat="1" ht="22.5" customHeight="1">
      <c r="B125" s="43"/>
      <c r="C125" s="206" t="s">
        <v>222</v>
      </c>
      <c r="D125" s="206" t="s">
        <v>165</v>
      </c>
      <c r="E125" s="207" t="s">
        <v>1689</v>
      </c>
      <c r="F125" s="208" t="s">
        <v>1690</v>
      </c>
      <c r="G125" s="209" t="s">
        <v>1675</v>
      </c>
      <c r="H125" s="210">
        <v>1</v>
      </c>
      <c r="I125" s="211"/>
      <c r="J125" s="212">
        <f>ROUND(I125*H125,2)</f>
        <v>0</v>
      </c>
      <c r="K125" s="208" t="s">
        <v>21</v>
      </c>
      <c r="L125" s="63"/>
      <c r="M125" s="213" t="s">
        <v>21</v>
      </c>
      <c r="N125" s="214" t="s">
        <v>43</v>
      </c>
      <c r="O125" s="44"/>
      <c r="P125" s="215">
        <f>O125*H125</f>
        <v>0</v>
      </c>
      <c r="Q125" s="215">
        <v>0</v>
      </c>
      <c r="R125" s="215">
        <f>Q125*H125</f>
        <v>0</v>
      </c>
      <c r="S125" s="215">
        <v>0</v>
      </c>
      <c r="T125" s="216">
        <f>S125*H125</f>
        <v>0</v>
      </c>
      <c r="AR125" s="26" t="s">
        <v>170</v>
      </c>
      <c r="AT125" s="26" t="s">
        <v>165</v>
      </c>
      <c r="AU125" s="26" t="s">
        <v>170</v>
      </c>
      <c r="AY125" s="26" t="s">
        <v>162</v>
      </c>
      <c r="BE125" s="217">
        <f>IF(N125="základní",J125,0)</f>
        <v>0</v>
      </c>
      <c r="BF125" s="217">
        <f>IF(N125="snížená",J125,0)</f>
        <v>0</v>
      </c>
      <c r="BG125" s="217">
        <f>IF(N125="zákl. přenesená",J125,0)</f>
        <v>0</v>
      </c>
      <c r="BH125" s="217">
        <f>IF(N125="sníž. přenesená",J125,0)</f>
        <v>0</v>
      </c>
      <c r="BI125" s="217">
        <f>IF(N125="nulová",J125,0)</f>
        <v>0</v>
      </c>
      <c r="BJ125" s="26" t="s">
        <v>79</v>
      </c>
      <c r="BK125" s="217">
        <f>ROUND(I125*H125,2)</f>
        <v>0</v>
      </c>
      <c r="BL125" s="26" t="s">
        <v>170</v>
      </c>
      <c r="BM125" s="26" t="s">
        <v>222</v>
      </c>
    </row>
    <row r="126" spans="2:65" s="1" customFormat="1" ht="31.5" customHeight="1">
      <c r="B126" s="43"/>
      <c r="C126" s="206" t="s">
        <v>229</v>
      </c>
      <c r="D126" s="206" t="s">
        <v>165</v>
      </c>
      <c r="E126" s="207" t="s">
        <v>1691</v>
      </c>
      <c r="F126" s="208" t="s">
        <v>1692</v>
      </c>
      <c r="G126" s="209" t="s">
        <v>1675</v>
      </c>
      <c r="H126" s="210">
        <v>1</v>
      </c>
      <c r="I126" s="211"/>
      <c r="J126" s="212">
        <f>ROUND(I126*H126,2)</f>
        <v>0</v>
      </c>
      <c r="K126" s="208" t="s">
        <v>21</v>
      </c>
      <c r="L126" s="63"/>
      <c r="M126" s="213" t="s">
        <v>21</v>
      </c>
      <c r="N126" s="214" t="s">
        <v>43</v>
      </c>
      <c r="O126" s="44"/>
      <c r="P126" s="215">
        <f>O126*H126</f>
        <v>0</v>
      </c>
      <c r="Q126" s="215">
        <v>0</v>
      </c>
      <c r="R126" s="215">
        <f>Q126*H126</f>
        <v>0</v>
      </c>
      <c r="S126" s="215">
        <v>0</v>
      </c>
      <c r="T126" s="216">
        <f>S126*H126</f>
        <v>0</v>
      </c>
      <c r="AR126" s="26" t="s">
        <v>170</v>
      </c>
      <c r="AT126" s="26" t="s">
        <v>165</v>
      </c>
      <c r="AU126" s="26" t="s">
        <v>170</v>
      </c>
      <c r="AY126" s="26" t="s">
        <v>162</v>
      </c>
      <c r="BE126" s="217">
        <f>IF(N126="základní",J126,0)</f>
        <v>0</v>
      </c>
      <c r="BF126" s="217">
        <f>IF(N126="snížená",J126,0)</f>
        <v>0</v>
      </c>
      <c r="BG126" s="217">
        <f>IF(N126="zákl. přenesená",J126,0)</f>
        <v>0</v>
      </c>
      <c r="BH126" s="217">
        <f>IF(N126="sníž. přenesená",J126,0)</f>
        <v>0</v>
      </c>
      <c r="BI126" s="217">
        <f>IF(N126="nulová",J126,0)</f>
        <v>0</v>
      </c>
      <c r="BJ126" s="26" t="s">
        <v>79</v>
      </c>
      <c r="BK126" s="217">
        <f>ROUND(I126*H126,2)</f>
        <v>0</v>
      </c>
      <c r="BL126" s="26" t="s">
        <v>170</v>
      </c>
      <c r="BM126" s="26" t="s">
        <v>229</v>
      </c>
    </row>
    <row r="127" spans="2:65" s="1" customFormat="1" ht="22.5" customHeight="1">
      <c r="B127" s="43"/>
      <c r="C127" s="206" t="s">
        <v>236</v>
      </c>
      <c r="D127" s="206" t="s">
        <v>165</v>
      </c>
      <c r="E127" s="207" t="s">
        <v>1693</v>
      </c>
      <c r="F127" s="208" t="s">
        <v>1694</v>
      </c>
      <c r="G127" s="209" t="s">
        <v>1675</v>
      </c>
      <c r="H127" s="210">
        <v>50</v>
      </c>
      <c r="I127" s="211"/>
      <c r="J127" s="212">
        <f>ROUND(I127*H127,2)</f>
        <v>0</v>
      </c>
      <c r="K127" s="208" t="s">
        <v>21</v>
      </c>
      <c r="L127" s="63"/>
      <c r="M127" s="213" t="s">
        <v>21</v>
      </c>
      <c r="N127" s="214" t="s">
        <v>43</v>
      </c>
      <c r="O127" s="44"/>
      <c r="P127" s="215">
        <f>O127*H127</f>
        <v>0</v>
      </c>
      <c r="Q127" s="215">
        <v>0</v>
      </c>
      <c r="R127" s="215">
        <f>Q127*H127</f>
        <v>0</v>
      </c>
      <c r="S127" s="215">
        <v>0</v>
      </c>
      <c r="T127" s="216">
        <f>S127*H127</f>
        <v>0</v>
      </c>
      <c r="AR127" s="26" t="s">
        <v>170</v>
      </c>
      <c r="AT127" s="26" t="s">
        <v>165</v>
      </c>
      <c r="AU127" s="26" t="s">
        <v>170</v>
      </c>
      <c r="AY127" s="26" t="s">
        <v>162</v>
      </c>
      <c r="BE127" s="217">
        <f>IF(N127="základní",J127,0)</f>
        <v>0</v>
      </c>
      <c r="BF127" s="217">
        <f>IF(N127="snížená",J127,0)</f>
        <v>0</v>
      </c>
      <c r="BG127" s="217">
        <f>IF(N127="zákl. přenesená",J127,0)</f>
        <v>0</v>
      </c>
      <c r="BH127" s="217">
        <f>IF(N127="sníž. přenesená",J127,0)</f>
        <v>0</v>
      </c>
      <c r="BI127" s="217">
        <f>IF(N127="nulová",J127,0)</f>
        <v>0</v>
      </c>
      <c r="BJ127" s="26" t="s">
        <v>79</v>
      </c>
      <c r="BK127" s="217">
        <f>ROUND(I127*H127,2)</f>
        <v>0</v>
      </c>
      <c r="BL127" s="26" t="s">
        <v>170</v>
      </c>
      <c r="BM127" s="26" t="s">
        <v>236</v>
      </c>
    </row>
    <row r="128" spans="2:65" s="1" customFormat="1" ht="22.5" customHeight="1">
      <c r="B128" s="43"/>
      <c r="C128" s="206" t="s">
        <v>244</v>
      </c>
      <c r="D128" s="206" t="s">
        <v>165</v>
      </c>
      <c r="E128" s="207" t="s">
        <v>1695</v>
      </c>
      <c r="F128" s="208" t="s">
        <v>1696</v>
      </c>
      <c r="G128" s="209" t="s">
        <v>1675</v>
      </c>
      <c r="H128" s="210">
        <v>1</v>
      </c>
      <c r="I128" s="211"/>
      <c r="J128" s="212">
        <f>ROUND(I128*H128,2)</f>
        <v>0</v>
      </c>
      <c r="K128" s="208" t="s">
        <v>21</v>
      </c>
      <c r="L128" s="63"/>
      <c r="M128" s="213" t="s">
        <v>21</v>
      </c>
      <c r="N128" s="214" t="s">
        <v>43</v>
      </c>
      <c r="O128" s="44"/>
      <c r="P128" s="215">
        <f>O128*H128</f>
        <v>0</v>
      </c>
      <c r="Q128" s="215">
        <v>0</v>
      </c>
      <c r="R128" s="215">
        <f>Q128*H128</f>
        <v>0</v>
      </c>
      <c r="S128" s="215">
        <v>0</v>
      </c>
      <c r="T128" s="216">
        <f>S128*H128</f>
        <v>0</v>
      </c>
      <c r="AR128" s="26" t="s">
        <v>170</v>
      </c>
      <c r="AT128" s="26" t="s">
        <v>165</v>
      </c>
      <c r="AU128" s="26" t="s">
        <v>170</v>
      </c>
      <c r="AY128" s="26" t="s">
        <v>162</v>
      </c>
      <c r="BE128" s="217">
        <f>IF(N128="základní",J128,0)</f>
        <v>0</v>
      </c>
      <c r="BF128" s="217">
        <f>IF(N128="snížená",J128,0)</f>
        <v>0</v>
      </c>
      <c r="BG128" s="217">
        <f>IF(N128="zákl. přenesená",J128,0)</f>
        <v>0</v>
      </c>
      <c r="BH128" s="217">
        <f>IF(N128="sníž. přenesená",J128,0)</f>
        <v>0</v>
      </c>
      <c r="BI128" s="217">
        <f>IF(N128="nulová",J128,0)</f>
        <v>0</v>
      </c>
      <c r="BJ128" s="26" t="s">
        <v>79</v>
      </c>
      <c r="BK128" s="217">
        <f>ROUND(I128*H128,2)</f>
        <v>0</v>
      </c>
      <c r="BL128" s="26" t="s">
        <v>170</v>
      </c>
      <c r="BM128" s="26" t="s">
        <v>244</v>
      </c>
    </row>
    <row r="129" spans="2:63" s="16" customFormat="1" ht="21.6" customHeight="1">
      <c r="B129" s="292"/>
      <c r="C129" s="293"/>
      <c r="D129" s="294" t="s">
        <v>71</v>
      </c>
      <c r="E129" s="294" t="s">
        <v>1697</v>
      </c>
      <c r="F129" s="294" t="s">
        <v>1698</v>
      </c>
      <c r="G129" s="293"/>
      <c r="H129" s="293"/>
      <c r="I129" s="295"/>
      <c r="J129" s="296">
        <f>BK129</f>
        <v>0</v>
      </c>
      <c r="K129" s="293"/>
      <c r="L129" s="297"/>
      <c r="M129" s="298"/>
      <c r="N129" s="299"/>
      <c r="O129" s="299"/>
      <c r="P129" s="300">
        <f>SUM(P130:P134)</f>
        <v>0</v>
      </c>
      <c r="Q129" s="299"/>
      <c r="R129" s="300">
        <f>SUM(R130:R134)</f>
        <v>0</v>
      </c>
      <c r="S129" s="299"/>
      <c r="T129" s="301">
        <f>SUM(T130:T134)</f>
        <v>0</v>
      </c>
      <c r="AR129" s="302" t="s">
        <v>79</v>
      </c>
      <c r="AT129" s="303" t="s">
        <v>71</v>
      </c>
      <c r="AU129" s="303" t="s">
        <v>163</v>
      </c>
      <c r="AY129" s="302" t="s">
        <v>162</v>
      </c>
      <c r="BK129" s="304">
        <f>SUM(BK130:BK134)</f>
        <v>0</v>
      </c>
    </row>
    <row r="130" spans="2:65" s="1" customFormat="1" ht="22.5" customHeight="1">
      <c r="B130" s="43"/>
      <c r="C130" s="206" t="s">
        <v>251</v>
      </c>
      <c r="D130" s="206" t="s">
        <v>165</v>
      </c>
      <c r="E130" s="207" t="s">
        <v>1699</v>
      </c>
      <c r="F130" s="208" t="s">
        <v>1700</v>
      </c>
      <c r="G130" s="209" t="s">
        <v>1675</v>
      </c>
      <c r="H130" s="210">
        <v>5</v>
      </c>
      <c r="I130" s="211"/>
      <c r="J130" s="212">
        <f>ROUND(I130*H130,2)</f>
        <v>0</v>
      </c>
      <c r="K130" s="208" t="s">
        <v>21</v>
      </c>
      <c r="L130" s="63"/>
      <c r="M130" s="213" t="s">
        <v>21</v>
      </c>
      <c r="N130" s="214" t="s">
        <v>43</v>
      </c>
      <c r="O130" s="44"/>
      <c r="P130" s="215">
        <f>O130*H130</f>
        <v>0</v>
      </c>
      <c r="Q130" s="215">
        <v>0</v>
      </c>
      <c r="R130" s="215">
        <f>Q130*H130</f>
        <v>0</v>
      </c>
      <c r="S130" s="215">
        <v>0</v>
      </c>
      <c r="T130" s="216">
        <f>S130*H130</f>
        <v>0</v>
      </c>
      <c r="AR130" s="26" t="s">
        <v>170</v>
      </c>
      <c r="AT130" s="26" t="s">
        <v>165</v>
      </c>
      <c r="AU130" s="26" t="s">
        <v>170</v>
      </c>
      <c r="AY130" s="26" t="s">
        <v>162</v>
      </c>
      <c r="BE130" s="217">
        <f>IF(N130="základní",J130,0)</f>
        <v>0</v>
      </c>
      <c r="BF130" s="217">
        <f>IF(N130="snížená",J130,0)</f>
        <v>0</v>
      </c>
      <c r="BG130" s="217">
        <f>IF(N130="zákl. přenesená",J130,0)</f>
        <v>0</v>
      </c>
      <c r="BH130" s="217">
        <f>IF(N130="sníž. přenesená",J130,0)</f>
        <v>0</v>
      </c>
      <c r="BI130" s="217">
        <f>IF(N130="nulová",J130,0)</f>
        <v>0</v>
      </c>
      <c r="BJ130" s="26" t="s">
        <v>79</v>
      </c>
      <c r="BK130" s="217">
        <f>ROUND(I130*H130,2)</f>
        <v>0</v>
      </c>
      <c r="BL130" s="26" t="s">
        <v>170</v>
      </c>
      <c r="BM130" s="26" t="s">
        <v>251</v>
      </c>
    </row>
    <row r="131" spans="2:65" s="1" customFormat="1" ht="22.5" customHeight="1">
      <c r="B131" s="43"/>
      <c r="C131" s="206" t="s">
        <v>261</v>
      </c>
      <c r="D131" s="206" t="s">
        <v>165</v>
      </c>
      <c r="E131" s="207" t="s">
        <v>1701</v>
      </c>
      <c r="F131" s="208" t="s">
        <v>1702</v>
      </c>
      <c r="G131" s="209" t="s">
        <v>1675</v>
      </c>
      <c r="H131" s="210">
        <v>119</v>
      </c>
      <c r="I131" s="211"/>
      <c r="J131" s="212">
        <f>ROUND(I131*H131,2)</f>
        <v>0</v>
      </c>
      <c r="K131" s="208" t="s">
        <v>21</v>
      </c>
      <c r="L131" s="63"/>
      <c r="M131" s="213" t="s">
        <v>21</v>
      </c>
      <c r="N131" s="214" t="s">
        <v>43</v>
      </c>
      <c r="O131" s="44"/>
      <c r="P131" s="215">
        <f>O131*H131</f>
        <v>0</v>
      </c>
      <c r="Q131" s="215">
        <v>0</v>
      </c>
      <c r="R131" s="215">
        <f>Q131*H131</f>
        <v>0</v>
      </c>
      <c r="S131" s="215">
        <v>0</v>
      </c>
      <c r="T131" s="216">
        <f>S131*H131</f>
        <v>0</v>
      </c>
      <c r="AR131" s="26" t="s">
        <v>170</v>
      </c>
      <c r="AT131" s="26" t="s">
        <v>165</v>
      </c>
      <c r="AU131" s="26" t="s">
        <v>170</v>
      </c>
      <c r="AY131" s="26" t="s">
        <v>162</v>
      </c>
      <c r="BE131" s="217">
        <f>IF(N131="základní",J131,0)</f>
        <v>0</v>
      </c>
      <c r="BF131" s="217">
        <f>IF(N131="snížená",J131,0)</f>
        <v>0</v>
      </c>
      <c r="BG131" s="217">
        <f>IF(N131="zákl. přenesená",J131,0)</f>
        <v>0</v>
      </c>
      <c r="BH131" s="217">
        <f>IF(N131="sníž. přenesená",J131,0)</f>
        <v>0</v>
      </c>
      <c r="BI131" s="217">
        <f>IF(N131="nulová",J131,0)</f>
        <v>0</v>
      </c>
      <c r="BJ131" s="26" t="s">
        <v>79</v>
      </c>
      <c r="BK131" s="217">
        <f>ROUND(I131*H131,2)</f>
        <v>0</v>
      </c>
      <c r="BL131" s="26" t="s">
        <v>170</v>
      </c>
      <c r="BM131" s="26" t="s">
        <v>261</v>
      </c>
    </row>
    <row r="132" spans="2:65" s="1" customFormat="1" ht="22.5" customHeight="1">
      <c r="B132" s="43"/>
      <c r="C132" s="206" t="s">
        <v>308</v>
      </c>
      <c r="D132" s="206" t="s">
        <v>165</v>
      </c>
      <c r="E132" s="207" t="s">
        <v>1703</v>
      </c>
      <c r="F132" s="208" t="s">
        <v>1704</v>
      </c>
      <c r="G132" s="209" t="s">
        <v>1675</v>
      </c>
      <c r="H132" s="210">
        <v>119</v>
      </c>
      <c r="I132" s="211"/>
      <c r="J132" s="212">
        <f>ROUND(I132*H132,2)</f>
        <v>0</v>
      </c>
      <c r="K132" s="208" t="s">
        <v>21</v>
      </c>
      <c r="L132" s="63"/>
      <c r="M132" s="213" t="s">
        <v>21</v>
      </c>
      <c r="N132" s="214" t="s">
        <v>43</v>
      </c>
      <c r="O132" s="44"/>
      <c r="P132" s="215">
        <f>O132*H132</f>
        <v>0</v>
      </c>
      <c r="Q132" s="215">
        <v>0</v>
      </c>
      <c r="R132" s="215">
        <f>Q132*H132</f>
        <v>0</v>
      </c>
      <c r="S132" s="215">
        <v>0</v>
      </c>
      <c r="T132" s="216">
        <f>S132*H132</f>
        <v>0</v>
      </c>
      <c r="AR132" s="26" t="s">
        <v>170</v>
      </c>
      <c r="AT132" s="26" t="s">
        <v>165</v>
      </c>
      <c r="AU132" s="26" t="s">
        <v>170</v>
      </c>
      <c r="AY132" s="26" t="s">
        <v>162</v>
      </c>
      <c r="BE132" s="217">
        <f>IF(N132="základní",J132,0)</f>
        <v>0</v>
      </c>
      <c r="BF132" s="217">
        <f>IF(N132="snížená",J132,0)</f>
        <v>0</v>
      </c>
      <c r="BG132" s="217">
        <f>IF(N132="zákl. přenesená",J132,0)</f>
        <v>0</v>
      </c>
      <c r="BH132" s="217">
        <f>IF(N132="sníž. přenesená",J132,0)</f>
        <v>0</v>
      </c>
      <c r="BI132" s="217">
        <f>IF(N132="nulová",J132,0)</f>
        <v>0</v>
      </c>
      <c r="BJ132" s="26" t="s">
        <v>79</v>
      </c>
      <c r="BK132" s="217">
        <f>ROUND(I132*H132,2)</f>
        <v>0</v>
      </c>
      <c r="BL132" s="26" t="s">
        <v>170</v>
      </c>
      <c r="BM132" s="26" t="s">
        <v>308</v>
      </c>
    </row>
    <row r="133" spans="2:65" s="1" customFormat="1" ht="22.5" customHeight="1">
      <c r="B133" s="43"/>
      <c r="C133" s="206" t="s">
        <v>10</v>
      </c>
      <c r="D133" s="206" t="s">
        <v>165</v>
      </c>
      <c r="E133" s="207" t="s">
        <v>1705</v>
      </c>
      <c r="F133" s="208" t="s">
        <v>1694</v>
      </c>
      <c r="G133" s="209" t="s">
        <v>1675</v>
      </c>
      <c r="H133" s="210">
        <v>119</v>
      </c>
      <c r="I133" s="211"/>
      <c r="J133" s="212">
        <f>ROUND(I133*H133,2)</f>
        <v>0</v>
      </c>
      <c r="K133" s="208" t="s">
        <v>21</v>
      </c>
      <c r="L133" s="63"/>
      <c r="M133" s="213" t="s">
        <v>21</v>
      </c>
      <c r="N133" s="214" t="s">
        <v>43</v>
      </c>
      <c r="O133" s="44"/>
      <c r="P133" s="215">
        <f>O133*H133</f>
        <v>0</v>
      </c>
      <c r="Q133" s="215">
        <v>0</v>
      </c>
      <c r="R133" s="215">
        <f>Q133*H133</f>
        <v>0</v>
      </c>
      <c r="S133" s="215">
        <v>0</v>
      </c>
      <c r="T133" s="216">
        <f>S133*H133</f>
        <v>0</v>
      </c>
      <c r="AR133" s="26" t="s">
        <v>170</v>
      </c>
      <c r="AT133" s="26" t="s">
        <v>165</v>
      </c>
      <c r="AU133" s="26" t="s">
        <v>170</v>
      </c>
      <c r="AY133" s="26" t="s">
        <v>162</v>
      </c>
      <c r="BE133" s="217">
        <f>IF(N133="základní",J133,0)</f>
        <v>0</v>
      </c>
      <c r="BF133" s="217">
        <f>IF(N133="snížená",J133,0)</f>
        <v>0</v>
      </c>
      <c r="BG133" s="217">
        <f>IF(N133="zákl. přenesená",J133,0)</f>
        <v>0</v>
      </c>
      <c r="BH133" s="217">
        <f>IF(N133="sníž. přenesená",J133,0)</f>
        <v>0</v>
      </c>
      <c r="BI133" s="217">
        <f>IF(N133="nulová",J133,0)</f>
        <v>0</v>
      </c>
      <c r="BJ133" s="26" t="s">
        <v>79</v>
      </c>
      <c r="BK133" s="217">
        <f>ROUND(I133*H133,2)</f>
        <v>0</v>
      </c>
      <c r="BL133" s="26" t="s">
        <v>170</v>
      </c>
      <c r="BM133" s="26" t="s">
        <v>10</v>
      </c>
    </row>
    <row r="134" spans="2:65" s="1" customFormat="1" ht="22.5" customHeight="1">
      <c r="B134" s="43"/>
      <c r="C134" s="206" t="s">
        <v>376</v>
      </c>
      <c r="D134" s="206" t="s">
        <v>165</v>
      </c>
      <c r="E134" s="207" t="s">
        <v>1706</v>
      </c>
      <c r="F134" s="208" t="s">
        <v>1696</v>
      </c>
      <c r="G134" s="209" t="s">
        <v>1675</v>
      </c>
      <c r="H134" s="210">
        <v>3</v>
      </c>
      <c r="I134" s="211"/>
      <c r="J134" s="212">
        <f>ROUND(I134*H134,2)</f>
        <v>0</v>
      </c>
      <c r="K134" s="208" t="s">
        <v>21</v>
      </c>
      <c r="L134" s="63"/>
      <c r="M134" s="213" t="s">
        <v>21</v>
      </c>
      <c r="N134" s="214" t="s">
        <v>43</v>
      </c>
      <c r="O134" s="44"/>
      <c r="P134" s="215">
        <f>O134*H134</f>
        <v>0</v>
      </c>
      <c r="Q134" s="215">
        <v>0</v>
      </c>
      <c r="R134" s="215">
        <f>Q134*H134</f>
        <v>0</v>
      </c>
      <c r="S134" s="215">
        <v>0</v>
      </c>
      <c r="T134" s="216">
        <f>S134*H134</f>
        <v>0</v>
      </c>
      <c r="AR134" s="26" t="s">
        <v>170</v>
      </c>
      <c r="AT134" s="26" t="s">
        <v>165</v>
      </c>
      <c r="AU134" s="26" t="s">
        <v>170</v>
      </c>
      <c r="AY134" s="26" t="s">
        <v>162</v>
      </c>
      <c r="BE134" s="217">
        <f>IF(N134="základní",J134,0)</f>
        <v>0</v>
      </c>
      <c r="BF134" s="217">
        <f>IF(N134="snížená",J134,0)</f>
        <v>0</v>
      </c>
      <c r="BG134" s="217">
        <f>IF(N134="zákl. přenesená",J134,0)</f>
        <v>0</v>
      </c>
      <c r="BH134" s="217">
        <f>IF(N134="sníž. přenesená",J134,0)</f>
        <v>0</v>
      </c>
      <c r="BI134" s="217">
        <f>IF(N134="nulová",J134,0)</f>
        <v>0</v>
      </c>
      <c r="BJ134" s="26" t="s">
        <v>79</v>
      </c>
      <c r="BK134" s="217">
        <f>ROUND(I134*H134,2)</f>
        <v>0</v>
      </c>
      <c r="BL134" s="26" t="s">
        <v>170</v>
      </c>
      <c r="BM134" s="26" t="s">
        <v>376</v>
      </c>
    </row>
    <row r="135" spans="2:63" s="16" customFormat="1" ht="21.6" customHeight="1">
      <c r="B135" s="292"/>
      <c r="C135" s="293"/>
      <c r="D135" s="294" t="s">
        <v>71</v>
      </c>
      <c r="E135" s="294" t="s">
        <v>1707</v>
      </c>
      <c r="F135" s="294" t="s">
        <v>1708</v>
      </c>
      <c r="G135" s="293"/>
      <c r="H135" s="293"/>
      <c r="I135" s="295"/>
      <c r="J135" s="296">
        <f>BK135</f>
        <v>0</v>
      </c>
      <c r="K135" s="293"/>
      <c r="L135" s="297"/>
      <c r="M135" s="298"/>
      <c r="N135" s="299"/>
      <c r="O135" s="299"/>
      <c r="P135" s="300">
        <f>SUM(P136:P155)</f>
        <v>0</v>
      </c>
      <c r="Q135" s="299"/>
      <c r="R135" s="300">
        <f>SUM(R136:R155)</f>
        <v>0</v>
      </c>
      <c r="S135" s="299"/>
      <c r="T135" s="301">
        <f>SUM(T136:T155)</f>
        <v>0</v>
      </c>
      <c r="AR135" s="302" t="s">
        <v>79</v>
      </c>
      <c r="AT135" s="303" t="s">
        <v>71</v>
      </c>
      <c r="AU135" s="303" t="s">
        <v>163</v>
      </c>
      <c r="AY135" s="302" t="s">
        <v>162</v>
      </c>
      <c r="BK135" s="304">
        <f>SUM(BK136:BK155)</f>
        <v>0</v>
      </c>
    </row>
    <row r="136" spans="2:65" s="1" customFormat="1" ht="22.5" customHeight="1">
      <c r="B136" s="43"/>
      <c r="C136" s="206" t="s">
        <v>383</v>
      </c>
      <c r="D136" s="206" t="s">
        <v>165</v>
      </c>
      <c r="E136" s="207" t="s">
        <v>1709</v>
      </c>
      <c r="F136" s="208" t="s">
        <v>1710</v>
      </c>
      <c r="G136" s="209" t="s">
        <v>1675</v>
      </c>
      <c r="H136" s="210">
        <v>1</v>
      </c>
      <c r="I136" s="211"/>
      <c r="J136" s="212">
        <f>ROUND(I136*H136,2)</f>
        <v>0</v>
      </c>
      <c r="K136" s="208" t="s">
        <v>21</v>
      </c>
      <c r="L136" s="63"/>
      <c r="M136" s="213" t="s">
        <v>21</v>
      </c>
      <c r="N136" s="214" t="s">
        <v>43</v>
      </c>
      <c r="O136" s="44"/>
      <c r="P136" s="215">
        <f>O136*H136</f>
        <v>0</v>
      </c>
      <c r="Q136" s="215">
        <v>0</v>
      </c>
      <c r="R136" s="215">
        <f>Q136*H136</f>
        <v>0</v>
      </c>
      <c r="S136" s="215">
        <v>0</v>
      </c>
      <c r="T136" s="216">
        <f>S136*H136</f>
        <v>0</v>
      </c>
      <c r="AR136" s="26" t="s">
        <v>170</v>
      </c>
      <c r="AT136" s="26" t="s">
        <v>165</v>
      </c>
      <c r="AU136" s="26" t="s">
        <v>170</v>
      </c>
      <c r="AY136" s="26" t="s">
        <v>162</v>
      </c>
      <c r="BE136" s="217">
        <f>IF(N136="základní",J136,0)</f>
        <v>0</v>
      </c>
      <c r="BF136" s="217">
        <f>IF(N136="snížená",J136,0)</f>
        <v>0</v>
      </c>
      <c r="BG136" s="217">
        <f>IF(N136="zákl. přenesená",J136,0)</f>
        <v>0</v>
      </c>
      <c r="BH136" s="217">
        <f>IF(N136="sníž. přenesená",J136,0)</f>
        <v>0</v>
      </c>
      <c r="BI136" s="217">
        <f>IF(N136="nulová",J136,0)</f>
        <v>0</v>
      </c>
      <c r="BJ136" s="26" t="s">
        <v>79</v>
      </c>
      <c r="BK136" s="217">
        <f>ROUND(I136*H136,2)</f>
        <v>0</v>
      </c>
      <c r="BL136" s="26" t="s">
        <v>170</v>
      </c>
      <c r="BM136" s="26" t="s">
        <v>383</v>
      </c>
    </row>
    <row r="137" spans="2:47" s="1" customFormat="1" ht="27">
      <c r="B137" s="43"/>
      <c r="C137" s="65"/>
      <c r="D137" s="245" t="s">
        <v>241</v>
      </c>
      <c r="E137" s="65"/>
      <c r="F137" s="279" t="s">
        <v>1676</v>
      </c>
      <c r="G137" s="65"/>
      <c r="H137" s="65"/>
      <c r="I137" s="174"/>
      <c r="J137" s="65"/>
      <c r="K137" s="65"/>
      <c r="L137" s="63"/>
      <c r="M137" s="220"/>
      <c r="N137" s="44"/>
      <c r="O137" s="44"/>
      <c r="P137" s="44"/>
      <c r="Q137" s="44"/>
      <c r="R137" s="44"/>
      <c r="S137" s="44"/>
      <c r="T137" s="80"/>
      <c r="AT137" s="26" t="s">
        <v>241</v>
      </c>
      <c r="AU137" s="26" t="s">
        <v>170</v>
      </c>
    </row>
    <row r="138" spans="2:65" s="1" customFormat="1" ht="22.5" customHeight="1">
      <c r="B138" s="43"/>
      <c r="C138" s="206" t="s">
        <v>393</v>
      </c>
      <c r="D138" s="206" t="s">
        <v>165</v>
      </c>
      <c r="E138" s="207" t="s">
        <v>1711</v>
      </c>
      <c r="F138" s="208" t="s">
        <v>1712</v>
      </c>
      <c r="G138" s="209" t="s">
        <v>1675</v>
      </c>
      <c r="H138" s="210">
        <v>1</v>
      </c>
      <c r="I138" s="211"/>
      <c r="J138" s="212">
        <f>ROUND(I138*H138,2)</f>
        <v>0</v>
      </c>
      <c r="K138" s="208" t="s">
        <v>21</v>
      </c>
      <c r="L138" s="63"/>
      <c r="M138" s="213" t="s">
        <v>21</v>
      </c>
      <c r="N138" s="214" t="s">
        <v>43</v>
      </c>
      <c r="O138" s="44"/>
      <c r="P138" s="215">
        <f>O138*H138</f>
        <v>0</v>
      </c>
      <c r="Q138" s="215">
        <v>0</v>
      </c>
      <c r="R138" s="215">
        <f>Q138*H138</f>
        <v>0</v>
      </c>
      <c r="S138" s="215">
        <v>0</v>
      </c>
      <c r="T138" s="216">
        <f>S138*H138</f>
        <v>0</v>
      </c>
      <c r="AR138" s="26" t="s">
        <v>170</v>
      </c>
      <c r="AT138" s="26" t="s">
        <v>165</v>
      </c>
      <c r="AU138" s="26" t="s">
        <v>170</v>
      </c>
      <c r="AY138" s="26" t="s">
        <v>162</v>
      </c>
      <c r="BE138" s="217">
        <f>IF(N138="základní",J138,0)</f>
        <v>0</v>
      </c>
      <c r="BF138" s="217">
        <f>IF(N138="snížená",J138,0)</f>
        <v>0</v>
      </c>
      <c r="BG138" s="217">
        <f>IF(N138="zákl. přenesená",J138,0)</f>
        <v>0</v>
      </c>
      <c r="BH138" s="217">
        <f>IF(N138="sníž. přenesená",J138,0)</f>
        <v>0</v>
      </c>
      <c r="BI138" s="217">
        <f>IF(N138="nulová",J138,0)</f>
        <v>0</v>
      </c>
      <c r="BJ138" s="26" t="s">
        <v>79</v>
      </c>
      <c r="BK138" s="217">
        <f>ROUND(I138*H138,2)</f>
        <v>0</v>
      </c>
      <c r="BL138" s="26" t="s">
        <v>170</v>
      </c>
      <c r="BM138" s="26" t="s">
        <v>393</v>
      </c>
    </row>
    <row r="139" spans="2:47" s="1" customFormat="1" ht="27">
      <c r="B139" s="43"/>
      <c r="C139" s="65"/>
      <c r="D139" s="245" t="s">
        <v>241</v>
      </c>
      <c r="E139" s="65"/>
      <c r="F139" s="279" t="s">
        <v>1676</v>
      </c>
      <c r="G139" s="65"/>
      <c r="H139" s="65"/>
      <c r="I139" s="174"/>
      <c r="J139" s="65"/>
      <c r="K139" s="65"/>
      <c r="L139" s="63"/>
      <c r="M139" s="220"/>
      <c r="N139" s="44"/>
      <c r="O139" s="44"/>
      <c r="P139" s="44"/>
      <c r="Q139" s="44"/>
      <c r="R139" s="44"/>
      <c r="S139" s="44"/>
      <c r="T139" s="80"/>
      <c r="AT139" s="26" t="s">
        <v>241</v>
      </c>
      <c r="AU139" s="26" t="s">
        <v>170</v>
      </c>
    </row>
    <row r="140" spans="2:65" s="1" customFormat="1" ht="22.5" customHeight="1">
      <c r="B140" s="43"/>
      <c r="C140" s="206" t="s">
        <v>399</v>
      </c>
      <c r="D140" s="206" t="s">
        <v>165</v>
      </c>
      <c r="E140" s="207" t="s">
        <v>1713</v>
      </c>
      <c r="F140" s="208" t="s">
        <v>1714</v>
      </c>
      <c r="G140" s="209" t="s">
        <v>1675</v>
      </c>
      <c r="H140" s="210">
        <v>6</v>
      </c>
      <c r="I140" s="211"/>
      <c r="J140" s="212">
        <f>ROUND(I140*H140,2)</f>
        <v>0</v>
      </c>
      <c r="K140" s="208" t="s">
        <v>21</v>
      </c>
      <c r="L140" s="63"/>
      <c r="M140" s="213" t="s">
        <v>21</v>
      </c>
      <c r="N140" s="214" t="s">
        <v>43</v>
      </c>
      <c r="O140" s="44"/>
      <c r="P140" s="215">
        <f>O140*H140</f>
        <v>0</v>
      </c>
      <c r="Q140" s="215">
        <v>0</v>
      </c>
      <c r="R140" s="215">
        <f>Q140*H140</f>
        <v>0</v>
      </c>
      <c r="S140" s="215">
        <v>0</v>
      </c>
      <c r="T140" s="216">
        <f>S140*H140</f>
        <v>0</v>
      </c>
      <c r="AR140" s="26" t="s">
        <v>170</v>
      </c>
      <c r="AT140" s="26" t="s">
        <v>165</v>
      </c>
      <c r="AU140" s="26" t="s">
        <v>170</v>
      </c>
      <c r="AY140" s="26" t="s">
        <v>162</v>
      </c>
      <c r="BE140" s="217">
        <f>IF(N140="základní",J140,0)</f>
        <v>0</v>
      </c>
      <c r="BF140" s="217">
        <f>IF(N140="snížená",J140,0)</f>
        <v>0</v>
      </c>
      <c r="BG140" s="217">
        <f>IF(N140="zákl. přenesená",J140,0)</f>
        <v>0</v>
      </c>
      <c r="BH140" s="217">
        <f>IF(N140="sníž. přenesená",J140,0)</f>
        <v>0</v>
      </c>
      <c r="BI140" s="217">
        <f>IF(N140="nulová",J140,0)</f>
        <v>0</v>
      </c>
      <c r="BJ140" s="26" t="s">
        <v>79</v>
      </c>
      <c r="BK140" s="217">
        <f>ROUND(I140*H140,2)</f>
        <v>0</v>
      </c>
      <c r="BL140" s="26" t="s">
        <v>170</v>
      </c>
      <c r="BM140" s="26" t="s">
        <v>399</v>
      </c>
    </row>
    <row r="141" spans="2:47" s="1" customFormat="1" ht="27">
      <c r="B141" s="43"/>
      <c r="C141" s="65"/>
      <c r="D141" s="245" t="s">
        <v>241</v>
      </c>
      <c r="E141" s="65"/>
      <c r="F141" s="279" t="s">
        <v>1676</v>
      </c>
      <c r="G141" s="65"/>
      <c r="H141" s="65"/>
      <c r="I141" s="174"/>
      <c r="J141" s="65"/>
      <c r="K141" s="65"/>
      <c r="L141" s="63"/>
      <c r="M141" s="220"/>
      <c r="N141" s="44"/>
      <c r="O141" s="44"/>
      <c r="P141" s="44"/>
      <c r="Q141" s="44"/>
      <c r="R141" s="44"/>
      <c r="S141" s="44"/>
      <c r="T141" s="80"/>
      <c r="AT141" s="26" t="s">
        <v>241</v>
      </c>
      <c r="AU141" s="26" t="s">
        <v>170</v>
      </c>
    </row>
    <row r="142" spans="2:65" s="1" customFormat="1" ht="22.5" customHeight="1">
      <c r="B142" s="43"/>
      <c r="C142" s="206" t="s">
        <v>403</v>
      </c>
      <c r="D142" s="206" t="s">
        <v>165</v>
      </c>
      <c r="E142" s="207" t="s">
        <v>1715</v>
      </c>
      <c r="F142" s="208" t="s">
        <v>1716</v>
      </c>
      <c r="G142" s="209" t="s">
        <v>1675</v>
      </c>
      <c r="H142" s="210">
        <v>6</v>
      </c>
      <c r="I142" s="211"/>
      <c r="J142" s="212">
        <f>ROUND(I142*H142,2)</f>
        <v>0</v>
      </c>
      <c r="K142" s="208" t="s">
        <v>21</v>
      </c>
      <c r="L142" s="63"/>
      <c r="M142" s="213" t="s">
        <v>21</v>
      </c>
      <c r="N142" s="214" t="s">
        <v>43</v>
      </c>
      <c r="O142" s="44"/>
      <c r="P142" s="215">
        <f>O142*H142</f>
        <v>0</v>
      </c>
      <c r="Q142" s="215">
        <v>0</v>
      </c>
      <c r="R142" s="215">
        <f>Q142*H142</f>
        <v>0</v>
      </c>
      <c r="S142" s="215">
        <v>0</v>
      </c>
      <c r="T142" s="216">
        <f>S142*H142</f>
        <v>0</v>
      </c>
      <c r="AR142" s="26" t="s">
        <v>170</v>
      </c>
      <c r="AT142" s="26" t="s">
        <v>165</v>
      </c>
      <c r="AU142" s="26" t="s">
        <v>170</v>
      </c>
      <c r="AY142" s="26" t="s">
        <v>162</v>
      </c>
      <c r="BE142" s="217">
        <f>IF(N142="základní",J142,0)</f>
        <v>0</v>
      </c>
      <c r="BF142" s="217">
        <f>IF(N142="snížená",J142,0)</f>
        <v>0</v>
      </c>
      <c r="BG142" s="217">
        <f>IF(N142="zákl. přenesená",J142,0)</f>
        <v>0</v>
      </c>
      <c r="BH142" s="217">
        <f>IF(N142="sníž. přenesená",J142,0)</f>
        <v>0</v>
      </c>
      <c r="BI142" s="217">
        <f>IF(N142="nulová",J142,0)</f>
        <v>0</v>
      </c>
      <c r="BJ142" s="26" t="s">
        <v>79</v>
      </c>
      <c r="BK142" s="217">
        <f>ROUND(I142*H142,2)</f>
        <v>0</v>
      </c>
      <c r="BL142" s="26" t="s">
        <v>170</v>
      </c>
      <c r="BM142" s="26" t="s">
        <v>403</v>
      </c>
    </row>
    <row r="143" spans="2:47" s="1" customFormat="1" ht="27">
      <c r="B143" s="43"/>
      <c r="C143" s="65"/>
      <c r="D143" s="245" t="s">
        <v>241</v>
      </c>
      <c r="E143" s="65"/>
      <c r="F143" s="279" t="s">
        <v>1676</v>
      </c>
      <c r="G143" s="65"/>
      <c r="H143" s="65"/>
      <c r="I143" s="174"/>
      <c r="J143" s="65"/>
      <c r="K143" s="65"/>
      <c r="L143" s="63"/>
      <c r="M143" s="220"/>
      <c r="N143" s="44"/>
      <c r="O143" s="44"/>
      <c r="P143" s="44"/>
      <c r="Q143" s="44"/>
      <c r="R143" s="44"/>
      <c r="S143" s="44"/>
      <c r="T143" s="80"/>
      <c r="AT143" s="26" t="s">
        <v>241</v>
      </c>
      <c r="AU143" s="26" t="s">
        <v>170</v>
      </c>
    </row>
    <row r="144" spans="2:65" s="1" customFormat="1" ht="22.5" customHeight="1">
      <c r="B144" s="43"/>
      <c r="C144" s="206" t="s">
        <v>9</v>
      </c>
      <c r="D144" s="206" t="s">
        <v>165</v>
      </c>
      <c r="E144" s="207" t="s">
        <v>1717</v>
      </c>
      <c r="F144" s="208" t="s">
        <v>1718</v>
      </c>
      <c r="G144" s="209" t="s">
        <v>1675</v>
      </c>
      <c r="H144" s="210">
        <v>18</v>
      </c>
      <c r="I144" s="211"/>
      <c r="J144" s="212">
        <f>ROUND(I144*H144,2)</f>
        <v>0</v>
      </c>
      <c r="K144" s="208" t="s">
        <v>21</v>
      </c>
      <c r="L144" s="63"/>
      <c r="M144" s="213" t="s">
        <v>21</v>
      </c>
      <c r="N144" s="214" t="s">
        <v>43</v>
      </c>
      <c r="O144" s="44"/>
      <c r="P144" s="215">
        <f>O144*H144</f>
        <v>0</v>
      </c>
      <c r="Q144" s="215">
        <v>0</v>
      </c>
      <c r="R144" s="215">
        <f>Q144*H144</f>
        <v>0</v>
      </c>
      <c r="S144" s="215">
        <v>0</v>
      </c>
      <c r="T144" s="216">
        <f>S144*H144</f>
        <v>0</v>
      </c>
      <c r="AR144" s="26" t="s">
        <v>170</v>
      </c>
      <c r="AT144" s="26" t="s">
        <v>165</v>
      </c>
      <c r="AU144" s="26" t="s">
        <v>170</v>
      </c>
      <c r="AY144" s="26" t="s">
        <v>162</v>
      </c>
      <c r="BE144" s="217">
        <f>IF(N144="základní",J144,0)</f>
        <v>0</v>
      </c>
      <c r="BF144" s="217">
        <f>IF(N144="snížená",J144,0)</f>
        <v>0</v>
      </c>
      <c r="BG144" s="217">
        <f>IF(N144="zákl. přenesená",J144,0)</f>
        <v>0</v>
      </c>
      <c r="BH144" s="217">
        <f>IF(N144="sníž. přenesená",J144,0)</f>
        <v>0</v>
      </c>
      <c r="BI144" s="217">
        <f>IF(N144="nulová",J144,0)</f>
        <v>0</v>
      </c>
      <c r="BJ144" s="26" t="s">
        <v>79</v>
      </c>
      <c r="BK144" s="217">
        <f>ROUND(I144*H144,2)</f>
        <v>0</v>
      </c>
      <c r="BL144" s="26" t="s">
        <v>170</v>
      </c>
      <c r="BM144" s="26" t="s">
        <v>9</v>
      </c>
    </row>
    <row r="145" spans="2:47" s="1" customFormat="1" ht="27">
      <c r="B145" s="43"/>
      <c r="C145" s="65"/>
      <c r="D145" s="245" t="s">
        <v>241</v>
      </c>
      <c r="E145" s="65"/>
      <c r="F145" s="279" t="s">
        <v>1676</v>
      </c>
      <c r="G145" s="65"/>
      <c r="H145" s="65"/>
      <c r="I145" s="174"/>
      <c r="J145" s="65"/>
      <c r="K145" s="65"/>
      <c r="L145" s="63"/>
      <c r="M145" s="220"/>
      <c r="N145" s="44"/>
      <c r="O145" s="44"/>
      <c r="P145" s="44"/>
      <c r="Q145" s="44"/>
      <c r="R145" s="44"/>
      <c r="S145" s="44"/>
      <c r="T145" s="80"/>
      <c r="AT145" s="26" t="s">
        <v>241</v>
      </c>
      <c r="AU145" s="26" t="s">
        <v>170</v>
      </c>
    </row>
    <row r="146" spans="2:65" s="1" customFormat="1" ht="22.5" customHeight="1">
      <c r="B146" s="43"/>
      <c r="C146" s="206" t="s">
        <v>413</v>
      </c>
      <c r="D146" s="206" t="s">
        <v>165</v>
      </c>
      <c r="E146" s="207" t="s">
        <v>1719</v>
      </c>
      <c r="F146" s="208" t="s">
        <v>1720</v>
      </c>
      <c r="G146" s="209" t="s">
        <v>1675</v>
      </c>
      <c r="H146" s="210">
        <v>6</v>
      </c>
      <c r="I146" s="211"/>
      <c r="J146" s="212">
        <f>ROUND(I146*H146,2)</f>
        <v>0</v>
      </c>
      <c r="K146" s="208" t="s">
        <v>21</v>
      </c>
      <c r="L146" s="63"/>
      <c r="M146" s="213" t="s">
        <v>21</v>
      </c>
      <c r="N146" s="214" t="s">
        <v>43</v>
      </c>
      <c r="O146" s="44"/>
      <c r="P146" s="215">
        <f>O146*H146</f>
        <v>0</v>
      </c>
      <c r="Q146" s="215">
        <v>0</v>
      </c>
      <c r="R146" s="215">
        <f>Q146*H146</f>
        <v>0</v>
      </c>
      <c r="S146" s="215">
        <v>0</v>
      </c>
      <c r="T146" s="216">
        <f>S146*H146</f>
        <v>0</v>
      </c>
      <c r="AR146" s="26" t="s">
        <v>170</v>
      </c>
      <c r="AT146" s="26" t="s">
        <v>165</v>
      </c>
      <c r="AU146" s="26" t="s">
        <v>170</v>
      </c>
      <c r="AY146" s="26" t="s">
        <v>162</v>
      </c>
      <c r="BE146" s="217">
        <f>IF(N146="základní",J146,0)</f>
        <v>0</v>
      </c>
      <c r="BF146" s="217">
        <f>IF(N146="snížená",J146,0)</f>
        <v>0</v>
      </c>
      <c r="BG146" s="217">
        <f>IF(N146="zákl. přenesená",J146,0)</f>
        <v>0</v>
      </c>
      <c r="BH146" s="217">
        <f>IF(N146="sníž. přenesená",J146,0)</f>
        <v>0</v>
      </c>
      <c r="BI146" s="217">
        <f>IF(N146="nulová",J146,0)</f>
        <v>0</v>
      </c>
      <c r="BJ146" s="26" t="s">
        <v>79</v>
      </c>
      <c r="BK146" s="217">
        <f>ROUND(I146*H146,2)</f>
        <v>0</v>
      </c>
      <c r="BL146" s="26" t="s">
        <v>170</v>
      </c>
      <c r="BM146" s="26" t="s">
        <v>413</v>
      </c>
    </row>
    <row r="147" spans="2:47" s="1" customFormat="1" ht="27">
      <c r="B147" s="43"/>
      <c r="C147" s="65"/>
      <c r="D147" s="245" t="s">
        <v>241</v>
      </c>
      <c r="E147" s="65"/>
      <c r="F147" s="279" t="s">
        <v>1676</v>
      </c>
      <c r="G147" s="65"/>
      <c r="H147" s="65"/>
      <c r="I147" s="174"/>
      <c r="J147" s="65"/>
      <c r="K147" s="65"/>
      <c r="L147" s="63"/>
      <c r="M147" s="220"/>
      <c r="N147" s="44"/>
      <c r="O147" s="44"/>
      <c r="P147" s="44"/>
      <c r="Q147" s="44"/>
      <c r="R147" s="44"/>
      <c r="S147" s="44"/>
      <c r="T147" s="80"/>
      <c r="AT147" s="26" t="s">
        <v>241</v>
      </c>
      <c r="AU147" s="26" t="s">
        <v>170</v>
      </c>
    </row>
    <row r="148" spans="2:65" s="1" customFormat="1" ht="22.5" customHeight="1">
      <c r="B148" s="43"/>
      <c r="C148" s="206" t="s">
        <v>423</v>
      </c>
      <c r="D148" s="206" t="s">
        <v>165</v>
      </c>
      <c r="E148" s="207" t="s">
        <v>1721</v>
      </c>
      <c r="F148" s="208" t="s">
        <v>1722</v>
      </c>
      <c r="G148" s="209" t="s">
        <v>1675</v>
      </c>
      <c r="H148" s="210">
        <v>6</v>
      </c>
      <c r="I148" s="211"/>
      <c r="J148" s="212">
        <f>ROUND(I148*H148,2)</f>
        <v>0</v>
      </c>
      <c r="K148" s="208" t="s">
        <v>21</v>
      </c>
      <c r="L148" s="63"/>
      <c r="M148" s="213" t="s">
        <v>21</v>
      </c>
      <c r="N148" s="214" t="s">
        <v>43</v>
      </c>
      <c r="O148" s="44"/>
      <c r="P148" s="215">
        <f>O148*H148</f>
        <v>0</v>
      </c>
      <c r="Q148" s="215">
        <v>0</v>
      </c>
      <c r="R148" s="215">
        <f>Q148*H148</f>
        <v>0</v>
      </c>
      <c r="S148" s="215">
        <v>0</v>
      </c>
      <c r="T148" s="216">
        <f>S148*H148</f>
        <v>0</v>
      </c>
      <c r="AR148" s="26" t="s">
        <v>170</v>
      </c>
      <c r="AT148" s="26" t="s">
        <v>165</v>
      </c>
      <c r="AU148" s="26" t="s">
        <v>170</v>
      </c>
      <c r="AY148" s="26" t="s">
        <v>162</v>
      </c>
      <c r="BE148" s="217">
        <f>IF(N148="základní",J148,0)</f>
        <v>0</v>
      </c>
      <c r="BF148" s="217">
        <f>IF(N148="snížená",J148,0)</f>
        <v>0</v>
      </c>
      <c r="BG148" s="217">
        <f>IF(N148="zákl. přenesená",J148,0)</f>
        <v>0</v>
      </c>
      <c r="BH148" s="217">
        <f>IF(N148="sníž. přenesená",J148,0)</f>
        <v>0</v>
      </c>
      <c r="BI148" s="217">
        <f>IF(N148="nulová",J148,0)</f>
        <v>0</v>
      </c>
      <c r="BJ148" s="26" t="s">
        <v>79</v>
      </c>
      <c r="BK148" s="217">
        <f>ROUND(I148*H148,2)</f>
        <v>0</v>
      </c>
      <c r="BL148" s="26" t="s">
        <v>170</v>
      </c>
      <c r="BM148" s="26" t="s">
        <v>423</v>
      </c>
    </row>
    <row r="149" spans="2:47" s="1" customFormat="1" ht="27">
      <c r="B149" s="43"/>
      <c r="C149" s="65"/>
      <c r="D149" s="245" t="s">
        <v>241</v>
      </c>
      <c r="E149" s="65"/>
      <c r="F149" s="279" t="s">
        <v>1676</v>
      </c>
      <c r="G149" s="65"/>
      <c r="H149" s="65"/>
      <c r="I149" s="174"/>
      <c r="J149" s="65"/>
      <c r="K149" s="65"/>
      <c r="L149" s="63"/>
      <c r="M149" s="220"/>
      <c r="N149" s="44"/>
      <c r="O149" s="44"/>
      <c r="P149" s="44"/>
      <c r="Q149" s="44"/>
      <c r="R149" s="44"/>
      <c r="S149" s="44"/>
      <c r="T149" s="80"/>
      <c r="AT149" s="26" t="s">
        <v>241</v>
      </c>
      <c r="AU149" s="26" t="s">
        <v>170</v>
      </c>
    </row>
    <row r="150" spans="2:65" s="1" customFormat="1" ht="22.5" customHeight="1">
      <c r="B150" s="43"/>
      <c r="C150" s="206" t="s">
        <v>427</v>
      </c>
      <c r="D150" s="206" t="s">
        <v>165</v>
      </c>
      <c r="E150" s="207" t="s">
        <v>1723</v>
      </c>
      <c r="F150" s="208" t="s">
        <v>1694</v>
      </c>
      <c r="G150" s="209" t="s">
        <v>1675</v>
      </c>
      <c r="H150" s="210">
        <v>6</v>
      </c>
      <c r="I150" s="211"/>
      <c r="J150" s="212">
        <f>ROUND(I150*H150,2)</f>
        <v>0</v>
      </c>
      <c r="K150" s="208" t="s">
        <v>21</v>
      </c>
      <c r="L150" s="63"/>
      <c r="M150" s="213" t="s">
        <v>21</v>
      </c>
      <c r="N150" s="214" t="s">
        <v>43</v>
      </c>
      <c r="O150" s="44"/>
      <c r="P150" s="215">
        <f>O150*H150</f>
        <v>0</v>
      </c>
      <c r="Q150" s="215">
        <v>0</v>
      </c>
      <c r="R150" s="215">
        <f>Q150*H150</f>
        <v>0</v>
      </c>
      <c r="S150" s="215">
        <v>0</v>
      </c>
      <c r="T150" s="216">
        <f>S150*H150</f>
        <v>0</v>
      </c>
      <c r="AR150" s="26" t="s">
        <v>170</v>
      </c>
      <c r="AT150" s="26" t="s">
        <v>165</v>
      </c>
      <c r="AU150" s="26" t="s">
        <v>170</v>
      </c>
      <c r="AY150" s="26" t="s">
        <v>162</v>
      </c>
      <c r="BE150" s="217">
        <f>IF(N150="základní",J150,0)</f>
        <v>0</v>
      </c>
      <c r="BF150" s="217">
        <f>IF(N150="snížená",J150,0)</f>
        <v>0</v>
      </c>
      <c r="BG150" s="217">
        <f>IF(N150="zákl. přenesená",J150,0)</f>
        <v>0</v>
      </c>
      <c r="BH150" s="217">
        <f>IF(N150="sníž. přenesená",J150,0)</f>
        <v>0</v>
      </c>
      <c r="BI150" s="217">
        <f>IF(N150="nulová",J150,0)</f>
        <v>0</v>
      </c>
      <c r="BJ150" s="26" t="s">
        <v>79</v>
      </c>
      <c r="BK150" s="217">
        <f>ROUND(I150*H150,2)</f>
        <v>0</v>
      </c>
      <c r="BL150" s="26" t="s">
        <v>170</v>
      </c>
      <c r="BM150" s="26" t="s">
        <v>427</v>
      </c>
    </row>
    <row r="151" spans="2:47" s="1" customFormat="1" ht="27">
      <c r="B151" s="43"/>
      <c r="C151" s="65"/>
      <c r="D151" s="245" t="s">
        <v>241</v>
      </c>
      <c r="E151" s="65"/>
      <c r="F151" s="279" t="s">
        <v>1676</v>
      </c>
      <c r="G151" s="65"/>
      <c r="H151" s="65"/>
      <c r="I151" s="174"/>
      <c r="J151" s="65"/>
      <c r="K151" s="65"/>
      <c r="L151" s="63"/>
      <c r="M151" s="220"/>
      <c r="N151" s="44"/>
      <c r="O151" s="44"/>
      <c r="P151" s="44"/>
      <c r="Q151" s="44"/>
      <c r="R151" s="44"/>
      <c r="S151" s="44"/>
      <c r="T151" s="80"/>
      <c r="AT151" s="26" t="s">
        <v>241</v>
      </c>
      <c r="AU151" s="26" t="s">
        <v>170</v>
      </c>
    </row>
    <row r="152" spans="2:65" s="1" customFormat="1" ht="22.5" customHeight="1">
      <c r="B152" s="43"/>
      <c r="C152" s="206" t="s">
        <v>431</v>
      </c>
      <c r="D152" s="206" t="s">
        <v>165</v>
      </c>
      <c r="E152" s="207" t="s">
        <v>1724</v>
      </c>
      <c r="F152" s="208" t="s">
        <v>1725</v>
      </c>
      <c r="G152" s="209" t="s">
        <v>1726</v>
      </c>
      <c r="H152" s="210">
        <v>1</v>
      </c>
      <c r="I152" s="211"/>
      <c r="J152" s="212">
        <f>ROUND(I152*H152,2)</f>
        <v>0</v>
      </c>
      <c r="K152" s="208" t="s">
        <v>21</v>
      </c>
      <c r="L152" s="63"/>
      <c r="M152" s="213" t="s">
        <v>21</v>
      </c>
      <c r="N152" s="214" t="s">
        <v>43</v>
      </c>
      <c r="O152" s="44"/>
      <c r="P152" s="215">
        <f>O152*H152</f>
        <v>0</v>
      </c>
      <c r="Q152" s="215">
        <v>0</v>
      </c>
      <c r="R152" s="215">
        <f>Q152*H152</f>
        <v>0</v>
      </c>
      <c r="S152" s="215">
        <v>0</v>
      </c>
      <c r="T152" s="216">
        <f>S152*H152</f>
        <v>0</v>
      </c>
      <c r="AR152" s="26" t="s">
        <v>170</v>
      </c>
      <c r="AT152" s="26" t="s">
        <v>165</v>
      </c>
      <c r="AU152" s="26" t="s">
        <v>170</v>
      </c>
      <c r="AY152" s="26" t="s">
        <v>162</v>
      </c>
      <c r="BE152" s="217">
        <f>IF(N152="základní",J152,0)</f>
        <v>0</v>
      </c>
      <c r="BF152" s="217">
        <f>IF(N152="snížená",J152,0)</f>
        <v>0</v>
      </c>
      <c r="BG152" s="217">
        <f>IF(N152="zákl. přenesená",J152,0)</f>
        <v>0</v>
      </c>
      <c r="BH152" s="217">
        <f>IF(N152="sníž. přenesená",J152,0)</f>
        <v>0</v>
      </c>
      <c r="BI152" s="217">
        <f>IF(N152="nulová",J152,0)</f>
        <v>0</v>
      </c>
      <c r="BJ152" s="26" t="s">
        <v>79</v>
      </c>
      <c r="BK152" s="217">
        <f>ROUND(I152*H152,2)</f>
        <v>0</v>
      </c>
      <c r="BL152" s="26" t="s">
        <v>170</v>
      </c>
      <c r="BM152" s="26" t="s">
        <v>431</v>
      </c>
    </row>
    <row r="153" spans="2:47" s="1" customFormat="1" ht="27">
      <c r="B153" s="43"/>
      <c r="C153" s="65"/>
      <c r="D153" s="245" t="s">
        <v>241</v>
      </c>
      <c r="E153" s="65"/>
      <c r="F153" s="279" t="s">
        <v>1676</v>
      </c>
      <c r="G153" s="65"/>
      <c r="H153" s="65"/>
      <c r="I153" s="174"/>
      <c r="J153" s="65"/>
      <c r="K153" s="65"/>
      <c r="L153" s="63"/>
      <c r="M153" s="220"/>
      <c r="N153" s="44"/>
      <c r="O153" s="44"/>
      <c r="P153" s="44"/>
      <c r="Q153" s="44"/>
      <c r="R153" s="44"/>
      <c r="S153" s="44"/>
      <c r="T153" s="80"/>
      <c r="AT153" s="26" t="s">
        <v>241</v>
      </c>
      <c r="AU153" s="26" t="s">
        <v>170</v>
      </c>
    </row>
    <row r="154" spans="2:65" s="1" customFormat="1" ht="22.5" customHeight="1">
      <c r="B154" s="43"/>
      <c r="C154" s="206" t="s">
        <v>435</v>
      </c>
      <c r="D154" s="206" t="s">
        <v>165</v>
      </c>
      <c r="E154" s="207" t="s">
        <v>1727</v>
      </c>
      <c r="F154" s="208" t="s">
        <v>1696</v>
      </c>
      <c r="G154" s="209" t="s">
        <v>1675</v>
      </c>
      <c r="H154" s="210">
        <v>1</v>
      </c>
      <c r="I154" s="211"/>
      <c r="J154" s="212">
        <f>ROUND(I154*H154,2)</f>
        <v>0</v>
      </c>
      <c r="K154" s="208" t="s">
        <v>21</v>
      </c>
      <c r="L154" s="63"/>
      <c r="M154" s="213" t="s">
        <v>21</v>
      </c>
      <c r="N154" s="214" t="s">
        <v>43</v>
      </c>
      <c r="O154" s="44"/>
      <c r="P154" s="215">
        <f>O154*H154</f>
        <v>0</v>
      </c>
      <c r="Q154" s="215">
        <v>0</v>
      </c>
      <c r="R154" s="215">
        <f>Q154*H154</f>
        <v>0</v>
      </c>
      <c r="S154" s="215">
        <v>0</v>
      </c>
      <c r="T154" s="216">
        <f>S154*H154</f>
        <v>0</v>
      </c>
      <c r="AR154" s="26" t="s">
        <v>170</v>
      </c>
      <c r="AT154" s="26" t="s">
        <v>165</v>
      </c>
      <c r="AU154" s="26" t="s">
        <v>170</v>
      </c>
      <c r="AY154" s="26" t="s">
        <v>162</v>
      </c>
      <c r="BE154" s="217">
        <f>IF(N154="základní",J154,0)</f>
        <v>0</v>
      </c>
      <c r="BF154" s="217">
        <f>IF(N154="snížená",J154,0)</f>
        <v>0</v>
      </c>
      <c r="BG154" s="217">
        <f>IF(N154="zákl. přenesená",J154,0)</f>
        <v>0</v>
      </c>
      <c r="BH154" s="217">
        <f>IF(N154="sníž. přenesená",J154,0)</f>
        <v>0</v>
      </c>
      <c r="BI154" s="217">
        <f>IF(N154="nulová",J154,0)</f>
        <v>0</v>
      </c>
      <c r="BJ154" s="26" t="s">
        <v>79</v>
      </c>
      <c r="BK154" s="217">
        <f>ROUND(I154*H154,2)</f>
        <v>0</v>
      </c>
      <c r="BL154" s="26" t="s">
        <v>170</v>
      </c>
      <c r="BM154" s="26" t="s">
        <v>435</v>
      </c>
    </row>
    <row r="155" spans="2:47" s="1" customFormat="1" ht="27">
      <c r="B155" s="43"/>
      <c r="C155" s="65"/>
      <c r="D155" s="218" t="s">
        <v>241</v>
      </c>
      <c r="E155" s="65"/>
      <c r="F155" s="219" t="s">
        <v>1676</v>
      </c>
      <c r="G155" s="65"/>
      <c r="H155" s="65"/>
      <c r="I155" s="174"/>
      <c r="J155" s="65"/>
      <c r="K155" s="65"/>
      <c r="L155" s="63"/>
      <c r="M155" s="220"/>
      <c r="N155" s="44"/>
      <c r="O155" s="44"/>
      <c r="P155" s="44"/>
      <c r="Q155" s="44"/>
      <c r="R155" s="44"/>
      <c r="S155" s="44"/>
      <c r="T155" s="80"/>
      <c r="AT155" s="26" t="s">
        <v>241</v>
      </c>
      <c r="AU155" s="26" t="s">
        <v>170</v>
      </c>
    </row>
    <row r="156" spans="2:63" s="11" customFormat="1" ht="22.35" customHeight="1">
      <c r="B156" s="189"/>
      <c r="C156" s="190"/>
      <c r="D156" s="191" t="s">
        <v>71</v>
      </c>
      <c r="E156" s="290" t="s">
        <v>1728</v>
      </c>
      <c r="F156" s="290" t="s">
        <v>1729</v>
      </c>
      <c r="G156" s="190"/>
      <c r="H156" s="190"/>
      <c r="I156" s="193"/>
      <c r="J156" s="291">
        <f>BK156</f>
        <v>0</v>
      </c>
      <c r="K156" s="190"/>
      <c r="L156" s="195"/>
      <c r="M156" s="196"/>
      <c r="N156" s="197"/>
      <c r="O156" s="197"/>
      <c r="P156" s="198">
        <f>P157+P180</f>
        <v>0</v>
      </c>
      <c r="Q156" s="197"/>
      <c r="R156" s="198">
        <f>R157+R180</f>
        <v>0</v>
      </c>
      <c r="S156" s="197"/>
      <c r="T156" s="199">
        <f>T157+T180</f>
        <v>0</v>
      </c>
      <c r="AR156" s="200" t="s">
        <v>79</v>
      </c>
      <c r="AT156" s="201" t="s">
        <v>71</v>
      </c>
      <c r="AU156" s="201" t="s">
        <v>81</v>
      </c>
      <c r="AY156" s="200" t="s">
        <v>162</v>
      </c>
      <c r="BK156" s="202">
        <f>BK157+BK180</f>
        <v>0</v>
      </c>
    </row>
    <row r="157" spans="2:63" s="16" customFormat="1" ht="14.45" customHeight="1">
      <c r="B157" s="292"/>
      <c r="C157" s="293"/>
      <c r="D157" s="294" t="s">
        <v>71</v>
      </c>
      <c r="E157" s="294" t="s">
        <v>1730</v>
      </c>
      <c r="F157" s="294" t="s">
        <v>1731</v>
      </c>
      <c r="G157" s="293"/>
      <c r="H157" s="293"/>
      <c r="I157" s="295"/>
      <c r="J157" s="296">
        <f>BK157</f>
        <v>0</v>
      </c>
      <c r="K157" s="293"/>
      <c r="L157" s="297"/>
      <c r="M157" s="298"/>
      <c r="N157" s="299"/>
      <c r="O157" s="299"/>
      <c r="P157" s="300">
        <f>SUM(P158:P179)</f>
        <v>0</v>
      </c>
      <c r="Q157" s="299"/>
      <c r="R157" s="300">
        <f>SUM(R158:R179)</f>
        <v>0</v>
      </c>
      <c r="S157" s="299"/>
      <c r="T157" s="301">
        <f>SUM(T158:T179)</f>
        <v>0</v>
      </c>
      <c r="AR157" s="302" t="s">
        <v>79</v>
      </c>
      <c r="AT157" s="303" t="s">
        <v>71</v>
      </c>
      <c r="AU157" s="303" t="s">
        <v>163</v>
      </c>
      <c r="AY157" s="302" t="s">
        <v>162</v>
      </c>
      <c r="BK157" s="304">
        <f>SUM(BK158:BK179)</f>
        <v>0</v>
      </c>
    </row>
    <row r="158" spans="2:65" s="1" customFormat="1" ht="22.5" customHeight="1">
      <c r="B158" s="43"/>
      <c r="C158" s="206" t="s">
        <v>439</v>
      </c>
      <c r="D158" s="206" t="s">
        <v>165</v>
      </c>
      <c r="E158" s="207" t="s">
        <v>1732</v>
      </c>
      <c r="F158" s="208" t="s">
        <v>1733</v>
      </c>
      <c r="G158" s="209" t="s">
        <v>206</v>
      </c>
      <c r="H158" s="210">
        <v>180</v>
      </c>
      <c r="I158" s="211"/>
      <c r="J158" s="212">
        <f>ROUND(I158*H158,2)</f>
        <v>0</v>
      </c>
      <c r="K158" s="208" t="s">
        <v>21</v>
      </c>
      <c r="L158" s="63"/>
      <c r="M158" s="213" t="s">
        <v>21</v>
      </c>
      <c r="N158" s="214" t="s">
        <v>43</v>
      </c>
      <c r="O158" s="44"/>
      <c r="P158" s="215">
        <f>O158*H158</f>
        <v>0</v>
      </c>
      <c r="Q158" s="215">
        <v>0</v>
      </c>
      <c r="R158" s="215">
        <f>Q158*H158</f>
        <v>0</v>
      </c>
      <c r="S158" s="215">
        <v>0</v>
      </c>
      <c r="T158" s="216">
        <f>S158*H158</f>
        <v>0</v>
      </c>
      <c r="AR158" s="26" t="s">
        <v>170</v>
      </c>
      <c r="AT158" s="26" t="s">
        <v>165</v>
      </c>
      <c r="AU158" s="26" t="s">
        <v>170</v>
      </c>
      <c r="AY158" s="26" t="s">
        <v>162</v>
      </c>
      <c r="BE158" s="217">
        <f>IF(N158="základní",J158,0)</f>
        <v>0</v>
      </c>
      <c r="BF158" s="217">
        <f>IF(N158="snížená",J158,0)</f>
        <v>0</v>
      </c>
      <c r="BG158" s="217">
        <f>IF(N158="zákl. přenesená",J158,0)</f>
        <v>0</v>
      </c>
      <c r="BH158" s="217">
        <f>IF(N158="sníž. přenesená",J158,0)</f>
        <v>0</v>
      </c>
      <c r="BI158" s="217">
        <f>IF(N158="nulová",J158,0)</f>
        <v>0</v>
      </c>
      <c r="BJ158" s="26" t="s">
        <v>79</v>
      </c>
      <c r="BK158" s="217">
        <f>ROUND(I158*H158,2)</f>
        <v>0</v>
      </c>
      <c r="BL158" s="26" t="s">
        <v>170</v>
      </c>
      <c r="BM158" s="26" t="s">
        <v>439</v>
      </c>
    </row>
    <row r="159" spans="2:47" s="1" customFormat="1" ht="27">
      <c r="B159" s="43"/>
      <c r="C159" s="65"/>
      <c r="D159" s="245" t="s">
        <v>241</v>
      </c>
      <c r="E159" s="65"/>
      <c r="F159" s="279" t="s">
        <v>1676</v>
      </c>
      <c r="G159" s="65"/>
      <c r="H159" s="65"/>
      <c r="I159" s="174"/>
      <c r="J159" s="65"/>
      <c r="K159" s="65"/>
      <c r="L159" s="63"/>
      <c r="M159" s="220"/>
      <c r="N159" s="44"/>
      <c r="O159" s="44"/>
      <c r="P159" s="44"/>
      <c r="Q159" s="44"/>
      <c r="R159" s="44"/>
      <c r="S159" s="44"/>
      <c r="T159" s="80"/>
      <c r="AT159" s="26" t="s">
        <v>241</v>
      </c>
      <c r="AU159" s="26" t="s">
        <v>170</v>
      </c>
    </row>
    <row r="160" spans="2:65" s="1" customFormat="1" ht="22.5" customHeight="1">
      <c r="B160" s="43"/>
      <c r="C160" s="206" t="s">
        <v>445</v>
      </c>
      <c r="D160" s="206" t="s">
        <v>165</v>
      </c>
      <c r="E160" s="207" t="s">
        <v>1734</v>
      </c>
      <c r="F160" s="208" t="s">
        <v>1710</v>
      </c>
      <c r="G160" s="209" t="s">
        <v>1675</v>
      </c>
      <c r="H160" s="210">
        <v>1</v>
      </c>
      <c r="I160" s="211"/>
      <c r="J160" s="212">
        <f>ROUND(I160*H160,2)</f>
        <v>0</v>
      </c>
      <c r="K160" s="208" t="s">
        <v>21</v>
      </c>
      <c r="L160" s="63"/>
      <c r="M160" s="213" t="s">
        <v>21</v>
      </c>
      <c r="N160" s="214" t="s">
        <v>43</v>
      </c>
      <c r="O160" s="44"/>
      <c r="P160" s="215">
        <f>O160*H160</f>
        <v>0</v>
      </c>
      <c r="Q160" s="215">
        <v>0</v>
      </c>
      <c r="R160" s="215">
        <f>Q160*H160</f>
        <v>0</v>
      </c>
      <c r="S160" s="215">
        <v>0</v>
      </c>
      <c r="T160" s="216">
        <f>S160*H160</f>
        <v>0</v>
      </c>
      <c r="AR160" s="26" t="s">
        <v>170</v>
      </c>
      <c r="AT160" s="26" t="s">
        <v>165</v>
      </c>
      <c r="AU160" s="26" t="s">
        <v>170</v>
      </c>
      <c r="AY160" s="26" t="s">
        <v>162</v>
      </c>
      <c r="BE160" s="217">
        <f>IF(N160="základní",J160,0)</f>
        <v>0</v>
      </c>
      <c r="BF160" s="217">
        <f>IF(N160="snížená",J160,0)</f>
        <v>0</v>
      </c>
      <c r="BG160" s="217">
        <f>IF(N160="zákl. přenesená",J160,0)</f>
        <v>0</v>
      </c>
      <c r="BH160" s="217">
        <f>IF(N160="sníž. přenesená",J160,0)</f>
        <v>0</v>
      </c>
      <c r="BI160" s="217">
        <f>IF(N160="nulová",J160,0)</f>
        <v>0</v>
      </c>
      <c r="BJ160" s="26" t="s">
        <v>79</v>
      </c>
      <c r="BK160" s="217">
        <f>ROUND(I160*H160,2)</f>
        <v>0</v>
      </c>
      <c r="BL160" s="26" t="s">
        <v>170</v>
      </c>
      <c r="BM160" s="26" t="s">
        <v>445</v>
      </c>
    </row>
    <row r="161" spans="2:47" s="1" customFormat="1" ht="27">
      <c r="B161" s="43"/>
      <c r="C161" s="65"/>
      <c r="D161" s="245" t="s">
        <v>241</v>
      </c>
      <c r="E161" s="65"/>
      <c r="F161" s="279" t="s">
        <v>1676</v>
      </c>
      <c r="G161" s="65"/>
      <c r="H161" s="65"/>
      <c r="I161" s="174"/>
      <c r="J161" s="65"/>
      <c r="K161" s="65"/>
      <c r="L161" s="63"/>
      <c r="M161" s="220"/>
      <c r="N161" s="44"/>
      <c r="O161" s="44"/>
      <c r="P161" s="44"/>
      <c r="Q161" s="44"/>
      <c r="R161" s="44"/>
      <c r="S161" s="44"/>
      <c r="T161" s="80"/>
      <c r="AT161" s="26" t="s">
        <v>241</v>
      </c>
      <c r="AU161" s="26" t="s">
        <v>170</v>
      </c>
    </row>
    <row r="162" spans="2:65" s="1" customFormat="1" ht="22.5" customHeight="1">
      <c r="B162" s="43"/>
      <c r="C162" s="206" t="s">
        <v>449</v>
      </c>
      <c r="D162" s="206" t="s">
        <v>165</v>
      </c>
      <c r="E162" s="207" t="s">
        <v>1735</v>
      </c>
      <c r="F162" s="208" t="s">
        <v>1712</v>
      </c>
      <c r="G162" s="209" t="s">
        <v>1675</v>
      </c>
      <c r="H162" s="210">
        <v>1</v>
      </c>
      <c r="I162" s="211"/>
      <c r="J162" s="212">
        <f>ROUND(I162*H162,2)</f>
        <v>0</v>
      </c>
      <c r="K162" s="208" t="s">
        <v>21</v>
      </c>
      <c r="L162" s="63"/>
      <c r="M162" s="213" t="s">
        <v>21</v>
      </c>
      <c r="N162" s="214" t="s">
        <v>43</v>
      </c>
      <c r="O162" s="44"/>
      <c r="P162" s="215">
        <f>O162*H162</f>
        <v>0</v>
      </c>
      <c r="Q162" s="215">
        <v>0</v>
      </c>
      <c r="R162" s="215">
        <f>Q162*H162</f>
        <v>0</v>
      </c>
      <c r="S162" s="215">
        <v>0</v>
      </c>
      <c r="T162" s="216">
        <f>S162*H162</f>
        <v>0</v>
      </c>
      <c r="AR162" s="26" t="s">
        <v>170</v>
      </c>
      <c r="AT162" s="26" t="s">
        <v>165</v>
      </c>
      <c r="AU162" s="26" t="s">
        <v>170</v>
      </c>
      <c r="AY162" s="26" t="s">
        <v>162</v>
      </c>
      <c r="BE162" s="217">
        <f>IF(N162="základní",J162,0)</f>
        <v>0</v>
      </c>
      <c r="BF162" s="217">
        <f>IF(N162="snížená",J162,0)</f>
        <v>0</v>
      </c>
      <c r="BG162" s="217">
        <f>IF(N162="zákl. přenesená",J162,0)</f>
        <v>0</v>
      </c>
      <c r="BH162" s="217">
        <f>IF(N162="sníž. přenesená",J162,0)</f>
        <v>0</v>
      </c>
      <c r="BI162" s="217">
        <f>IF(N162="nulová",J162,0)</f>
        <v>0</v>
      </c>
      <c r="BJ162" s="26" t="s">
        <v>79</v>
      </c>
      <c r="BK162" s="217">
        <f>ROUND(I162*H162,2)</f>
        <v>0</v>
      </c>
      <c r="BL162" s="26" t="s">
        <v>170</v>
      </c>
      <c r="BM162" s="26" t="s">
        <v>449</v>
      </c>
    </row>
    <row r="163" spans="2:47" s="1" customFormat="1" ht="27">
      <c r="B163" s="43"/>
      <c r="C163" s="65"/>
      <c r="D163" s="245" t="s">
        <v>241</v>
      </c>
      <c r="E163" s="65"/>
      <c r="F163" s="279" t="s">
        <v>1676</v>
      </c>
      <c r="G163" s="65"/>
      <c r="H163" s="65"/>
      <c r="I163" s="174"/>
      <c r="J163" s="65"/>
      <c r="K163" s="65"/>
      <c r="L163" s="63"/>
      <c r="M163" s="220"/>
      <c r="N163" s="44"/>
      <c r="O163" s="44"/>
      <c r="P163" s="44"/>
      <c r="Q163" s="44"/>
      <c r="R163" s="44"/>
      <c r="S163" s="44"/>
      <c r="T163" s="80"/>
      <c r="AT163" s="26" t="s">
        <v>241</v>
      </c>
      <c r="AU163" s="26" t="s">
        <v>170</v>
      </c>
    </row>
    <row r="164" spans="2:65" s="1" customFormat="1" ht="22.5" customHeight="1">
      <c r="B164" s="43"/>
      <c r="C164" s="206" t="s">
        <v>455</v>
      </c>
      <c r="D164" s="206" t="s">
        <v>165</v>
      </c>
      <c r="E164" s="207" t="s">
        <v>1736</v>
      </c>
      <c r="F164" s="208" t="s">
        <v>1714</v>
      </c>
      <c r="G164" s="209" t="s">
        <v>1675</v>
      </c>
      <c r="H164" s="210">
        <v>6</v>
      </c>
      <c r="I164" s="211"/>
      <c r="J164" s="212">
        <f>ROUND(I164*H164,2)</f>
        <v>0</v>
      </c>
      <c r="K164" s="208" t="s">
        <v>21</v>
      </c>
      <c r="L164" s="63"/>
      <c r="M164" s="213" t="s">
        <v>21</v>
      </c>
      <c r="N164" s="214" t="s">
        <v>43</v>
      </c>
      <c r="O164" s="44"/>
      <c r="P164" s="215">
        <f>O164*H164</f>
        <v>0</v>
      </c>
      <c r="Q164" s="215">
        <v>0</v>
      </c>
      <c r="R164" s="215">
        <f>Q164*H164</f>
        <v>0</v>
      </c>
      <c r="S164" s="215">
        <v>0</v>
      </c>
      <c r="T164" s="216">
        <f>S164*H164</f>
        <v>0</v>
      </c>
      <c r="AR164" s="26" t="s">
        <v>170</v>
      </c>
      <c r="AT164" s="26" t="s">
        <v>165</v>
      </c>
      <c r="AU164" s="26" t="s">
        <v>170</v>
      </c>
      <c r="AY164" s="26" t="s">
        <v>162</v>
      </c>
      <c r="BE164" s="217">
        <f>IF(N164="základní",J164,0)</f>
        <v>0</v>
      </c>
      <c r="BF164" s="217">
        <f>IF(N164="snížená",J164,0)</f>
        <v>0</v>
      </c>
      <c r="BG164" s="217">
        <f>IF(N164="zákl. přenesená",J164,0)</f>
        <v>0</v>
      </c>
      <c r="BH164" s="217">
        <f>IF(N164="sníž. přenesená",J164,0)</f>
        <v>0</v>
      </c>
      <c r="BI164" s="217">
        <f>IF(N164="nulová",J164,0)</f>
        <v>0</v>
      </c>
      <c r="BJ164" s="26" t="s">
        <v>79</v>
      </c>
      <c r="BK164" s="217">
        <f>ROUND(I164*H164,2)</f>
        <v>0</v>
      </c>
      <c r="BL164" s="26" t="s">
        <v>170</v>
      </c>
      <c r="BM164" s="26" t="s">
        <v>455</v>
      </c>
    </row>
    <row r="165" spans="2:47" s="1" customFormat="1" ht="27">
      <c r="B165" s="43"/>
      <c r="C165" s="65"/>
      <c r="D165" s="245" t="s">
        <v>241</v>
      </c>
      <c r="E165" s="65"/>
      <c r="F165" s="279" t="s">
        <v>1676</v>
      </c>
      <c r="G165" s="65"/>
      <c r="H165" s="65"/>
      <c r="I165" s="174"/>
      <c r="J165" s="65"/>
      <c r="K165" s="65"/>
      <c r="L165" s="63"/>
      <c r="M165" s="220"/>
      <c r="N165" s="44"/>
      <c r="O165" s="44"/>
      <c r="P165" s="44"/>
      <c r="Q165" s="44"/>
      <c r="R165" s="44"/>
      <c r="S165" s="44"/>
      <c r="T165" s="80"/>
      <c r="AT165" s="26" t="s">
        <v>241</v>
      </c>
      <c r="AU165" s="26" t="s">
        <v>170</v>
      </c>
    </row>
    <row r="166" spans="2:65" s="1" customFormat="1" ht="22.5" customHeight="1">
      <c r="B166" s="43"/>
      <c r="C166" s="206" t="s">
        <v>459</v>
      </c>
      <c r="D166" s="206" t="s">
        <v>165</v>
      </c>
      <c r="E166" s="207" t="s">
        <v>1737</v>
      </c>
      <c r="F166" s="208" t="s">
        <v>1716</v>
      </c>
      <c r="G166" s="209" t="s">
        <v>1675</v>
      </c>
      <c r="H166" s="210">
        <v>6</v>
      </c>
      <c r="I166" s="211"/>
      <c r="J166" s="212">
        <f>ROUND(I166*H166,2)</f>
        <v>0</v>
      </c>
      <c r="K166" s="208" t="s">
        <v>21</v>
      </c>
      <c r="L166" s="63"/>
      <c r="M166" s="213" t="s">
        <v>21</v>
      </c>
      <c r="N166" s="214" t="s">
        <v>43</v>
      </c>
      <c r="O166" s="44"/>
      <c r="P166" s="215">
        <f>O166*H166</f>
        <v>0</v>
      </c>
      <c r="Q166" s="215">
        <v>0</v>
      </c>
      <c r="R166" s="215">
        <f>Q166*H166</f>
        <v>0</v>
      </c>
      <c r="S166" s="215">
        <v>0</v>
      </c>
      <c r="T166" s="216">
        <f>S166*H166</f>
        <v>0</v>
      </c>
      <c r="AR166" s="26" t="s">
        <v>170</v>
      </c>
      <c r="AT166" s="26" t="s">
        <v>165</v>
      </c>
      <c r="AU166" s="26" t="s">
        <v>170</v>
      </c>
      <c r="AY166" s="26" t="s">
        <v>162</v>
      </c>
      <c r="BE166" s="217">
        <f>IF(N166="základní",J166,0)</f>
        <v>0</v>
      </c>
      <c r="BF166" s="217">
        <f>IF(N166="snížená",J166,0)</f>
        <v>0</v>
      </c>
      <c r="BG166" s="217">
        <f>IF(N166="zákl. přenesená",J166,0)</f>
        <v>0</v>
      </c>
      <c r="BH166" s="217">
        <f>IF(N166="sníž. přenesená",J166,0)</f>
        <v>0</v>
      </c>
      <c r="BI166" s="217">
        <f>IF(N166="nulová",J166,0)</f>
        <v>0</v>
      </c>
      <c r="BJ166" s="26" t="s">
        <v>79</v>
      </c>
      <c r="BK166" s="217">
        <f>ROUND(I166*H166,2)</f>
        <v>0</v>
      </c>
      <c r="BL166" s="26" t="s">
        <v>170</v>
      </c>
      <c r="BM166" s="26" t="s">
        <v>459</v>
      </c>
    </row>
    <row r="167" spans="2:47" s="1" customFormat="1" ht="27">
      <c r="B167" s="43"/>
      <c r="C167" s="65"/>
      <c r="D167" s="245" t="s">
        <v>241</v>
      </c>
      <c r="E167" s="65"/>
      <c r="F167" s="279" t="s">
        <v>1676</v>
      </c>
      <c r="G167" s="65"/>
      <c r="H167" s="65"/>
      <c r="I167" s="174"/>
      <c r="J167" s="65"/>
      <c r="K167" s="65"/>
      <c r="L167" s="63"/>
      <c r="M167" s="220"/>
      <c r="N167" s="44"/>
      <c r="O167" s="44"/>
      <c r="P167" s="44"/>
      <c r="Q167" s="44"/>
      <c r="R167" s="44"/>
      <c r="S167" s="44"/>
      <c r="T167" s="80"/>
      <c r="AT167" s="26" t="s">
        <v>241</v>
      </c>
      <c r="AU167" s="26" t="s">
        <v>170</v>
      </c>
    </row>
    <row r="168" spans="2:65" s="1" customFormat="1" ht="22.5" customHeight="1">
      <c r="B168" s="43"/>
      <c r="C168" s="206" t="s">
        <v>464</v>
      </c>
      <c r="D168" s="206" t="s">
        <v>165</v>
      </c>
      <c r="E168" s="207" t="s">
        <v>1738</v>
      </c>
      <c r="F168" s="208" t="s">
        <v>1718</v>
      </c>
      <c r="G168" s="209" t="s">
        <v>1675</v>
      </c>
      <c r="H168" s="210">
        <v>18</v>
      </c>
      <c r="I168" s="211"/>
      <c r="J168" s="212">
        <f>ROUND(I168*H168,2)</f>
        <v>0</v>
      </c>
      <c r="K168" s="208" t="s">
        <v>21</v>
      </c>
      <c r="L168" s="63"/>
      <c r="M168" s="213" t="s">
        <v>21</v>
      </c>
      <c r="N168" s="214" t="s">
        <v>43</v>
      </c>
      <c r="O168" s="44"/>
      <c r="P168" s="215">
        <f>O168*H168</f>
        <v>0</v>
      </c>
      <c r="Q168" s="215">
        <v>0</v>
      </c>
      <c r="R168" s="215">
        <f>Q168*H168</f>
        <v>0</v>
      </c>
      <c r="S168" s="215">
        <v>0</v>
      </c>
      <c r="T168" s="216">
        <f>S168*H168</f>
        <v>0</v>
      </c>
      <c r="AR168" s="26" t="s">
        <v>170</v>
      </c>
      <c r="AT168" s="26" t="s">
        <v>165</v>
      </c>
      <c r="AU168" s="26" t="s">
        <v>170</v>
      </c>
      <c r="AY168" s="26" t="s">
        <v>162</v>
      </c>
      <c r="BE168" s="217">
        <f>IF(N168="základní",J168,0)</f>
        <v>0</v>
      </c>
      <c r="BF168" s="217">
        <f>IF(N168="snížená",J168,0)</f>
        <v>0</v>
      </c>
      <c r="BG168" s="217">
        <f>IF(N168="zákl. přenesená",J168,0)</f>
        <v>0</v>
      </c>
      <c r="BH168" s="217">
        <f>IF(N168="sníž. přenesená",J168,0)</f>
        <v>0</v>
      </c>
      <c r="BI168" s="217">
        <f>IF(N168="nulová",J168,0)</f>
        <v>0</v>
      </c>
      <c r="BJ168" s="26" t="s">
        <v>79</v>
      </c>
      <c r="BK168" s="217">
        <f>ROUND(I168*H168,2)</f>
        <v>0</v>
      </c>
      <c r="BL168" s="26" t="s">
        <v>170</v>
      </c>
      <c r="BM168" s="26" t="s">
        <v>464</v>
      </c>
    </row>
    <row r="169" spans="2:47" s="1" customFormat="1" ht="27">
      <c r="B169" s="43"/>
      <c r="C169" s="65"/>
      <c r="D169" s="245" t="s">
        <v>241</v>
      </c>
      <c r="E169" s="65"/>
      <c r="F169" s="279" t="s">
        <v>1676</v>
      </c>
      <c r="G169" s="65"/>
      <c r="H169" s="65"/>
      <c r="I169" s="174"/>
      <c r="J169" s="65"/>
      <c r="K169" s="65"/>
      <c r="L169" s="63"/>
      <c r="M169" s="220"/>
      <c r="N169" s="44"/>
      <c r="O169" s="44"/>
      <c r="P169" s="44"/>
      <c r="Q169" s="44"/>
      <c r="R169" s="44"/>
      <c r="S169" s="44"/>
      <c r="T169" s="80"/>
      <c r="AT169" s="26" t="s">
        <v>241</v>
      </c>
      <c r="AU169" s="26" t="s">
        <v>170</v>
      </c>
    </row>
    <row r="170" spans="2:65" s="1" customFormat="1" ht="22.5" customHeight="1">
      <c r="B170" s="43"/>
      <c r="C170" s="206" t="s">
        <v>470</v>
      </c>
      <c r="D170" s="206" t="s">
        <v>165</v>
      </c>
      <c r="E170" s="207" t="s">
        <v>1739</v>
      </c>
      <c r="F170" s="208" t="s">
        <v>1720</v>
      </c>
      <c r="G170" s="209" t="s">
        <v>1675</v>
      </c>
      <c r="H170" s="210">
        <v>6</v>
      </c>
      <c r="I170" s="211"/>
      <c r="J170" s="212">
        <f>ROUND(I170*H170,2)</f>
        <v>0</v>
      </c>
      <c r="K170" s="208" t="s">
        <v>21</v>
      </c>
      <c r="L170" s="63"/>
      <c r="M170" s="213" t="s">
        <v>21</v>
      </c>
      <c r="N170" s="214" t="s">
        <v>43</v>
      </c>
      <c r="O170" s="44"/>
      <c r="P170" s="215">
        <f>O170*H170</f>
        <v>0</v>
      </c>
      <c r="Q170" s="215">
        <v>0</v>
      </c>
      <c r="R170" s="215">
        <f>Q170*H170</f>
        <v>0</v>
      </c>
      <c r="S170" s="215">
        <v>0</v>
      </c>
      <c r="T170" s="216">
        <f>S170*H170</f>
        <v>0</v>
      </c>
      <c r="AR170" s="26" t="s">
        <v>170</v>
      </c>
      <c r="AT170" s="26" t="s">
        <v>165</v>
      </c>
      <c r="AU170" s="26" t="s">
        <v>170</v>
      </c>
      <c r="AY170" s="26" t="s">
        <v>162</v>
      </c>
      <c r="BE170" s="217">
        <f>IF(N170="základní",J170,0)</f>
        <v>0</v>
      </c>
      <c r="BF170" s="217">
        <f>IF(N170="snížená",J170,0)</f>
        <v>0</v>
      </c>
      <c r="BG170" s="217">
        <f>IF(N170="zákl. přenesená",J170,0)</f>
        <v>0</v>
      </c>
      <c r="BH170" s="217">
        <f>IF(N170="sníž. přenesená",J170,0)</f>
        <v>0</v>
      </c>
      <c r="BI170" s="217">
        <f>IF(N170="nulová",J170,0)</f>
        <v>0</v>
      </c>
      <c r="BJ170" s="26" t="s">
        <v>79</v>
      </c>
      <c r="BK170" s="217">
        <f>ROUND(I170*H170,2)</f>
        <v>0</v>
      </c>
      <c r="BL170" s="26" t="s">
        <v>170</v>
      </c>
      <c r="BM170" s="26" t="s">
        <v>470</v>
      </c>
    </row>
    <row r="171" spans="2:47" s="1" customFormat="1" ht="27">
      <c r="B171" s="43"/>
      <c r="C171" s="65"/>
      <c r="D171" s="245" t="s">
        <v>241</v>
      </c>
      <c r="E171" s="65"/>
      <c r="F171" s="279" t="s">
        <v>1676</v>
      </c>
      <c r="G171" s="65"/>
      <c r="H171" s="65"/>
      <c r="I171" s="174"/>
      <c r="J171" s="65"/>
      <c r="K171" s="65"/>
      <c r="L171" s="63"/>
      <c r="M171" s="220"/>
      <c r="N171" s="44"/>
      <c r="O171" s="44"/>
      <c r="P171" s="44"/>
      <c r="Q171" s="44"/>
      <c r="R171" s="44"/>
      <c r="S171" s="44"/>
      <c r="T171" s="80"/>
      <c r="AT171" s="26" t="s">
        <v>241</v>
      </c>
      <c r="AU171" s="26" t="s">
        <v>170</v>
      </c>
    </row>
    <row r="172" spans="2:65" s="1" customFormat="1" ht="22.5" customHeight="1">
      <c r="B172" s="43"/>
      <c r="C172" s="206" t="s">
        <v>477</v>
      </c>
      <c r="D172" s="206" t="s">
        <v>165</v>
      </c>
      <c r="E172" s="207" t="s">
        <v>1740</v>
      </c>
      <c r="F172" s="208" t="s">
        <v>1722</v>
      </c>
      <c r="G172" s="209" t="s">
        <v>1675</v>
      </c>
      <c r="H172" s="210">
        <v>6</v>
      </c>
      <c r="I172" s="211"/>
      <c r="J172" s="212">
        <f>ROUND(I172*H172,2)</f>
        <v>0</v>
      </c>
      <c r="K172" s="208" t="s">
        <v>21</v>
      </c>
      <c r="L172" s="63"/>
      <c r="M172" s="213" t="s">
        <v>21</v>
      </c>
      <c r="N172" s="214" t="s">
        <v>43</v>
      </c>
      <c r="O172" s="44"/>
      <c r="P172" s="215">
        <f>O172*H172</f>
        <v>0</v>
      </c>
      <c r="Q172" s="215">
        <v>0</v>
      </c>
      <c r="R172" s="215">
        <f>Q172*H172</f>
        <v>0</v>
      </c>
      <c r="S172" s="215">
        <v>0</v>
      </c>
      <c r="T172" s="216">
        <f>S172*H172</f>
        <v>0</v>
      </c>
      <c r="AR172" s="26" t="s">
        <v>170</v>
      </c>
      <c r="AT172" s="26" t="s">
        <v>165</v>
      </c>
      <c r="AU172" s="26" t="s">
        <v>170</v>
      </c>
      <c r="AY172" s="26" t="s">
        <v>162</v>
      </c>
      <c r="BE172" s="217">
        <f>IF(N172="základní",J172,0)</f>
        <v>0</v>
      </c>
      <c r="BF172" s="217">
        <f>IF(N172="snížená",J172,0)</f>
        <v>0</v>
      </c>
      <c r="BG172" s="217">
        <f>IF(N172="zákl. přenesená",J172,0)</f>
        <v>0</v>
      </c>
      <c r="BH172" s="217">
        <f>IF(N172="sníž. přenesená",J172,0)</f>
        <v>0</v>
      </c>
      <c r="BI172" s="217">
        <f>IF(N172="nulová",J172,0)</f>
        <v>0</v>
      </c>
      <c r="BJ172" s="26" t="s">
        <v>79</v>
      </c>
      <c r="BK172" s="217">
        <f>ROUND(I172*H172,2)</f>
        <v>0</v>
      </c>
      <c r="BL172" s="26" t="s">
        <v>170</v>
      </c>
      <c r="BM172" s="26" t="s">
        <v>477</v>
      </c>
    </row>
    <row r="173" spans="2:47" s="1" customFormat="1" ht="27">
      <c r="B173" s="43"/>
      <c r="C173" s="65"/>
      <c r="D173" s="245" t="s">
        <v>241</v>
      </c>
      <c r="E173" s="65"/>
      <c r="F173" s="279" t="s">
        <v>1676</v>
      </c>
      <c r="G173" s="65"/>
      <c r="H173" s="65"/>
      <c r="I173" s="174"/>
      <c r="J173" s="65"/>
      <c r="K173" s="65"/>
      <c r="L173" s="63"/>
      <c r="M173" s="220"/>
      <c r="N173" s="44"/>
      <c r="O173" s="44"/>
      <c r="P173" s="44"/>
      <c r="Q173" s="44"/>
      <c r="R173" s="44"/>
      <c r="S173" s="44"/>
      <c r="T173" s="80"/>
      <c r="AT173" s="26" t="s">
        <v>241</v>
      </c>
      <c r="AU173" s="26" t="s">
        <v>170</v>
      </c>
    </row>
    <row r="174" spans="2:65" s="1" customFormat="1" ht="22.5" customHeight="1">
      <c r="B174" s="43"/>
      <c r="C174" s="206" t="s">
        <v>492</v>
      </c>
      <c r="D174" s="206" t="s">
        <v>165</v>
      </c>
      <c r="E174" s="207" t="s">
        <v>1741</v>
      </c>
      <c r="F174" s="208" t="s">
        <v>1694</v>
      </c>
      <c r="G174" s="209" t="s">
        <v>1675</v>
      </c>
      <c r="H174" s="210">
        <v>6</v>
      </c>
      <c r="I174" s="211"/>
      <c r="J174" s="212">
        <f>ROUND(I174*H174,2)</f>
        <v>0</v>
      </c>
      <c r="K174" s="208" t="s">
        <v>21</v>
      </c>
      <c r="L174" s="63"/>
      <c r="M174" s="213" t="s">
        <v>21</v>
      </c>
      <c r="N174" s="214" t="s">
        <v>43</v>
      </c>
      <c r="O174" s="44"/>
      <c r="P174" s="215">
        <f>O174*H174</f>
        <v>0</v>
      </c>
      <c r="Q174" s="215">
        <v>0</v>
      </c>
      <c r="R174" s="215">
        <f>Q174*H174</f>
        <v>0</v>
      </c>
      <c r="S174" s="215">
        <v>0</v>
      </c>
      <c r="T174" s="216">
        <f>S174*H174</f>
        <v>0</v>
      </c>
      <c r="AR174" s="26" t="s">
        <v>170</v>
      </c>
      <c r="AT174" s="26" t="s">
        <v>165</v>
      </c>
      <c r="AU174" s="26" t="s">
        <v>170</v>
      </c>
      <c r="AY174" s="26" t="s">
        <v>162</v>
      </c>
      <c r="BE174" s="217">
        <f>IF(N174="základní",J174,0)</f>
        <v>0</v>
      </c>
      <c r="BF174" s="217">
        <f>IF(N174="snížená",J174,0)</f>
        <v>0</v>
      </c>
      <c r="BG174" s="217">
        <f>IF(N174="zákl. přenesená",J174,0)</f>
        <v>0</v>
      </c>
      <c r="BH174" s="217">
        <f>IF(N174="sníž. přenesená",J174,0)</f>
        <v>0</v>
      </c>
      <c r="BI174" s="217">
        <f>IF(N174="nulová",J174,0)</f>
        <v>0</v>
      </c>
      <c r="BJ174" s="26" t="s">
        <v>79</v>
      </c>
      <c r="BK174" s="217">
        <f>ROUND(I174*H174,2)</f>
        <v>0</v>
      </c>
      <c r="BL174" s="26" t="s">
        <v>170</v>
      </c>
      <c r="BM174" s="26" t="s">
        <v>492</v>
      </c>
    </row>
    <row r="175" spans="2:47" s="1" customFormat="1" ht="27">
      <c r="B175" s="43"/>
      <c r="C175" s="65"/>
      <c r="D175" s="245" t="s">
        <v>241</v>
      </c>
      <c r="E175" s="65"/>
      <c r="F175" s="279" t="s">
        <v>1676</v>
      </c>
      <c r="G175" s="65"/>
      <c r="H175" s="65"/>
      <c r="I175" s="174"/>
      <c r="J175" s="65"/>
      <c r="K175" s="65"/>
      <c r="L175" s="63"/>
      <c r="M175" s="220"/>
      <c r="N175" s="44"/>
      <c r="O175" s="44"/>
      <c r="P175" s="44"/>
      <c r="Q175" s="44"/>
      <c r="R175" s="44"/>
      <c r="S175" s="44"/>
      <c r="T175" s="80"/>
      <c r="AT175" s="26" t="s">
        <v>241</v>
      </c>
      <c r="AU175" s="26" t="s">
        <v>170</v>
      </c>
    </row>
    <row r="176" spans="2:65" s="1" customFormat="1" ht="22.5" customHeight="1">
      <c r="B176" s="43"/>
      <c r="C176" s="206" t="s">
        <v>498</v>
      </c>
      <c r="D176" s="206" t="s">
        <v>165</v>
      </c>
      <c r="E176" s="207" t="s">
        <v>1742</v>
      </c>
      <c r="F176" s="208" t="s">
        <v>1725</v>
      </c>
      <c r="G176" s="209" t="s">
        <v>1726</v>
      </c>
      <c r="H176" s="210">
        <v>1</v>
      </c>
      <c r="I176" s="211"/>
      <c r="J176" s="212">
        <f>ROUND(I176*H176,2)</f>
        <v>0</v>
      </c>
      <c r="K176" s="208" t="s">
        <v>21</v>
      </c>
      <c r="L176" s="63"/>
      <c r="M176" s="213" t="s">
        <v>21</v>
      </c>
      <c r="N176" s="214" t="s">
        <v>43</v>
      </c>
      <c r="O176" s="44"/>
      <c r="P176" s="215">
        <f>O176*H176</f>
        <v>0</v>
      </c>
      <c r="Q176" s="215">
        <v>0</v>
      </c>
      <c r="R176" s="215">
        <f>Q176*H176</f>
        <v>0</v>
      </c>
      <c r="S176" s="215">
        <v>0</v>
      </c>
      <c r="T176" s="216">
        <f>S176*H176</f>
        <v>0</v>
      </c>
      <c r="AR176" s="26" t="s">
        <v>170</v>
      </c>
      <c r="AT176" s="26" t="s">
        <v>165</v>
      </c>
      <c r="AU176" s="26" t="s">
        <v>170</v>
      </c>
      <c r="AY176" s="26" t="s">
        <v>162</v>
      </c>
      <c r="BE176" s="217">
        <f>IF(N176="základní",J176,0)</f>
        <v>0</v>
      </c>
      <c r="BF176" s="217">
        <f>IF(N176="snížená",J176,0)</f>
        <v>0</v>
      </c>
      <c r="BG176" s="217">
        <f>IF(N176="zákl. přenesená",J176,0)</f>
        <v>0</v>
      </c>
      <c r="BH176" s="217">
        <f>IF(N176="sníž. přenesená",J176,0)</f>
        <v>0</v>
      </c>
      <c r="BI176" s="217">
        <f>IF(N176="nulová",J176,0)</f>
        <v>0</v>
      </c>
      <c r="BJ176" s="26" t="s">
        <v>79</v>
      </c>
      <c r="BK176" s="217">
        <f>ROUND(I176*H176,2)</f>
        <v>0</v>
      </c>
      <c r="BL176" s="26" t="s">
        <v>170</v>
      </c>
      <c r="BM176" s="26" t="s">
        <v>498</v>
      </c>
    </row>
    <row r="177" spans="2:47" s="1" customFormat="1" ht="27">
      <c r="B177" s="43"/>
      <c r="C177" s="65"/>
      <c r="D177" s="245" t="s">
        <v>241</v>
      </c>
      <c r="E177" s="65"/>
      <c r="F177" s="279" t="s">
        <v>1676</v>
      </c>
      <c r="G177" s="65"/>
      <c r="H177" s="65"/>
      <c r="I177" s="174"/>
      <c r="J177" s="65"/>
      <c r="K177" s="65"/>
      <c r="L177" s="63"/>
      <c r="M177" s="220"/>
      <c r="N177" s="44"/>
      <c r="O177" s="44"/>
      <c r="P177" s="44"/>
      <c r="Q177" s="44"/>
      <c r="R177" s="44"/>
      <c r="S177" s="44"/>
      <c r="T177" s="80"/>
      <c r="AT177" s="26" t="s">
        <v>241</v>
      </c>
      <c r="AU177" s="26" t="s">
        <v>170</v>
      </c>
    </row>
    <row r="178" spans="2:65" s="1" customFormat="1" ht="22.5" customHeight="1">
      <c r="B178" s="43"/>
      <c r="C178" s="206" t="s">
        <v>506</v>
      </c>
      <c r="D178" s="206" t="s">
        <v>165</v>
      </c>
      <c r="E178" s="207" t="s">
        <v>1743</v>
      </c>
      <c r="F178" s="208" t="s">
        <v>1744</v>
      </c>
      <c r="G178" s="209" t="s">
        <v>1675</v>
      </c>
      <c r="H178" s="210">
        <v>6</v>
      </c>
      <c r="I178" s="211"/>
      <c r="J178" s="212">
        <f>ROUND(I178*H178,2)</f>
        <v>0</v>
      </c>
      <c r="K178" s="208" t="s">
        <v>21</v>
      </c>
      <c r="L178" s="63"/>
      <c r="M178" s="213" t="s">
        <v>21</v>
      </c>
      <c r="N178" s="214" t="s">
        <v>43</v>
      </c>
      <c r="O178" s="44"/>
      <c r="P178" s="215">
        <f>O178*H178</f>
        <v>0</v>
      </c>
      <c r="Q178" s="215">
        <v>0</v>
      </c>
      <c r="R178" s="215">
        <f>Q178*H178</f>
        <v>0</v>
      </c>
      <c r="S178" s="215">
        <v>0</v>
      </c>
      <c r="T178" s="216">
        <f>S178*H178</f>
        <v>0</v>
      </c>
      <c r="AR178" s="26" t="s">
        <v>170</v>
      </c>
      <c r="AT178" s="26" t="s">
        <v>165</v>
      </c>
      <c r="AU178" s="26" t="s">
        <v>170</v>
      </c>
      <c r="AY178" s="26" t="s">
        <v>162</v>
      </c>
      <c r="BE178" s="217">
        <f>IF(N178="základní",J178,0)</f>
        <v>0</v>
      </c>
      <c r="BF178" s="217">
        <f>IF(N178="snížená",J178,0)</f>
        <v>0</v>
      </c>
      <c r="BG178" s="217">
        <f>IF(N178="zákl. přenesená",J178,0)</f>
        <v>0</v>
      </c>
      <c r="BH178" s="217">
        <f>IF(N178="sníž. přenesená",J178,0)</f>
        <v>0</v>
      </c>
      <c r="BI178" s="217">
        <f>IF(N178="nulová",J178,0)</f>
        <v>0</v>
      </c>
      <c r="BJ178" s="26" t="s">
        <v>79</v>
      </c>
      <c r="BK178" s="217">
        <f>ROUND(I178*H178,2)</f>
        <v>0</v>
      </c>
      <c r="BL178" s="26" t="s">
        <v>170</v>
      </c>
      <c r="BM178" s="26" t="s">
        <v>506</v>
      </c>
    </row>
    <row r="179" spans="2:47" s="1" customFormat="1" ht="27">
      <c r="B179" s="43"/>
      <c r="C179" s="65"/>
      <c r="D179" s="218" t="s">
        <v>241</v>
      </c>
      <c r="E179" s="65"/>
      <c r="F179" s="219" t="s">
        <v>1676</v>
      </c>
      <c r="G179" s="65"/>
      <c r="H179" s="65"/>
      <c r="I179" s="174"/>
      <c r="J179" s="65"/>
      <c r="K179" s="65"/>
      <c r="L179" s="63"/>
      <c r="M179" s="220"/>
      <c r="N179" s="44"/>
      <c r="O179" s="44"/>
      <c r="P179" s="44"/>
      <c r="Q179" s="44"/>
      <c r="R179" s="44"/>
      <c r="S179" s="44"/>
      <c r="T179" s="80"/>
      <c r="AT179" s="26" t="s">
        <v>241</v>
      </c>
      <c r="AU179" s="26" t="s">
        <v>170</v>
      </c>
    </row>
    <row r="180" spans="2:63" s="16" customFormat="1" ht="21.6" customHeight="1">
      <c r="B180" s="292"/>
      <c r="C180" s="293"/>
      <c r="D180" s="294" t="s">
        <v>71</v>
      </c>
      <c r="E180" s="294" t="s">
        <v>1745</v>
      </c>
      <c r="F180" s="294" t="s">
        <v>1746</v>
      </c>
      <c r="G180" s="293"/>
      <c r="H180" s="293"/>
      <c r="I180" s="295"/>
      <c r="J180" s="296">
        <f>BK180</f>
        <v>0</v>
      </c>
      <c r="K180" s="293"/>
      <c r="L180" s="297"/>
      <c r="M180" s="298"/>
      <c r="N180" s="299"/>
      <c r="O180" s="299"/>
      <c r="P180" s="300">
        <f>SUM(P181:P187)</f>
        <v>0</v>
      </c>
      <c r="Q180" s="299"/>
      <c r="R180" s="300">
        <f>SUM(R181:R187)</f>
        <v>0</v>
      </c>
      <c r="S180" s="299"/>
      <c r="T180" s="301">
        <f>SUM(T181:T187)</f>
        <v>0</v>
      </c>
      <c r="AR180" s="302" t="s">
        <v>79</v>
      </c>
      <c r="AT180" s="303" t="s">
        <v>71</v>
      </c>
      <c r="AU180" s="303" t="s">
        <v>163</v>
      </c>
      <c r="AY180" s="302" t="s">
        <v>162</v>
      </c>
      <c r="BK180" s="304">
        <f>SUM(BK181:BK187)</f>
        <v>0</v>
      </c>
    </row>
    <row r="181" spans="2:65" s="1" customFormat="1" ht="22.5" customHeight="1">
      <c r="B181" s="43"/>
      <c r="C181" s="206" t="s">
        <v>512</v>
      </c>
      <c r="D181" s="206" t="s">
        <v>165</v>
      </c>
      <c r="E181" s="207" t="s">
        <v>1747</v>
      </c>
      <c r="F181" s="208" t="s">
        <v>1748</v>
      </c>
      <c r="G181" s="209" t="s">
        <v>206</v>
      </c>
      <c r="H181" s="210">
        <v>120</v>
      </c>
      <c r="I181" s="211"/>
      <c r="J181" s="212">
        <f>ROUND(I181*H181,2)</f>
        <v>0</v>
      </c>
      <c r="K181" s="208" t="s">
        <v>21</v>
      </c>
      <c r="L181" s="63"/>
      <c r="M181" s="213" t="s">
        <v>21</v>
      </c>
      <c r="N181" s="214" t="s">
        <v>43</v>
      </c>
      <c r="O181" s="44"/>
      <c r="P181" s="215">
        <f>O181*H181</f>
        <v>0</v>
      </c>
      <c r="Q181" s="215">
        <v>0</v>
      </c>
      <c r="R181" s="215">
        <f>Q181*H181</f>
        <v>0</v>
      </c>
      <c r="S181" s="215">
        <v>0</v>
      </c>
      <c r="T181" s="216">
        <f>S181*H181</f>
        <v>0</v>
      </c>
      <c r="AR181" s="26" t="s">
        <v>170</v>
      </c>
      <c r="AT181" s="26" t="s">
        <v>165</v>
      </c>
      <c r="AU181" s="26" t="s">
        <v>170</v>
      </c>
      <c r="AY181" s="26" t="s">
        <v>162</v>
      </c>
      <c r="BE181" s="217">
        <f>IF(N181="základní",J181,0)</f>
        <v>0</v>
      </c>
      <c r="BF181" s="217">
        <f>IF(N181="snížená",J181,0)</f>
        <v>0</v>
      </c>
      <c r="BG181" s="217">
        <f>IF(N181="zákl. přenesená",J181,0)</f>
        <v>0</v>
      </c>
      <c r="BH181" s="217">
        <f>IF(N181="sníž. přenesená",J181,0)</f>
        <v>0</v>
      </c>
      <c r="BI181" s="217">
        <f>IF(N181="nulová",J181,0)</f>
        <v>0</v>
      </c>
      <c r="BJ181" s="26" t="s">
        <v>79</v>
      </c>
      <c r="BK181" s="217">
        <f>ROUND(I181*H181,2)</f>
        <v>0</v>
      </c>
      <c r="BL181" s="26" t="s">
        <v>170</v>
      </c>
      <c r="BM181" s="26" t="s">
        <v>512</v>
      </c>
    </row>
    <row r="182" spans="2:65" s="1" customFormat="1" ht="22.5" customHeight="1">
      <c r="B182" s="43"/>
      <c r="C182" s="206" t="s">
        <v>517</v>
      </c>
      <c r="D182" s="206" t="s">
        <v>165</v>
      </c>
      <c r="E182" s="207" t="s">
        <v>1749</v>
      </c>
      <c r="F182" s="208" t="s">
        <v>1750</v>
      </c>
      <c r="G182" s="209" t="s">
        <v>1675</v>
      </c>
      <c r="H182" s="210">
        <v>5</v>
      </c>
      <c r="I182" s="211"/>
      <c r="J182" s="212">
        <f>ROUND(I182*H182,2)</f>
        <v>0</v>
      </c>
      <c r="K182" s="208" t="s">
        <v>21</v>
      </c>
      <c r="L182" s="63"/>
      <c r="M182" s="213" t="s">
        <v>21</v>
      </c>
      <c r="N182" s="214" t="s">
        <v>43</v>
      </c>
      <c r="O182" s="44"/>
      <c r="P182" s="215">
        <f>O182*H182</f>
        <v>0</v>
      </c>
      <c r="Q182" s="215">
        <v>0</v>
      </c>
      <c r="R182" s="215">
        <f>Q182*H182</f>
        <v>0</v>
      </c>
      <c r="S182" s="215">
        <v>0</v>
      </c>
      <c r="T182" s="216">
        <f>S182*H182</f>
        <v>0</v>
      </c>
      <c r="AR182" s="26" t="s">
        <v>170</v>
      </c>
      <c r="AT182" s="26" t="s">
        <v>165</v>
      </c>
      <c r="AU182" s="26" t="s">
        <v>170</v>
      </c>
      <c r="AY182" s="26" t="s">
        <v>162</v>
      </c>
      <c r="BE182" s="217">
        <f>IF(N182="základní",J182,0)</f>
        <v>0</v>
      </c>
      <c r="BF182" s="217">
        <f>IF(N182="snížená",J182,0)</f>
        <v>0</v>
      </c>
      <c r="BG182" s="217">
        <f>IF(N182="zákl. přenesená",J182,0)</f>
        <v>0</v>
      </c>
      <c r="BH182" s="217">
        <f>IF(N182="sníž. přenesená",J182,0)</f>
        <v>0</v>
      </c>
      <c r="BI182" s="217">
        <f>IF(N182="nulová",J182,0)</f>
        <v>0</v>
      </c>
      <c r="BJ182" s="26" t="s">
        <v>79</v>
      </c>
      <c r="BK182" s="217">
        <f>ROUND(I182*H182,2)</f>
        <v>0</v>
      </c>
      <c r="BL182" s="26" t="s">
        <v>170</v>
      </c>
      <c r="BM182" s="26" t="s">
        <v>517</v>
      </c>
    </row>
    <row r="183" spans="2:47" s="1" customFormat="1" ht="27">
      <c r="B183" s="43"/>
      <c r="C183" s="65"/>
      <c r="D183" s="245" t="s">
        <v>241</v>
      </c>
      <c r="E183" s="65"/>
      <c r="F183" s="279" t="s">
        <v>1751</v>
      </c>
      <c r="G183" s="65"/>
      <c r="H183" s="65"/>
      <c r="I183" s="174"/>
      <c r="J183" s="65"/>
      <c r="K183" s="65"/>
      <c r="L183" s="63"/>
      <c r="M183" s="220"/>
      <c r="N183" s="44"/>
      <c r="O183" s="44"/>
      <c r="P183" s="44"/>
      <c r="Q183" s="44"/>
      <c r="R183" s="44"/>
      <c r="S183" s="44"/>
      <c r="T183" s="80"/>
      <c r="AT183" s="26" t="s">
        <v>241</v>
      </c>
      <c r="AU183" s="26" t="s">
        <v>170</v>
      </c>
    </row>
    <row r="184" spans="2:65" s="1" customFormat="1" ht="22.5" customHeight="1">
      <c r="B184" s="43"/>
      <c r="C184" s="206" t="s">
        <v>523</v>
      </c>
      <c r="D184" s="206" t="s">
        <v>165</v>
      </c>
      <c r="E184" s="207" t="s">
        <v>1752</v>
      </c>
      <c r="F184" s="208" t="s">
        <v>1753</v>
      </c>
      <c r="G184" s="209" t="s">
        <v>1675</v>
      </c>
      <c r="H184" s="210">
        <v>1</v>
      </c>
      <c r="I184" s="211"/>
      <c r="J184" s="212">
        <f>ROUND(I184*H184,2)</f>
        <v>0</v>
      </c>
      <c r="K184" s="208" t="s">
        <v>21</v>
      </c>
      <c r="L184" s="63"/>
      <c r="M184" s="213" t="s">
        <v>21</v>
      </c>
      <c r="N184" s="214" t="s">
        <v>43</v>
      </c>
      <c r="O184" s="44"/>
      <c r="P184" s="215">
        <f>O184*H184</f>
        <v>0</v>
      </c>
      <c r="Q184" s="215">
        <v>0</v>
      </c>
      <c r="R184" s="215">
        <f>Q184*H184</f>
        <v>0</v>
      </c>
      <c r="S184" s="215">
        <v>0</v>
      </c>
      <c r="T184" s="216">
        <f>S184*H184</f>
        <v>0</v>
      </c>
      <c r="AR184" s="26" t="s">
        <v>170</v>
      </c>
      <c r="AT184" s="26" t="s">
        <v>165</v>
      </c>
      <c r="AU184" s="26" t="s">
        <v>170</v>
      </c>
      <c r="AY184" s="26" t="s">
        <v>162</v>
      </c>
      <c r="BE184" s="217">
        <f>IF(N184="základní",J184,0)</f>
        <v>0</v>
      </c>
      <c r="BF184" s="217">
        <f>IF(N184="snížená",J184,0)</f>
        <v>0</v>
      </c>
      <c r="BG184" s="217">
        <f>IF(N184="zákl. přenesená",J184,0)</f>
        <v>0</v>
      </c>
      <c r="BH184" s="217">
        <f>IF(N184="sníž. přenesená",J184,0)</f>
        <v>0</v>
      </c>
      <c r="BI184" s="217">
        <f>IF(N184="nulová",J184,0)</f>
        <v>0</v>
      </c>
      <c r="BJ184" s="26" t="s">
        <v>79</v>
      </c>
      <c r="BK184" s="217">
        <f>ROUND(I184*H184,2)</f>
        <v>0</v>
      </c>
      <c r="BL184" s="26" t="s">
        <v>170</v>
      </c>
      <c r="BM184" s="26" t="s">
        <v>523</v>
      </c>
    </row>
    <row r="185" spans="2:47" s="1" customFormat="1" ht="27">
      <c r="B185" s="43"/>
      <c r="C185" s="65"/>
      <c r="D185" s="245" t="s">
        <v>241</v>
      </c>
      <c r="E185" s="65"/>
      <c r="F185" s="279" t="s">
        <v>1754</v>
      </c>
      <c r="G185" s="65"/>
      <c r="H185" s="65"/>
      <c r="I185" s="174"/>
      <c r="J185" s="65"/>
      <c r="K185" s="65"/>
      <c r="L185" s="63"/>
      <c r="M185" s="220"/>
      <c r="N185" s="44"/>
      <c r="O185" s="44"/>
      <c r="P185" s="44"/>
      <c r="Q185" s="44"/>
      <c r="R185" s="44"/>
      <c r="S185" s="44"/>
      <c r="T185" s="80"/>
      <c r="AT185" s="26" t="s">
        <v>241</v>
      </c>
      <c r="AU185" s="26" t="s">
        <v>170</v>
      </c>
    </row>
    <row r="186" spans="2:65" s="1" customFormat="1" ht="22.5" customHeight="1">
      <c r="B186" s="43"/>
      <c r="C186" s="206" t="s">
        <v>530</v>
      </c>
      <c r="D186" s="206" t="s">
        <v>165</v>
      </c>
      <c r="E186" s="207" t="s">
        <v>1755</v>
      </c>
      <c r="F186" s="208" t="s">
        <v>1756</v>
      </c>
      <c r="G186" s="209" t="s">
        <v>1675</v>
      </c>
      <c r="H186" s="210">
        <v>1</v>
      </c>
      <c r="I186" s="211"/>
      <c r="J186" s="212">
        <f>ROUND(I186*H186,2)</f>
        <v>0</v>
      </c>
      <c r="K186" s="208" t="s">
        <v>21</v>
      </c>
      <c r="L186" s="63"/>
      <c r="M186" s="213" t="s">
        <v>21</v>
      </c>
      <c r="N186" s="214" t="s">
        <v>43</v>
      </c>
      <c r="O186" s="44"/>
      <c r="P186" s="215">
        <f>O186*H186</f>
        <v>0</v>
      </c>
      <c r="Q186" s="215">
        <v>0</v>
      </c>
      <c r="R186" s="215">
        <f>Q186*H186</f>
        <v>0</v>
      </c>
      <c r="S186" s="215">
        <v>0</v>
      </c>
      <c r="T186" s="216">
        <f>S186*H186</f>
        <v>0</v>
      </c>
      <c r="AR186" s="26" t="s">
        <v>170</v>
      </c>
      <c r="AT186" s="26" t="s">
        <v>165</v>
      </c>
      <c r="AU186" s="26" t="s">
        <v>170</v>
      </c>
      <c r="AY186" s="26" t="s">
        <v>162</v>
      </c>
      <c r="BE186" s="217">
        <f>IF(N186="základní",J186,0)</f>
        <v>0</v>
      </c>
      <c r="BF186" s="217">
        <f>IF(N186="snížená",J186,0)</f>
        <v>0</v>
      </c>
      <c r="BG186" s="217">
        <f>IF(N186="zákl. přenesená",J186,0)</f>
        <v>0</v>
      </c>
      <c r="BH186" s="217">
        <f>IF(N186="sníž. přenesená",J186,0)</f>
        <v>0</v>
      </c>
      <c r="BI186" s="217">
        <f>IF(N186="nulová",J186,0)</f>
        <v>0</v>
      </c>
      <c r="BJ186" s="26" t="s">
        <v>79</v>
      </c>
      <c r="BK186" s="217">
        <f>ROUND(I186*H186,2)</f>
        <v>0</v>
      </c>
      <c r="BL186" s="26" t="s">
        <v>170</v>
      </c>
      <c r="BM186" s="26" t="s">
        <v>530</v>
      </c>
    </row>
    <row r="187" spans="2:47" s="1" customFormat="1" ht="27">
      <c r="B187" s="43"/>
      <c r="C187" s="65"/>
      <c r="D187" s="218" t="s">
        <v>241</v>
      </c>
      <c r="E187" s="65"/>
      <c r="F187" s="219" t="s">
        <v>1757</v>
      </c>
      <c r="G187" s="65"/>
      <c r="H187" s="65"/>
      <c r="I187" s="174"/>
      <c r="J187" s="65"/>
      <c r="K187" s="65"/>
      <c r="L187" s="63"/>
      <c r="M187" s="220"/>
      <c r="N187" s="44"/>
      <c r="O187" s="44"/>
      <c r="P187" s="44"/>
      <c r="Q187" s="44"/>
      <c r="R187" s="44"/>
      <c r="S187" s="44"/>
      <c r="T187" s="80"/>
      <c r="AT187" s="26" t="s">
        <v>241</v>
      </c>
      <c r="AU187" s="26" t="s">
        <v>170</v>
      </c>
    </row>
    <row r="188" spans="2:63" s="11" customFormat="1" ht="22.35" customHeight="1">
      <c r="B188" s="189"/>
      <c r="C188" s="190"/>
      <c r="D188" s="191" t="s">
        <v>71</v>
      </c>
      <c r="E188" s="290" t="s">
        <v>1758</v>
      </c>
      <c r="F188" s="290" t="s">
        <v>1759</v>
      </c>
      <c r="G188" s="190"/>
      <c r="H188" s="190"/>
      <c r="I188" s="193"/>
      <c r="J188" s="291">
        <f>BK188</f>
        <v>0</v>
      </c>
      <c r="K188" s="190"/>
      <c r="L188" s="195"/>
      <c r="M188" s="196"/>
      <c r="N188" s="197"/>
      <c r="O188" s="197"/>
      <c r="P188" s="198">
        <f>P189+P192</f>
        <v>0</v>
      </c>
      <c r="Q188" s="197"/>
      <c r="R188" s="198">
        <f>R189+R192</f>
        <v>0</v>
      </c>
      <c r="S188" s="197"/>
      <c r="T188" s="199">
        <f>T189+T192</f>
        <v>0</v>
      </c>
      <c r="AR188" s="200" t="s">
        <v>79</v>
      </c>
      <c r="AT188" s="201" t="s">
        <v>71</v>
      </c>
      <c r="AU188" s="201" t="s">
        <v>81</v>
      </c>
      <c r="AY188" s="200" t="s">
        <v>162</v>
      </c>
      <c r="BK188" s="202">
        <f>BK189+BK192</f>
        <v>0</v>
      </c>
    </row>
    <row r="189" spans="2:63" s="16" customFormat="1" ht="14.45" customHeight="1">
      <c r="B189" s="292"/>
      <c r="C189" s="293"/>
      <c r="D189" s="294" t="s">
        <v>71</v>
      </c>
      <c r="E189" s="294" t="s">
        <v>165</v>
      </c>
      <c r="F189" s="294" t="s">
        <v>1760</v>
      </c>
      <c r="G189" s="293"/>
      <c r="H189" s="293"/>
      <c r="I189" s="295"/>
      <c r="J189" s="296">
        <f>BK189</f>
        <v>0</v>
      </c>
      <c r="K189" s="293"/>
      <c r="L189" s="297"/>
      <c r="M189" s="298"/>
      <c r="N189" s="299"/>
      <c r="O189" s="299"/>
      <c r="P189" s="300">
        <f>SUM(P190:P191)</f>
        <v>0</v>
      </c>
      <c r="Q189" s="299"/>
      <c r="R189" s="300">
        <f>SUM(R190:R191)</f>
        <v>0</v>
      </c>
      <c r="S189" s="299"/>
      <c r="T189" s="301">
        <f>SUM(T190:T191)</f>
        <v>0</v>
      </c>
      <c r="AR189" s="302" t="s">
        <v>79</v>
      </c>
      <c r="AT189" s="303" t="s">
        <v>71</v>
      </c>
      <c r="AU189" s="303" t="s">
        <v>163</v>
      </c>
      <c r="AY189" s="302" t="s">
        <v>162</v>
      </c>
      <c r="BK189" s="304">
        <f>SUM(BK190:BK191)</f>
        <v>0</v>
      </c>
    </row>
    <row r="190" spans="2:65" s="1" customFormat="1" ht="22.5" customHeight="1">
      <c r="B190" s="43"/>
      <c r="C190" s="206" t="s">
        <v>1467</v>
      </c>
      <c r="D190" s="206" t="s">
        <v>165</v>
      </c>
      <c r="E190" s="207" t="s">
        <v>1761</v>
      </c>
      <c r="F190" s="208" t="s">
        <v>1762</v>
      </c>
      <c r="G190" s="209" t="s">
        <v>206</v>
      </c>
      <c r="H190" s="210">
        <v>10345</v>
      </c>
      <c r="I190" s="211"/>
      <c r="J190" s="212">
        <f>ROUND(I190*H190,2)</f>
        <v>0</v>
      </c>
      <c r="K190" s="208" t="s">
        <v>21</v>
      </c>
      <c r="L190" s="63"/>
      <c r="M190" s="213" t="s">
        <v>21</v>
      </c>
      <c r="N190" s="214" t="s">
        <v>43</v>
      </c>
      <c r="O190" s="44"/>
      <c r="P190" s="215">
        <f>O190*H190</f>
        <v>0</v>
      </c>
      <c r="Q190" s="215">
        <v>0</v>
      </c>
      <c r="R190" s="215">
        <f>Q190*H190</f>
        <v>0</v>
      </c>
      <c r="S190" s="215">
        <v>0</v>
      </c>
      <c r="T190" s="216">
        <f>S190*H190</f>
        <v>0</v>
      </c>
      <c r="AR190" s="26" t="s">
        <v>170</v>
      </c>
      <c r="AT190" s="26" t="s">
        <v>165</v>
      </c>
      <c r="AU190" s="26" t="s">
        <v>170</v>
      </c>
      <c r="AY190" s="26" t="s">
        <v>162</v>
      </c>
      <c r="BE190" s="217">
        <f>IF(N190="základní",J190,0)</f>
        <v>0</v>
      </c>
      <c r="BF190" s="217">
        <f>IF(N190="snížená",J190,0)</f>
        <v>0</v>
      </c>
      <c r="BG190" s="217">
        <f>IF(N190="zákl. přenesená",J190,0)</f>
        <v>0</v>
      </c>
      <c r="BH190" s="217">
        <f>IF(N190="sníž. přenesená",J190,0)</f>
        <v>0</v>
      </c>
      <c r="BI190" s="217">
        <f>IF(N190="nulová",J190,0)</f>
        <v>0</v>
      </c>
      <c r="BJ190" s="26" t="s">
        <v>79</v>
      </c>
      <c r="BK190" s="217">
        <f>ROUND(I190*H190,2)</f>
        <v>0</v>
      </c>
      <c r="BL190" s="26" t="s">
        <v>170</v>
      </c>
      <c r="BM190" s="26" t="s">
        <v>1467</v>
      </c>
    </row>
    <row r="191" spans="2:65" s="1" customFormat="1" ht="22.5" customHeight="1">
      <c r="B191" s="43"/>
      <c r="C191" s="206" t="s">
        <v>538</v>
      </c>
      <c r="D191" s="206" t="s">
        <v>165</v>
      </c>
      <c r="E191" s="207" t="s">
        <v>1763</v>
      </c>
      <c r="F191" s="208" t="s">
        <v>1764</v>
      </c>
      <c r="G191" s="209" t="s">
        <v>206</v>
      </c>
      <c r="H191" s="210">
        <v>25</v>
      </c>
      <c r="I191" s="211"/>
      <c r="J191" s="212">
        <f>ROUND(I191*H191,2)</f>
        <v>0</v>
      </c>
      <c r="K191" s="208" t="s">
        <v>21</v>
      </c>
      <c r="L191" s="63"/>
      <c r="M191" s="213" t="s">
        <v>21</v>
      </c>
      <c r="N191" s="214" t="s">
        <v>43</v>
      </c>
      <c r="O191" s="44"/>
      <c r="P191" s="215">
        <f>O191*H191</f>
        <v>0</v>
      </c>
      <c r="Q191" s="215">
        <v>0</v>
      </c>
      <c r="R191" s="215">
        <f>Q191*H191</f>
        <v>0</v>
      </c>
      <c r="S191" s="215">
        <v>0</v>
      </c>
      <c r="T191" s="216">
        <f>S191*H191</f>
        <v>0</v>
      </c>
      <c r="AR191" s="26" t="s">
        <v>170</v>
      </c>
      <c r="AT191" s="26" t="s">
        <v>165</v>
      </c>
      <c r="AU191" s="26" t="s">
        <v>170</v>
      </c>
      <c r="AY191" s="26" t="s">
        <v>162</v>
      </c>
      <c r="BE191" s="217">
        <f>IF(N191="základní",J191,0)</f>
        <v>0</v>
      </c>
      <c r="BF191" s="217">
        <f>IF(N191="snížená",J191,0)</f>
        <v>0</v>
      </c>
      <c r="BG191" s="217">
        <f>IF(N191="zákl. přenesená",J191,0)</f>
        <v>0</v>
      </c>
      <c r="BH191" s="217">
        <f>IF(N191="sníž. přenesená",J191,0)</f>
        <v>0</v>
      </c>
      <c r="BI191" s="217">
        <f>IF(N191="nulová",J191,0)</f>
        <v>0</v>
      </c>
      <c r="BJ191" s="26" t="s">
        <v>79</v>
      </c>
      <c r="BK191" s="217">
        <f>ROUND(I191*H191,2)</f>
        <v>0</v>
      </c>
      <c r="BL191" s="26" t="s">
        <v>170</v>
      </c>
      <c r="BM191" s="26" t="s">
        <v>538</v>
      </c>
    </row>
    <row r="192" spans="2:63" s="16" customFormat="1" ht="21.6" customHeight="1">
      <c r="B192" s="292"/>
      <c r="C192" s="293"/>
      <c r="D192" s="294" t="s">
        <v>71</v>
      </c>
      <c r="E192" s="294" t="s">
        <v>1765</v>
      </c>
      <c r="F192" s="294" t="s">
        <v>1766</v>
      </c>
      <c r="G192" s="293"/>
      <c r="H192" s="293"/>
      <c r="I192" s="295"/>
      <c r="J192" s="296">
        <f>BK192</f>
        <v>0</v>
      </c>
      <c r="K192" s="293"/>
      <c r="L192" s="297"/>
      <c r="M192" s="298"/>
      <c r="N192" s="299"/>
      <c r="O192" s="299"/>
      <c r="P192" s="300">
        <f>SUM(P193:P202)</f>
        <v>0</v>
      </c>
      <c r="Q192" s="299"/>
      <c r="R192" s="300">
        <f>SUM(R193:R202)</f>
        <v>0</v>
      </c>
      <c r="S192" s="299"/>
      <c r="T192" s="301">
        <f>SUM(T193:T202)</f>
        <v>0</v>
      </c>
      <c r="AR192" s="302" t="s">
        <v>79</v>
      </c>
      <c r="AT192" s="303" t="s">
        <v>71</v>
      </c>
      <c r="AU192" s="303" t="s">
        <v>163</v>
      </c>
      <c r="AY192" s="302" t="s">
        <v>162</v>
      </c>
      <c r="BK192" s="304">
        <f>SUM(BK193:BK202)</f>
        <v>0</v>
      </c>
    </row>
    <row r="193" spans="2:65" s="1" customFormat="1" ht="22.5" customHeight="1">
      <c r="B193" s="43"/>
      <c r="C193" s="206" t="s">
        <v>543</v>
      </c>
      <c r="D193" s="206" t="s">
        <v>165</v>
      </c>
      <c r="E193" s="207" t="s">
        <v>1767</v>
      </c>
      <c r="F193" s="208" t="s">
        <v>1768</v>
      </c>
      <c r="G193" s="209" t="s">
        <v>1675</v>
      </c>
      <c r="H193" s="210">
        <v>59</v>
      </c>
      <c r="I193" s="211"/>
      <c r="J193" s="212">
        <f aca="true" t="shared" si="0" ref="J193:J202">ROUND(I193*H193,2)</f>
        <v>0</v>
      </c>
      <c r="K193" s="208" t="s">
        <v>21</v>
      </c>
      <c r="L193" s="63"/>
      <c r="M193" s="213" t="s">
        <v>21</v>
      </c>
      <c r="N193" s="214" t="s">
        <v>43</v>
      </c>
      <c r="O193" s="44"/>
      <c r="P193" s="215">
        <f aca="true" t="shared" si="1" ref="P193:P202">O193*H193</f>
        <v>0</v>
      </c>
      <c r="Q193" s="215">
        <v>0</v>
      </c>
      <c r="R193" s="215">
        <f aca="true" t="shared" si="2" ref="R193:R202">Q193*H193</f>
        <v>0</v>
      </c>
      <c r="S193" s="215">
        <v>0</v>
      </c>
      <c r="T193" s="216">
        <f aca="true" t="shared" si="3" ref="T193:T202">S193*H193</f>
        <v>0</v>
      </c>
      <c r="AR193" s="26" t="s">
        <v>170</v>
      </c>
      <c r="AT193" s="26" t="s">
        <v>165</v>
      </c>
      <c r="AU193" s="26" t="s">
        <v>170</v>
      </c>
      <c r="AY193" s="26" t="s">
        <v>162</v>
      </c>
      <c r="BE193" s="217">
        <f aca="true" t="shared" si="4" ref="BE193:BE202">IF(N193="základní",J193,0)</f>
        <v>0</v>
      </c>
      <c r="BF193" s="217">
        <f aca="true" t="shared" si="5" ref="BF193:BF202">IF(N193="snížená",J193,0)</f>
        <v>0</v>
      </c>
      <c r="BG193" s="217">
        <f aca="true" t="shared" si="6" ref="BG193:BG202">IF(N193="zákl. přenesená",J193,0)</f>
        <v>0</v>
      </c>
      <c r="BH193" s="217">
        <f aca="true" t="shared" si="7" ref="BH193:BH202">IF(N193="sníž. přenesená",J193,0)</f>
        <v>0</v>
      </c>
      <c r="BI193" s="217">
        <f aca="true" t="shared" si="8" ref="BI193:BI202">IF(N193="nulová",J193,0)</f>
        <v>0</v>
      </c>
      <c r="BJ193" s="26" t="s">
        <v>79</v>
      </c>
      <c r="BK193" s="217">
        <f aca="true" t="shared" si="9" ref="BK193:BK202">ROUND(I193*H193,2)</f>
        <v>0</v>
      </c>
      <c r="BL193" s="26" t="s">
        <v>170</v>
      </c>
      <c r="BM193" s="26" t="s">
        <v>543</v>
      </c>
    </row>
    <row r="194" spans="2:65" s="1" customFormat="1" ht="22.5" customHeight="1">
      <c r="B194" s="43"/>
      <c r="C194" s="206" t="s">
        <v>548</v>
      </c>
      <c r="D194" s="206" t="s">
        <v>165</v>
      </c>
      <c r="E194" s="207" t="s">
        <v>1769</v>
      </c>
      <c r="F194" s="208" t="s">
        <v>1770</v>
      </c>
      <c r="G194" s="209" t="s">
        <v>1675</v>
      </c>
      <c r="H194" s="210">
        <v>59</v>
      </c>
      <c r="I194" s="211"/>
      <c r="J194" s="212">
        <f t="shared" si="0"/>
        <v>0</v>
      </c>
      <c r="K194" s="208" t="s">
        <v>21</v>
      </c>
      <c r="L194" s="63"/>
      <c r="M194" s="213" t="s">
        <v>21</v>
      </c>
      <c r="N194" s="214" t="s">
        <v>43</v>
      </c>
      <c r="O194" s="44"/>
      <c r="P194" s="215">
        <f t="shared" si="1"/>
        <v>0</v>
      </c>
      <c r="Q194" s="215">
        <v>0</v>
      </c>
      <c r="R194" s="215">
        <f t="shared" si="2"/>
        <v>0</v>
      </c>
      <c r="S194" s="215">
        <v>0</v>
      </c>
      <c r="T194" s="216">
        <f t="shared" si="3"/>
        <v>0</v>
      </c>
      <c r="AR194" s="26" t="s">
        <v>170</v>
      </c>
      <c r="AT194" s="26" t="s">
        <v>165</v>
      </c>
      <c r="AU194" s="26" t="s">
        <v>170</v>
      </c>
      <c r="AY194" s="26" t="s">
        <v>162</v>
      </c>
      <c r="BE194" s="217">
        <f t="shared" si="4"/>
        <v>0</v>
      </c>
      <c r="BF194" s="217">
        <f t="shared" si="5"/>
        <v>0</v>
      </c>
      <c r="BG194" s="217">
        <f t="shared" si="6"/>
        <v>0</v>
      </c>
      <c r="BH194" s="217">
        <f t="shared" si="7"/>
        <v>0</v>
      </c>
      <c r="BI194" s="217">
        <f t="shared" si="8"/>
        <v>0</v>
      </c>
      <c r="BJ194" s="26" t="s">
        <v>79</v>
      </c>
      <c r="BK194" s="217">
        <f t="shared" si="9"/>
        <v>0</v>
      </c>
      <c r="BL194" s="26" t="s">
        <v>170</v>
      </c>
      <c r="BM194" s="26" t="s">
        <v>548</v>
      </c>
    </row>
    <row r="195" spans="2:65" s="1" customFormat="1" ht="22.5" customHeight="1">
      <c r="B195" s="43"/>
      <c r="C195" s="206" t="s">
        <v>553</v>
      </c>
      <c r="D195" s="206" t="s">
        <v>165</v>
      </c>
      <c r="E195" s="207" t="s">
        <v>1771</v>
      </c>
      <c r="F195" s="208" t="s">
        <v>1772</v>
      </c>
      <c r="G195" s="209" t="s">
        <v>1675</v>
      </c>
      <c r="H195" s="210">
        <v>7</v>
      </c>
      <c r="I195" s="211"/>
      <c r="J195" s="212">
        <f t="shared" si="0"/>
        <v>0</v>
      </c>
      <c r="K195" s="208" t="s">
        <v>21</v>
      </c>
      <c r="L195" s="63"/>
      <c r="M195" s="213" t="s">
        <v>21</v>
      </c>
      <c r="N195" s="214" t="s">
        <v>43</v>
      </c>
      <c r="O195" s="44"/>
      <c r="P195" s="215">
        <f t="shared" si="1"/>
        <v>0</v>
      </c>
      <c r="Q195" s="215">
        <v>0</v>
      </c>
      <c r="R195" s="215">
        <f t="shared" si="2"/>
        <v>0</v>
      </c>
      <c r="S195" s="215">
        <v>0</v>
      </c>
      <c r="T195" s="216">
        <f t="shared" si="3"/>
        <v>0</v>
      </c>
      <c r="AR195" s="26" t="s">
        <v>170</v>
      </c>
      <c r="AT195" s="26" t="s">
        <v>165</v>
      </c>
      <c r="AU195" s="26" t="s">
        <v>170</v>
      </c>
      <c r="AY195" s="26" t="s">
        <v>162</v>
      </c>
      <c r="BE195" s="217">
        <f t="shared" si="4"/>
        <v>0</v>
      </c>
      <c r="BF195" s="217">
        <f t="shared" si="5"/>
        <v>0</v>
      </c>
      <c r="BG195" s="217">
        <f t="shared" si="6"/>
        <v>0</v>
      </c>
      <c r="BH195" s="217">
        <f t="shared" si="7"/>
        <v>0</v>
      </c>
      <c r="BI195" s="217">
        <f t="shared" si="8"/>
        <v>0</v>
      </c>
      <c r="BJ195" s="26" t="s">
        <v>79</v>
      </c>
      <c r="BK195" s="217">
        <f t="shared" si="9"/>
        <v>0</v>
      </c>
      <c r="BL195" s="26" t="s">
        <v>170</v>
      </c>
      <c r="BM195" s="26" t="s">
        <v>553</v>
      </c>
    </row>
    <row r="196" spans="2:65" s="1" customFormat="1" ht="22.5" customHeight="1">
      <c r="B196" s="43"/>
      <c r="C196" s="206" t="s">
        <v>558</v>
      </c>
      <c r="D196" s="206" t="s">
        <v>165</v>
      </c>
      <c r="E196" s="207" t="s">
        <v>1773</v>
      </c>
      <c r="F196" s="208" t="s">
        <v>1774</v>
      </c>
      <c r="G196" s="209" t="s">
        <v>1675</v>
      </c>
      <c r="H196" s="210">
        <v>41</v>
      </c>
      <c r="I196" s="211"/>
      <c r="J196" s="212">
        <f t="shared" si="0"/>
        <v>0</v>
      </c>
      <c r="K196" s="208" t="s">
        <v>21</v>
      </c>
      <c r="L196" s="63"/>
      <c r="M196" s="213" t="s">
        <v>21</v>
      </c>
      <c r="N196" s="214" t="s">
        <v>43</v>
      </c>
      <c r="O196" s="44"/>
      <c r="P196" s="215">
        <f t="shared" si="1"/>
        <v>0</v>
      </c>
      <c r="Q196" s="215">
        <v>0</v>
      </c>
      <c r="R196" s="215">
        <f t="shared" si="2"/>
        <v>0</v>
      </c>
      <c r="S196" s="215">
        <v>0</v>
      </c>
      <c r="T196" s="216">
        <f t="shared" si="3"/>
        <v>0</v>
      </c>
      <c r="AR196" s="26" t="s">
        <v>170</v>
      </c>
      <c r="AT196" s="26" t="s">
        <v>165</v>
      </c>
      <c r="AU196" s="26" t="s">
        <v>170</v>
      </c>
      <c r="AY196" s="26" t="s">
        <v>162</v>
      </c>
      <c r="BE196" s="217">
        <f t="shared" si="4"/>
        <v>0</v>
      </c>
      <c r="BF196" s="217">
        <f t="shared" si="5"/>
        <v>0</v>
      </c>
      <c r="BG196" s="217">
        <f t="shared" si="6"/>
        <v>0</v>
      </c>
      <c r="BH196" s="217">
        <f t="shared" si="7"/>
        <v>0</v>
      </c>
      <c r="BI196" s="217">
        <f t="shared" si="8"/>
        <v>0</v>
      </c>
      <c r="BJ196" s="26" t="s">
        <v>79</v>
      </c>
      <c r="BK196" s="217">
        <f t="shared" si="9"/>
        <v>0</v>
      </c>
      <c r="BL196" s="26" t="s">
        <v>170</v>
      </c>
      <c r="BM196" s="26" t="s">
        <v>558</v>
      </c>
    </row>
    <row r="197" spans="2:65" s="1" customFormat="1" ht="22.5" customHeight="1">
      <c r="B197" s="43"/>
      <c r="C197" s="206" t="s">
        <v>563</v>
      </c>
      <c r="D197" s="206" t="s">
        <v>165</v>
      </c>
      <c r="E197" s="207" t="s">
        <v>1775</v>
      </c>
      <c r="F197" s="208" t="s">
        <v>1776</v>
      </c>
      <c r="G197" s="209" t="s">
        <v>1675</v>
      </c>
      <c r="H197" s="210">
        <v>59</v>
      </c>
      <c r="I197" s="211"/>
      <c r="J197" s="212">
        <f t="shared" si="0"/>
        <v>0</v>
      </c>
      <c r="K197" s="208" t="s">
        <v>21</v>
      </c>
      <c r="L197" s="63"/>
      <c r="M197" s="213" t="s">
        <v>21</v>
      </c>
      <c r="N197" s="214" t="s">
        <v>43</v>
      </c>
      <c r="O197" s="44"/>
      <c r="P197" s="215">
        <f t="shared" si="1"/>
        <v>0</v>
      </c>
      <c r="Q197" s="215">
        <v>0</v>
      </c>
      <c r="R197" s="215">
        <f t="shared" si="2"/>
        <v>0</v>
      </c>
      <c r="S197" s="215">
        <v>0</v>
      </c>
      <c r="T197" s="216">
        <f t="shared" si="3"/>
        <v>0</v>
      </c>
      <c r="AR197" s="26" t="s">
        <v>170</v>
      </c>
      <c r="AT197" s="26" t="s">
        <v>165</v>
      </c>
      <c r="AU197" s="26" t="s">
        <v>170</v>
      </c>
      <c r="AY197" s="26" t="s">
        <v>162</v>
      </c>
      <c r="BE197" s="217">
        <f t="shared" si="4"/>
        <v>0</v>
      </c>
      <c r="BF197" s="217">
        <f t="shared" si="5"/>
        <v>0</v>
      </c>
      <c r="BG197" s="217">
        <f t="shared" si="6"/>
        <v>0</v>
      </c>
      <c r="BH197" s="217">
        <f t="shared" si="7"/>
        <v>0</v>
      </c>
      <c r="BI197" s="217">
        <f t="shared" si="8"/>
        <v>0</v>
      </c>
      <c r="BJ197" s="26" t="s">
        <v>79</v>
      </c>
      <c r="BK197" s="217">
        <f t="shared" si="9"/>
        <v>0</v>
      </c>
      <c r="BL197" s="26" t="s">
        <v>170</v>
      </c>
      <c r="BM197" s="26" t="s">
        <v>563</v>
      </c>
    </row>
    <row r="198" spans="2:65" s="1" customFormat="1" ht="22.5" customHeight="1">
      <c r="B198" s="43"/>
      <c r="C198" s="206" t="s">
        <v>570</v>
      </c>
      <c r="D198" s="206" t="s">
        <v>165</v>
      </c>
      <c r="E198" s="207" t="s">
        <v>1777</v>
      </c>
      <c r="F198" s="208" t="s">
        <v>1778</v>
      </c>
      <c r="G198" s="209" t="s">
        <v>1675</v>
      </c>
      <c r="H198" s="210">
        <v>30</v>
      </c>
      <c r="I198" s="211"/>
      <c r="J198" s="212">
        <f t="shared" si="0"/>
        <v>0</v>
      </c>
      <c r="K198" s="208" t="s">
        <v>21</v>
      </c>
      <c r="L198" s="63"/>
      <c r="M198" s="213" t="s">
        <v>21</v>
      </c>
      <c r="N198" s="214" t="s">
        <v>43</v>
      </c>
      <c r="O198" s="44"/>
      <c r="P198" s="215">
        <f t="shared" si="1"/>
        <v>0</v>
      </c>
      <c r="Q198" s="215">
        <v>0</v>
      </c>
      <c r="R198" s="215">
        <f t="shared" si="2"/>
        <v>0</v>
      </c>
      <c r="S198" s="215">
        <v>0</v>
      </c>
      <c r="T198" s="216">
        <f t="shared" si="3"/>
        <v>0</v>
      </c>
      <c r="AR198" s="26" t="s">
        <v>170</v>
      </c>
      <c r="AT198" s="26" t="s">
        <v>165</v>
      </c>
      <c r="AU198" s="26" t="s">
        <v>170</v>
      </c>
      <c r="AY198" s="26" t="s">
        <v>162</v>
      </c>
      <c r="BE198" s="217">
        <f t="shared" si="4"/>
        <v>0</v>
      </c>
      <c r="BF198" s="217">
        <f t="shared" si="5"/>
        <v>0</v>
      </c>
      <c r="BG198" s="217">
        <f t="shared" si="6"/>
        <v>0</v>
      </c>
      <c r="BH198" s="217">
        <f t="shared" si="7"/>
        <v>0</v>
      </c>
      <c r="BI198" s="217">
        <f t="shared" si="8"/>
        <v>0</v>
      </c>
      <c r="BJ198" s="26" t="s">
        <v>79</v>
      </c>
      <c r="BK198" s="217">
        <f t="shared" si="9"/>
        <v>0</v>
      </c>
      <c r="BL198" s="26" t="s">
        <v>170</v>
      </c>
      <c r="BM198" s="26" t="s">
        <v>570</v>
      </c>
    </row>
    <row r="199" spans="2:65" s="1" customFormat="1" ht="22.5" customHeight="1">
      <c r="B199" s="43"/>
      <c r="C199" s="206" t="s">
        <v>579</v>
      </c>
      <c r="D199" s="206" t="s">
        <v>165</v>
      </c>
      <c r="E199" s="207" t="s">
        <v>1779</v>
      </c>
      <c r="F199" s="208" t="s">
        <v>1780</v>
      </c>
      <c r="G199" s="209" t="s">
        <v>1675</v>
      </c>
      <c r="H199" s="210">
        <v>118</v>
      </c>
      <c r="I199" s="211"/>
      <c r="J199" s="212">
        <f t="shared" si="0"/>
        <v>0</v>
      </c>
      <c r="K199" s="208" t="s">
        <v>21</v>
      </c>
      <c r="L199" s="63"/>
      <c r="M199" s="213" t="s">
        <v>21</v>
      </c>
      <c r="N199" s="214" t="s">
        <v>43</v>
      </c>
      <c r="O199" s="44"/>
      <c r="P199" s="215">
        <f t="shared" si="1"/>
        <v>0</v>
      </c>
      <c r="Q199" s="215">
        <v>0</v>
      </c>
      <c r="R199" s="215">
        <f t="shared" si="2"/>
        <v>0</v>
      </c>
      <c r="S199" s="215">
        <v>0</v>
      </c>
      <c r="T199" s="216">
        <f t="shared" si="3"/>
        <v>0</v>
      </c>
      <c r="AR199" s="26" t="s">
        <v>170</v>
      </c>
      <c r="AT199" s="26" t="s">
        <v>165</v>
      </c>
      <c r="AU199" s="26" t="s">
        <v>170</v>
      </c>
      <c r="AY199" s="26" t="s">
        <v>162</v>
      </c>
      <c r="BE199" s="217">
        <f t="shared" si="4"/>
        <v>0</v>
      </c>
      <c r="BF199" s="217">
        <f t="shared" si="5"/>
        <v>0</v>
      </c>
      <c r="BG199" s="217">
        <f t="shared" si="6"/>
        <v>0</v>
      </c>
      <c r="BH199" s="217">
        <f t="shared" si="7"/>
        <v>0</v>
      </c>
      <c r="BI199" s="217">
        <f t="shared" si="8"/>
        <v>0</v>
      </c>
      <c r="BJ199" s="26" t="s">
        <v>79</v>
      </c>
      <c r="BK199" s="217">
        <f t="shared" si="9"/>
        <v>0</v>
      </c>
      <c r="BL199" s="26" t="s">
        <v>170</v>
      </c>
      <c r="BM199" s="26" t="s">
        <v>579</v>
      </c>
    </row>
    <row r="200" spans="2:65" s="1" customFormat="1" ht="22.5" customHeight="1">
      <c r="B200" s="43"/>
      <c r="C200" s="206" t="s">
        <v>586</v>
      </c>
      <c r="D200" s="206" t="s">
        <v>165</v>
      </c>
      <c r="E200" s="207" t="s">
        <v>1781</v>
      </c>
      <c r="F200" s="208" t="s">
        <v>1782</v>
      </c>
      <c r="G200" s="209" t="s">
        <v>1675</v>
      </c>
      <c r="H200" s="210">
        <v>118</v>
      </c>
      <c r="I200" s="211"/>
      <c r="J200" s="212">
        <f t="shared" si="0"/>
        <v>0</v>
      </c>
      <c r="K200" s="208" t="s">
        <v>21</v>
      </c>
      <c r="L200" s="63"/>
      <c r="M200" s="213" t="s">
        <v>21</v>
      </c>
      <c r="N200" s="214" t="s">
        <v>43</v>
      </c>
      <c r="O200" s="44"/>
      <c r="P200" s="215">
        <f t="shared" si="1"/>
        <v>0</v>
      </c>
      <c r="Q200" s="215">
        <v>0</v>
      </c>
      <c r="R200" s="215">
        <f t="shared" si="2"/>
        <v>0</v>
      </c>
      <c r="S200" s="215">
        <v>0</v>
      </c>
      <c r="T200" s="216">
        <f t="shared" si="3"/>
        <v>0</v>
      </c>
      <c r="AR200" s="26" t="s">
        <v>170</v>
      </c>
      <c r="AT200" s="26" t="s">
        <v>165</v>
      </c>
      <c r="AU200" s="26" t="s">
        <v>170</v>
      </c>
      <c r="AY200" s="26" t="s">
        <v>162</v>
      </c>
      <c r="BE200" s="217">
        <f t="shared" si="4"/>
        <v>0</v>
      </c>
      <c r="BF200" s="217">
        <f t="shared" si="5"/>
        <v>0</v>
      </c>
      <c r="BG200" s="217">
        <f t="shared" si="6"/>
        <v>0</v>
      </c>
      <c r="BH200" s="217">
        <f t="shared" si="7"/>
        <v>0</v>
      </c>
      <c r="BI200" s="217">
        <f t="shared" si="8"/>
        <v>0</v>
      </c>
      <c r="BJ200" s="26" t="s">
        <v>79</v>
      </c>
      <c r="BK200" s="217">
        <f t="shared" si="9"/>
        <v>0</v>
      </c>
      <c r="BL200" s="26" t="s">
        <v>170</v>
      </c>
      <c r="BM200" s="26" t="s">
        <v>586</v>
      </c>
    </row>
    <row r="201" spans="2:65" s="1" customFormat="1" ht="22.5" customHeight="1">
      <c r="B201" s="43"/>
      <c r="C201" s="206" t="s">
        <v>591</v>
      </c>
      <c r="D201" s="206" t="s">
        <v>165</v>
      </c>
      <c r="E201" s="207" t="s">
        <v>1783</v>
      </c>
      <c r="F201" s="208" t="s">
        <v>1694</v>
      </c>
      <c r="G201" s="209" t="s">
        <v>1675</v>
      </c>
      <c r="H201" s="210">
        <v>118</v>
      </c>
      <c r="I201" s="211"/>
      <c r="J201" s="212">
        <f t="shared" si="0"/>
        <v>0</v>
      </c>
      <c r="K201" s="208" t="s">
        <v>21</v>
      </c>
      <c r="L201" s="63"/>
      <c r="M201" s="213" t="s">
        <v>21</v>
      </c>
      <c r="N201" s="214" t="s">
        <v>43</v>
      </c>
      <c r="O201" s="44"/>
      <c r="P201" s="215">
        <f t="shared" si="1"/>
        <v>0</v>
      </c>
      <c r="Q201" s="215">
        <v>0</v>
      </c>
      <c r="R201" s="215">
        <f t="shared" si="2"/>
        <v>0</v>
      </c>
      <c r="S201" s="215">
        <v>0</v>
      </c>
      <c r="T201" s="216">
        <f t="shared" si="3"/>
        <v>0</v>
      </c>
      <c r="AR201" s="26" t="s">
        <v>170</v>
      </c>
      <c r="AT201" s="26" t="s">
        <v>165</v>
      </c>
      <c r="AU201" s="26" t="s">
        <v>170</v>
      </c>
      <c r="AY201" s="26" t="s">
        <v>162</v>
      </c>
      <c r="BE201" s="217">
        <f t="shared" si="4"/>
        <v>0</v>
      </c>
      <c r="BF201" s="217">
        <f t="shared" si="5"/>
        <v>0</v>
      </c>
      <c r="BG201" s="217">
        <f t="shared" si="6"/>
        <v>0</v>
      </c>
      <c r="BH201" s="217">
        <f t="shared" si="7"/>
        <v>0</v>
      </c>
      <c r="BI201" s="217">
        <f t="shared" si="8"/>
        <v>0</v>
      </c>
      <c r="BJ201" s="26" t="s">
        <v>79</v>
      </c>
      <c r="BK201" s="217">
        <f t="shared" si="9"/>
        <v>0</v>
      </c>
      <c r="BL201" s="26" t="s">
        <v>170</v>
      </c>
      <c r="BM201" s="26" t="s">
        <v>591</v>
      </c>
    </row>
    <row r="202" spans="2:65" s="1" customFormat="1" ht="22.5" customHeight="1">
      <c r="B202" s="43"/>
      <c r="C202" s="206" t="s">
        <v>597</v>
      </c>
      <c r="D202" s="206" t="s">
        <v>165</v>
      </c>
      <c r="E202" s="207" t="s">
        <v>1784</v>
      </c>
      <c r="F202" s="208" t="s">
        <v>1785</v>
      </c>
      <c r="G202" s="209" t="s">
        <v>1675</v>
      </c>
      <c r="H202" s="210">
        <v>118</v>
      </c>
      <c r="I202" s="211"/>
      <c r="J202" s="212">
        <f t="shared" si="0"/>
        <v>0</v>
      </c>
      <c r="K202" s="208" t="s">
        <v>21</v>
      </c>
      <c r="L202" s="63"/>
      <c r="M202" s="213" t="s">
        <v>21</v>
      </c>
      <c r="N202" s="214" t="s">
        <v>43</v>
      </c>
      <c r="O202" s="44"/>
      <c r="P202" s="215">
        <f t="shared" si="1"/>
        <v>0</v>
      </c>
      <c r="Q202" s="215">
        <v>0</v>
      </c>
      <c r="R202" s="215">
        <f t="shared" si="2"/>
        <v>0</v>
      </c>
      <c r="S202" s="215">
        <v>0</v>
      </c>
      <c r="T202" s="216">
        <f t="shared" si="3"/>
        <v>0</v>
      </c>
      <c r="AR202" s="26" t="s">
        <v>170</v>
      </c>
      <c r="AT202" s="26" t="s">
        <v>165</v>
      </c>
      <c r="AU202" s="26" t="s">
        <v>170</v>
      </c>
      <c r="AY202" s="26" t="s">
        <v>162</v>
      </c>
      <c r="BE202" s="217">
        <f t="shared" si="4"/>
        <v>0</v>
      </c>
      <c r="BF202" s="217">
        <f t="shared" si="5"/>
        <v>0</v>
      </c>
      <c r="BG202" s="217">
        <f t="shared" si="6"/>
        <v>0</v>
      </c>
      <c r="BH202" s="217">
        <f t="shared" si="7"/>
        <v>0</v>
      </c>
      <c r="BI202" s="217">
        <f t="shared" si="8"/>
        <v>0</v>
      </c>
      <c r="BJ202" s="26" t="s">
        <v>79</v>
      </c>
      <c r="BK202" s="217">
        <f t="shared" si="9"/>
        <v>0</v>
      </c>
      <c r="BL202" s="26" t="s">
        <v>170</v>
      </c>
      <c r="BM202" s="26" t="s">
        <v>597</v>
      </c>
    </row>
    <row r="203" spans="2:63" s="11" customFormat="1" ht="22.35" customHeight="1">
      <c r="B203" s="189"/>
      <c r="C203" s="190"/>
      <c r="D203" s="191" t="s">
        <v>71</v>
      </c>
      <c r="E203" s="290" t="s">
        <v>1786</v>
      </c>
      <c r="F203" s="290" t="s">
        <v>1787</v>
      </c>
      <c r="G203" s="190"/>
      <c r="H203" s="190"/>
      <c r="I203" s="193"/>
      <c r="J203" s="291">
        <f>BK203</f>
        <v>0</v>
      </c>
      <c r="K203" s="190"/>
      <c r="L203" s="195"/>
      <c r="M203" s="196"/>
      <c r="N203" s="197"/>
      <c r="O203" s="197"/>
      <c r="P203" s="198">
        <f>P204</f>
        <v>0</v>
      </c>
      <c r="Q203" s="197"/>
      <c r="R203" s="198">
        <f>R204</f>
        <v>0</v>
      </c>
      <c r="S203" s="197"/>
      <c r="T203" s="199">
        <f>T204</f>
        <v>0</v>
      </c>
      <c r="AR203" s="200" t="s">
        <v>79</v>
      </c>
      <c r="AT203" s="201" t="s">
        <v>71</v>
      </c>
      <c r="AU203" s="201" t="s">
        <v>81</v>
      </c>
      <c r="AY203" s="200" t="s">
        <v>162</v>
      </c>
      <c r="BK203" s="202">
        <f>BK204</f>
        <v>0</v>
      </c>
    </row>
    <row r="204" spans="2:63" s="16" customFormat="1" ht="14.45" customHeight="1">
      <c r="B204" s="292"/>
      <c r="C204" s="293"/>
      <c r="D204" s="294" t="s">
        <v>71</v>
      </c>
      <c r="E204" s="294" t="s">
        <v>1788</v>
      </c>
      <c r="F204" s="294" t="s">
        <v>21</v>
      </c>
      <c r="G204" s="293"/>
      <c r="H204" s="293"/>
      <c r="I204" s="295"/>
      <c r="J204" s="296">
        <f>BK204</f>
        <v>0</v>
      </c>
      <c r="K204" s="293"/>
      <c r="L204" s="297"/>
      <c r="M204" s="298"/>
      <c r="N204" s="299"/>
      <c r="O204" s="299"/>
      <c r="P204" s="300">
        <f>SUM(P205:P212)</f>
        <v>0</v>
      </c>
      <c r="Q204" s="299"/>
      <c r="R204" s="300">
        <f>SUM(R205:R212)</f>
        <v>0</v>
      </c>
      <c r="S204" s="299"/>
      <c r="T204" s="301">
        <f>SUM(T205:T212)</f>
        <v>0</v>
      </c>
      <c r="AR204" s="302" t="s">
        <v>79</v>
      </c>
      <c r="AT204" s="303" t="s">
        <v>71</v>
      </c>
      <c r="AU204" s="303" t="s">
        <v>163</v>
      </c>
      <c r="AY204" s="302" t="s">
        <v>162</v>
      </c>
      <c r="BK204" s="304">
        <f>SUM(BK205:BK212)</f>
        <v>0</v>
      </c>
    </row>
    <row r="205" spans="2:65" s="1" customFormat="1" ht="22.5" customHeight="1">
      <c r="B205" s="43"/>
      <c r="C205" s="206" t="s">
        <v>603</v>
      </c>
      <c r="D205" s="206" t="s">
        <v>165</v>
      </c>
      <c r="E205" s="207" t="s">
        <v>1789</v>
      </c>
      <c r="F205" s="208" t="s">
        <v>1790</v>
      </c>
      <c r="G205" s="209" t="s">
        <v>1675</v>
      </c>
      <c r="H205" s="210">
        <v>1</v>
      </c>
      <c r="I205" s="211"/>
      <c r="J205" s="212">
        <f>ROUND(I205*H205,2)</f>
        <v>0</v>
      </c>
      <c r="K205" s="208" t="s">
        <v>21</v>
      </c>
      <c r="L205" s="63"/>
      <c r="M205" s="213" t="s">
        <v>21</v>
      </c>
      <c r="N205" s="214" t="s">
        <v>43</v>
      </c>
      <c r="O205" s="44"/>
      <c r="P205" s="215">
        <f>O205*H205</f>
        <v>0</v>
      </c>
      <c r="Q205" s="215">
        <v>0</v>
      </c>
      <c r="R205" s="215">
        <f>Q205*H205</f>
        <v>0</v>
      </c>
      <c r="S205" s="215">
        <v>0</v>
      </c>
      <c r="T205" s="216">
        <f>S205*H205</f>
        <v>0</v>
      </c>
      <c r="AR205" s="26" t="s">
        <v>170</v>
      </c>
      <c r="AT205" s="26" t="s">
        <v>165</v>
      </c>
      <c r="AU205" s="26" t="s">
        <v>170</v>
      </c>
      <c r="AY205" s="26" t="s">
        <v>162</v>
      </c>
      <c r="BE205" s="217">
        <f>IF(N205="základní",J205,0)</f>
        <v>0</v>
      </c>
      <c r="BF205" s="217">
        <f>IF(N205="snížená",J205,0)</f>
        <v>0</v>
      </c>
      <c r="BG205" s="217">
        <f>IF(N205="zákl. přenesená",J205,0)</f>
        <v>0</v>
      </c>
      <c r="BH205" s="217">
        <f>IF(N205="sníž. přenesená",J205,0)</f>
        <v>0</v>
      </c>
      <c r="BI205" s="217">
        <f>IF(N205="nulová",J205,0)</f>
        <v>0</v>
      </c>
      <c r="BJ205" s="26" t="s">
        <v>79</v>
      </c>
      <c r="BK205" s="217">
        <f>ROUND(I205*H205,2)</f>
        <v>0</v>
      </c>
      <c r="BL205" s="26" t="s">
        <v>170</v>
      </c>
      <c r="BM205" s="26" t="s">
        <v>603</v>
      </c>
    </row>
    <row r="206" spans="2:47" s="1" customFormat="1" ht="67.5">
      <c r="B206" s="43"/>
      <c r="C206" s="65"/>
      <c r="D206" s="245" t="s">
        <v>241</v>
      </c>
      <c r="E206" s="65"/>
      <c r="F206" s="279" t="s">
        <v>1791</v>
      </c>
      <c r="G206" s="65"/>
      <c r="H206" s="65"/>
      <c r="I206" s="174"/>
      <c r="J206" s="65"/>
      <c r="K206" s="65"/>
      <c r="L206" s="63"/>
      <c r="M206" s="220"/>
      <c r="N206" s="44"/>
      <c r="O206" s="44"/>
      <c r="P206" s="44"/>
      <c r="Q206" s="44"/>
      <c r="R206" s="44"/>
      <c r="S206" s="44"/>
      <c r="T206" s="80"/>
      <c r="AT206" s="26" t="s">
        <v>241</v>
      </c>
      <c r="AU206" s="26" t="s">
        <v>170</v>
      </c>
    </row>
    <row r="207" spans="2:65" s="1" customFormat="1" ht="22.5" customHeight="1">
      <c r="B207" s="43"/>
      <c r="C207" s="206" t="s">
        <v>610</v>
      </c>
      <c r="D207" s="206" t="s">
        <v>165</v>
      </c>
      <c r="E207" s="207" t="s">
        <v>1792</v>
      </c>
      <c r="F207" s="208" t="s">
        <v>1793</v>
      </c>
      <c r="G207" s="209" t="s">
        <v>1675</v>
      </c>
      <c r="H207" s="210">
        <v>1</v>
      </c>
      <c r="I207" s="211"/>
      <c r="J207" s="212">
        <f aca="true" t="shared" si="10" ref="J207:J212">ROUND(I207*H207,2)</f>
        <v>0</v>
      </c>
      <c r="K207" s="208" t="s">
        <v>21</v>
      </c>
      <c r="L207" s="63"/>
      <c r="M207" s="213" t="s">
        <v>21</v>
      </c>
      <c r="N207" s="214" t="s">
        <v>43</v>
      </c>
      <c r="O207" s="44"/>
      <c r="P207" s="215">
        <f aca="true" t="shared" si="11" ref="P207:P212">O207*H207</f>
        <v>0</v>
      </c>
      <c r="Q207" s="215">
        <v>0</v>
      </c>
      <c r="R207" s="215">
        <f aca="true" t="shared" si="12" ref="R207:R212">Q207*H207</f>
        <v>0</v>
      </c>
      <c r="S207" s="215">
        <v>0</v>
      </c>
      <c r="T207" s="216">
        <f aca="true" t="shared" si="13" ref="T207:T212">S207*H207</f>
        <v>0</v>
      </c>
      <c r="AR207" s="26" t="s">
        <v>170</v>
      </c>
      <c r="AT207" s="26" t="s">
        <v>165</v>
      </c>
      <c r="AU207" s="26" t="s">
        <v>170</v>
      </c>
      <c r="AY207" s="26" t="s">
        <v>162</v>
      </c>
      <c r="BE207" s="217">
        <f aca="true" t="shared" si="14" ref="BE207:BE212">IF(N207="základní",J207,0)</f>
        <v>0</v>
      </c>
      <c r="BF207" s="217">
        <f aca="true" t="shared" si="15" ref="BF207:BF212">IF(N207="snížená",J207,0)</f>
        <v>0</v>
      </c>
      <c r="BG207" s="217">
        <f aca="true" t="shared" si="16" ref="BG207:BG212">IF(N207="zákl. přenesená",J207,0)</f>
        <v>0</v>
      </c>
      <c r="BH207" s="217">
        <f aca="true" t="shared" si="17" ref="BH207:BH212">IF(N207="sníž. přenesená",J207,0)</f>
        <v>0</v>
      </c>
      <c r="BI207" s="217">
        <f aca="true" t="shared" si="18" ref="BI207:BI212">IF(N207="nulová",J207,0)</f>
        <v>0</v>
      </c>
      <c r="BJ207" s="26" t="s">
        <v>79</v>
      </c>
      <c r="BK207" s="217">
        <f aca="true" t="shared" si="19" ref="BK207:BK212">ROUND(I207*H207,2)</f>
        <v>0</v>
      </c>
      <c r="BL207" s="26" t="s">
        <v>170</v>
      </c>
      <c r="BM207" s="26" t="s">
        <v>610</v>
      </c>
    </row>
    <row r="208" spans="2:65" s="1" customFormat="1" ht="22.5" customHeight="1">
      <c r="B208" s="43"/>
      <c r="C208" s="206" t="s">
        <v>615</v>
      </c>
      <c r="D208" s="206" t="s">
        <v>165</v>
      </c>
      <c r="E208" s="207" t="s">
        <v>1794</v>
      </c>
      <c r="F208" s="208" t="s">
        <v>1795</v>
      </c>
      <c r="G208" s="209" t="s">
        <v>1675</v>
      </c>
      <c r="H208" s="210">
        <v>1</v>
      </c>
      <c r="I208" s="211"/>
      <c r="J208" s="212">
        <f t="shared" si="10"/>
        <v>0</v>
      </c>
      <c r="K208" s="208" t="s">
        <v>21</v>
      </c>
      <c r="L208" s="63"/>
      <c r="M208" s="213" t="s">
        <v>21</v>
      </c>
      <c r="N208" s="214" t="s">
        <v>43</v>
      </c>
      <c r="O208" s="44"/>
      <c r="P208" s="215">
        <f t="shared" si="11"/>
        <v>0</v>
      </c>
      <c r="Q208" s="215">
        <v>0</v>
      </c>
      <c r="R208" s="215">
        <f t="shared" si="12"/>
        <v>0</v>
      </c>
      <c r="S208" s="215">
        <v>0</v>
      </c>
      <c r="T208" s="216">
        <f t="shared" si="13"/>
        <v>0</v>
      </c>
      <c r="AR208" s="26" t="s">
        <v>170</v>
      </c>
      <c r="AT208" s="26" t="s">
        <v>165</v>
      </c>
      <c r="AU208" s="26" t="s">
        <v>170</v>
      </c>
      <c r="AY208" s="26" t="s">
        <v>162</v>
      </c>
      <c r="BE208" s="217">
        <f t="shared" si="14"/>
        <v>0</v>
      </c>
      <c r="BF208" s="217">
        <f t="shared" si="15"/>
        <v>0</v>
      </c>
      <c r="BG208" s="217">
        <f t="shared" si="16"/>
        <v>0</v>
      </c>
      <c r="BH208" s="217">
        <f t="shared" si="17"/>
        <v>0</v>
      </c>
      <c r="BI208" s="217">
        <f t="shared" si="18"/>
        <v>0</v>
      </c>
      <c r="BJ208" s="26" t="s">
        <v>79</v>
      </c>
      <c r="BK208" s="217">
        <f t="shared" si="19"/>
        <v>0</v>
      </c>
      <c r="BL208" s="26" t="s">
        <v>170</v>
      </c>
      <c r="BM208" s="26" t="s">
        <v>615</v>
      </c>
    </row>
    <row r="209" spans="2:65" s="1" customFormat="1" ht="22.5" customHeight="1">
      <c r="B209" s="43"/>
      <c r="C209" s="206" t="s">
        <v>621</v>
      </c>
      <c r="D209" s="206" t="s">
        <v>165</v>
      </c>
      <c r="E209" s="207" t="s">
        <v>1796</v>
      </c>
      <c r="F209" s="208" t="s">
        <v>1797</v>
      </c>
      <c r="G209" s="209" t="s">
        <v>1675</v>
      </c>
      <c r="H209" s="210">
        <v>1</v>
      </c>
      <c r="I209" s="211"/>
      <c r="J209" s="212">
        <f t="shared" si="10"/>
        <v>0</v>
      </c>
      <c r="K209" s="208" t="s">
        <v>21</v>
      </c>
      <c r="L209" s="63"/>
      <c r="M209" s="213" t="s">
        <v>21</v>
      </c>
      <c r="N209" s="214" t="s">
        <v>43</v>
      </c>
      <c r="O209" s="44"/>
      <c r="P209" s="215">
        <f t="shared" si="11"/>
        <v>0</v>
      </c>
      <c r="Q209" s="215">
        <v>0</v>
      </c>
      <c r="R209" s="215">
        <f t="shared" si="12"/>
        <v>0</v>
      </c>
      <c r="S209" s="215">
        <v>0</v>
      </c>
      <c r="T209" s="216">
        <f t="shared" si="13"/>
        <v>0</v>
      </c>
      <c r="AR209" s="26" t="s">
        <v>170</v>
      </c>
      <c r="AT209" s="26" t="s">
        <v>165</v>
      </c>
      <c r="AU209" s="26" t="s">
        <v>170</v>
      </c>
      <c r="AY209" s="26" t="s">
        <v>162</v>
      </c>
      <c r="BE209" s="217">
        <f t="shared" si="14"/>
        <v>0</v>
      </c>
      <c r="BF209" s="217">
        <f t="shared" si="15"/>
        <v>0</v>
      </c>
      <c r="BG209" s="217">
        <f t="shared" si="16"/>
        <v>0</v>
      </c>
      <c r="BH209" s="217">
        <f t="shared" si="17"/>
        <v>0</v>
      </c>
      <c r="BI209" s="217">
        <f t="shared" si="18"/>
        <v>0</v>
      </c>
      <c r="BJ209" s="26" t="s">
        <v>79</v>
      </c>
      <c r="BK209" s="217">
        <f t="shared" si="19"/>
        <v>0</v>
      </c>
      <c r="BL209" s="26" t="s">
        <v>170</v>
      </c>
      <c r="BM209" s="26" t="s">
        <v>621</v>
      </c>
    </row>
    <row r="210" spans="2:65" s="1" customFormat="1" ht="22.5" customHeight="1">
      <c r="B210" s="43"/>
      <c r="C210" s="206" t="s">
        <v>630</v>
      </c>
      <c r="D210" s="206" t="s">
        <v>165</v>
      </c>
      <c r="E210" s="207" t="s">
        <v>1798</v>
      </c>
      <c r="F210" s="208" t="s">
        <v>1799</v>
      </c>
      <c r="G210" s="209" t="s">
        <v>1675</v>
      </c>
      <c r="H210" s="210">
        <v>1</v>
      </c>
      <c r="I210" s="211"/>
      <c r="J210" s="212">
        <f t="shared" si="10"/>
        <v>0</v>
      </c>
      <c r="K210" s="208" t="s">
        <v>21</v>
      </c>
      <c r="L210" s="63"/>
      <c r="M210" s="213" t="s">
        <v>21</v>
      </c>
      <c r="N210" s="214" t="s">
        <v>43</v>
      </c>
      <c r="O210" s="44"/>
      <c r="P210" s="215">
        <f t="shared" si="11"/>
        <v>0</v>
      </c>
      <c r="Q210" s="215">
        <v>0</v>
      </c>
      <c r="R210" s="215">
        <f t="shared" si="12"/>
        <v>0</v>
      </c>
      <c r="S210" s="215">
        <v>0</v>
      </c>
      <c r="T210" s="216">
        <f t="shared" si="13"/>
        <v>0</v>
      </c>
      <c r="AR210" s="26" t="s">
        <v>170</v>
      </c>
      <c r="AT210" s="26" t="s">
        <v>165</v>
      </c>
      <c r="AU210" s="26" t="s">
        <v>170</v>
      </c>
      <c r="AY210" s="26" t="s">
        <v>162</v>
      </c>
      <c r="BE210" s="217">
        <f t="shared" si="14"/>
        <v>0</v>
      </c>
      <c r="BF210" s="217">
        <f t="shared" si="15"/>
        <v>0</v>
      </c>
      <c r="BG210" s="217">
        <f t="shared" si="16"/>
        <v>0</v>
      </c>
      <c r="BH210" s="217">
        <f t="shared" si="17"/>
        <v>0</v>
      </c>
      <c r="BI210" s="217">
        <f t="shared" si="18"/>
        <v>0</v>
      </c>
      <c r="BJ210" s="26" t="s">
        <v>79</v>
      </c>
      <c r="BK210" s="217">
        <f t="shared" si="19"/>
        <v>0</v>
      </c>
      <c r="BL210" s="26" t="s">
        <v>170</v>
      </c>
      <c r="BM210" s="26" t="s">
        <v>630</v>
      </c>
    </row>
    <row r="211" spans="2:65" s="1" customFormat="1" ht="22.5" customHeight="1">
      <c r="B211" s="43"/>
      <c r="C211" s="206" t="s">
        <v>639</v>
      </c>
      <c r="D211" s="206" t="s">
        <v>165</v>
      </c>
      <c r="E211" s="207" t="s">
        <v>1800</v>
      </c>
      <c r="F211" s="208" t="s">
        <v>1801</v>
      </c>
      <c r="G211" s="209" t="s">
        <v>1675</v>
      </c>
      <c r="H211" s="210">
        <v>1</v>
      </c>
      <c r="I211" s="211"/>
      <c r="J211" s="212">
        <f t="shared" si="10"/>
        <v>0</v>
      </c>
      <c r="K211" s="208" t="s">
        <v>21</v>
      </c>
      <c r="L211" s="63"/>
      <c r="M211" s="213" t="s">
        <v>21</v>
      </c>
      <c r="N211" s="214" t="s">
        <v>43</v>
      </c>
      <c r="O211" s="44"/>
      <c r="P211" s="215">
        <f t="shared" si="11"/>
        <v>0</v>
      </c>
      <c r="Q211" s="215">
        <v>0</v>
      </c>
      <c r="R211" s="215">
        <f t="shared" si="12"/>
        <v>0</v>
      </c>
      <c r="S211" s="215">
        <v>0</v>
      </c>
      <c r="T211" s="216">
        <f t="shared" si="13"/>
        <v>0</v>
      </c>
      <c r="AR211" s="26" t="s">
        <v>170</v>
      </c>
      <c r="AT211" s="26" t="s">
        <v>165</v>
      </c>
      <c r="AU211" s="26" t="s">
        <v>170</v>
      </c>
      <c r="AY211" s="26" t="s">
        <v>162</v>
      </c>
      <c r="BE211" s="217">
        <f t="shared" si="14"/>
        <v>0</v>
      </c>
      <c r="BF211" s="217">
        <f t="shared" si="15"/>
        <v>0</v>
      </c>
      <c r="BG211" s="217">
        <f t="shared" si="16"/>
        <v>0</v>
      </c>
      <c r="BH211" s="217">
        <f t="shared" si="17"/>
        <v>0</v>
      </c>
      <c r="BI211" s="217">
        <f t="shared" si="18"/>
        <v>0</v>
      </c>
      <c r="BJ211" s="26" t="s">
        <v>79</v>
      </c>
      <c r="BK211" s="217">
        <f t="shared" si="19"/>
        <v>0</v>
      </c>
      <c r="BL211" s="26" t="s">
        <v>170</v>
      </c>
      <c r="BM211" s="26" t="s">
        <v>639</v>
      </c>
    </row>
    <row r="212" spans="2:65" s="1" customFormat="1" ht="22.5" customHeight="1">
      <c r="B212" s="43"/>
      <c r="C212" s="206" t="s">
        <v>644</v>
      </c>
      <c r="D212" s="206" t="s">
        <v>165</v>
      </c>
      <c r="E212" s="207" t="s">
        <v>1802</v>
      </c>
      <c r="F212" s="208" t="s">
        <v>1803</v>
      </c>
      <c r="G212" s="209" t="s">
        <v>1804</v>
      </c>
      <c r="H212" s="210">
        <v>1</v>
      </c>
      <c r="I212" s="211"/>
      <c r="J212" s="212">
        <f t="shared" si="10"/>
        <v>0</v>
      </c>
      <c r="K212" s="208" t="s">
        <v>21</v>
      </c>
      <c r="L212" s="63"/>
      <c r="M212" s="213" t="s">
        <v>21</v>
      </c>
      <c r="N212" s="214" t="s">
        <v>43</v>
      </c>
      <c r="O212" s="44"/>
      <c r="P212" s="215">
        <f t="shared" si="11"/>
        <v>0</v>
      </c>
      <c r="Q212" s="215">
        <v>0</v>
      </c>
      <c r="R212" s="215">
        <f t="shared" si="12"/>
        <v>0</v>
      </c>
      <c r="S212" s="215">
        <v>0</v>
      </c>
      <c r="T212" s="216">
        <f t="shared" si="13"/>
        <v>0</v>
      </c>
      <c r="AR212" s="26" t="s">
        <v>170</v>
      </c>
      <c r="AT212" s="26" t="s">
        <v>165</v>
      </c>
      <c r="AU212" s="26" t="s">
        <v>170</v>
      </c>
      <c r="AY212" s="26" t="s">
        <v>162</v>
      </c>
      <c r="BE212" s="217">
        <f t="shared" si="14"/>
        <v>0</v>
      </c>
      <c r="BF212" s="217">
        <f t="shared" si="15"/>
        <v>0</v>
      </c>
      <c r="BG212" s="217">
        <f t="shared" si="16"/>
        <v>0</v>
      </c>
      <c r="BH212" s="217">
        <f t="shared" si="17"/>
        <v>0</v>
      </c>
      <c r="BI212" s="217">
        <f t="shared" si="18"/>
        <v>0</v>
      </c>
      <c r="BJ212" s="26" t="s">
        <v>79</v>
      </c>
      <c r="BK212" s="217">
        <f t="shared" si="19"/>
        <v>0</v>
      </c>
      <c r="BL212" s="26" t="s">
        <v>170</v>
      </c>
      <c r="BM212" s="26" t="s">
        <v>644</v>
      </c>
    </row>
    <row r="213" spans="2:63" s="11" customFormat="1" ht="22.35" customHeight="1">
      <c r="B213" s="189"/>
      <c r="C213" s="190"/>
      <c r="D213" s="191" t="s">
        <v>71</v>
      </c>
      <c r="E213" s="290" t="s">
        <v>1629</v>
      </c>
      <c r="F213" s="290" t="s">
        <v>1630</v>
      </c>
      <c r="G213" s="190"/>
      <c r="H213" s="190"/>
      <c r="I213" s="193"/>
      <c r="J213" s="291">
        <f>BK213</f>
        <v>0</v>
      </c>
      <c r="K213" s="190"/>
      <c r="L213" s="195"/>
      <c r="M213" s="196"/>
      <c r="N213" s="197"/>
      <c r="O213" s="197"/>
      <c r="P213" s="198">
        <f>P214</f>
        <v>0</v>
      </c>
      <c r="Q213" s="197"/>
      <c r="R213" s="198">
        <f>R214</f>
        <v>0</v>
      </c>
      <c r="S213" s="197"/>
      <c r="T213" s="199">
        <f>T214</f>
        <v>0</v>
      </c>
      <c r="AR213" s="200" t="s">
        <v>79</v>
      </c>
      <c r="AT213" s="201" t="s">
        <v>71</v>
      </c>
      <c r="AU213" s="201" t="s">
        <v>81</v>
      </c>
      <c r="AY213" s="200" t="s">
        <v>162</v>
      </c>
      <c r="BK213" s="202">
        <f>BK214</f>
        <v>0</v>
      </c>
    </row>
    <row r="214" spans="2:63" s="16" customFormat="1" ht="14.45" customHeight="1">
      <c r="B214" s="292"/>
      <c r="C214" s="293"/>
      <c r="D214" s="294" t="s">
        <v>71</v>
      </c>
      <c r="E214" s="294" t="s">
        <v>1629</v>
      </c>
      <c r="F214" s="294" t="s">
        <v>1630</v>
      </c>
      <c r="G214" s="293"/>
      <c r="H214" s="293"/>
      <c r="I214" s="295"/>
      <c r="J214" s="296">
        <f>BK214</f>
        <v>0</v>
      </c>
      <c r="K214" s="293"/>
      <c r="L214" s="297"/>
      <c r="M214" s="298"/>
      <c r="N214" s="299"/>
      <c r="O214" s="299"/>
      <c r="P214" s="300">
        <f>SUM(P215:P216)</f>
        <v>0</v>
      </c>
      <c r="Q214" s="299"/>
      <c r="R214" s="300">
        <f>SUM(R215:R216)</f>
        <v>0</v>
      </c>
      <c r="S214" s="299"/>
      <c r="T214" s="301">
        <f>SUM(T215:T216)</f>
        <v>0</v>
      </c>
      <c r="AR214" s="302" t="s">
        <v>79</v>
      </c>
      <c r="AT214" s="303" t="s">
        <v>71</v>
      </c>
      <c r="AU214" s="303" t="s">
        <v>163</v>
      </c>
      <c r="AY214" s="302" t="s">
        <v>162</v>
      </c>
      <c r="BK214" s="304">
        <f>SUM(BK215:BK216)</f>
        <v>0</v>
      </c>
    </row>
    <row r="215" spans="2:65" s="1" customFormat="1" ht="22.5" customHeight="1">
      <c r="B215" s="43"/>
      <c r="C215" s="206" t="s">
        <v>651</v>
      </c>
      <c r="D215" s="206" t="s">
        <v>165</v>
      </c>
      <c r="E215" s="207" t="s">
        <v>1805</v>
      </c>
      <c r="F215" s="208" t="s">
        <v>1806</v>
      </c>
      <c r="G215" s="209" t="s">
        <v>1726</v>
      </c>
      <c r="H215" s="210">
        <v>1</v>
      </c>
      <c r="I215" s="211"/>
      <c r="J215" s="212">
        <f>ROUND(I215*H215,2)</f>
        <v>0</v>
      </c>
      <c r="K215" s="208" t="s">
        <v>21</v>
      </c>
      <c r="L215" s="63"/>
      <c r="M215" s="213" t="s">
        <v>21</v>
      </c>
      <c r="N215" s="214" t="s">
        <v>43</v>
      </c>
      <c r="O215" s="44"/>
      <c r="P215" s="215">
        <f>O215*H215</f>
        <v>0</v>
      </c>
      <c r="Q215" s="215">
        <v>0</v>
      </c>
      <c r="R215" s="215">
        <f>Q215*H215</f>
        <v>0</v>
      </c>
      <c r="S215" s="215">
        <v>0</v>
      </c>
      <c r="T215" s="216">
        <f>S215*H215</f>
        <v>0</v>
      </c>
      <c r="AR215" s="26" t="s">
        <v>170</v>
      </c>
      <c r="AT215" s="26" t="s">
        <v>165</v>
      </c>
      <c r="AU215" s="26" t="s">
        <v>170</v>
      </c>
      <c r="AY215" s="26" t="s">
        <v>162</v>
      </c>
      <c r="BE215" s="217">
        <f>IF(N215="základní",J215,0)</f>
        <v>0</v>
      </c>
      <c r="BF215" s="217">
        <f>IF(N215="snížená",J215,0)</f>
        <v>0</v>
      </c>
      <c r="BG215" s="217">
        <f>IF(N215="zákl. přenesená",J215,0)</f>
        <v>0</v>
      </c>
      <c r="BH215" s="217">
        <f>IF(N215="sníž. přenesená",J215,0)</f>
        <v>0</v>
      </c>
      <c r="BI215" s="217">
        <f>IF(N215="nulová",J215,0)</f>
        <v>0</v>
      </c>
      <c r="BJ215" s="26" t="s">
        <v>79</v>
      </c>
      <c r="BK215" s="217">
        <f>ROUND(I215*H215,2)</f>
        <v>0</v>
      </c>
      <c r="BL215" s="26" t="s">
        <v>170</v>
      </c>
      <c r="BM215" s="26" t="s">
        <v>651</v>
      </c>
    </row>
    <row r="216" spans="2:65" s="1" customFormat="1" ht="22.5" customHeight="1">
      <c r="B216" s="43"/>
      <c r="C216" s="206" t="s">
        <v>667</v>
      </c>
      <c r="D216" s="206" t="s">
        <v>165</v>
      </c>
      <c r="E216" s="207" t="s">
        <v>1807</v>
      </c>
      <c r="F216" s="208" t="s">
        <v>1808</v>
      </c>
      <c r="G216" s="209" t="s">
        <v>1668</v>
      </c>
      <c r="H216" s="210">
        <v>16</v>
      </c>
      <c r="I216" s="211"/>
      <c r="J216" s="212">
        <f>ROUND(I216*H216,2)</f>
        <v>0</v>
      </c>
      <c r="K216" s="208" t="s">
        <v>21</v>
      </c>
      <c r="L216" s="63"/>
      <c r="M216" s="213" t="s">
        <v>21</v>
      </c>
      <c r="N216" s="214" t="s">
        <v>43</v>
      </c>
      <c r="O216" s="44"/>
      <c r="P216" s="215">
        <f>O216*H216</f>
        <v>0</v>
      </c>
      <c r="Q216" s="215">
        <v>0</v>
      </c>
      <c r="R216" s="215">
        <f>Q216*H216</f>
        <v>0</v>
      </c>
      <c r="S216" s="215">
        <v>0</v>
      </c>
      <c r="T216" s="216">
        <f>S216*H216</f>
        <v>0</v>
      </c>
      <c r="AR216" s="26" t="s">
        <v>170</v>
      </c>
      <c r="AT216" s="26" t="s">
        <v>165</v>
      </c>
      <c r="AU216" s="26" t="s">
        <v>170</v>
      </c>
      <c r="AY216" s="26" t="s">
        <v>162</v>
      </c>
      <c r="BE216" s="217">
        <f>IF(N216="základní",J216,0)</f>
        <v>0</v>
      </c>
      <c r="BF216" s="217">
        <f>IF(N216="snížená",J216,0)</f>
        <v>0</v>
      </c>
      <c r="BG216" s="217">
        <f>IF(N216="zákl. přenesená",J216,0)</f>
        <v>0</v>
      </c>
      <c r="BH216" s="217">
        <f>IF(N216="sníž. přenesená",J216,0)</f>
        <v>0</v>
      </c>
      <c r="BI216" s="217">
        <f>IF(N216="nulová",J216,0)</f>
        <v>0</v>
      </c>
      <c r="BJ216" s="26" t="s">
        <v>79</v>
      </c>
      <c r="BK216" s="217">
        <f>ROUND(I216*H216,2)</f>
        <v>0</v>
      </c>
      <c r="BL216" s="26" t="s">
        <v>170</v>
      </c>
      <c r="BM216" s="26" t="s">
        <v>667</v>
      </c>
    </row>
    <row r="217" spans="2:63" s="11" customFormat="1" ht="29.85" customHeight="1">
      <c r="B217" s="189"/>
      <c r="C217" s="190"/>
      <c r="D217" s="191" t="s">
        <v>71</v>
      </c>
      <c r="E217" s="290" t="s">
        <v>1809</v>
      </c>
      <c r="F217" s="290" t="s">
        <v>1810</v>
      </c>
      <c r="G217" s="190"/>
      <c r="H217" s="190"/>
      <c r="I217" s="193"/>
      <c r="J217" s="291">
        <f>BK217</f>
        <v>0</v>
      </c>
      <c r="K217" s="190"/>
      <c r="L217" s="195"/>
      <c r="M217" s="196"/>
      <c r="N217" s="197"/>
      <c r="O217" s="197"/>
      <c r="P217" s="198">
        <f>P218</f>
        <v>0</v>
      </c>
      <c r="Q217" s="197"/>
      <c r="R217" s="198">
        <f>R218</f>
        <v>0</v>
      </c>
      <c r="S217" s="197"/>
      <c r="T217" s="199">
        <f>T218</f>
        <v>0</v>
      </c>
      <c r="AR217" s="200" t="s">
        <v>79</v>
      </c>
      <c r="AT217" s="201" t="s">
        <v>71</v>
      </c>
      <c r="AU217" s="201" t="s">
        <v>79</v>
      </c>
      <c r="AY217" s="200" t="s">
        <v>162</v>
      </c>
      <c r="BK217" s="202">
        <f>BK218</f>
        <v>0</v>
      </c>
    </row>
    <row r="218" spans="2:63" s="11" customFormat="1" ht="14.85" customHeight="1">
      <c r="B218" s="189"/>
      <c r="C218" s="190"/>
      <c r="D218" s="203" t="s">
        <v>71</v>
      </c>
      <c r="E218" s="204" t="s">
        <v>1811</v>
      </c>
      <c r="F218" s="204" t="s">
        <v>1812</v>
      </c>
      <c r="G218" s="190"/>
      <c r="H218" s="190"/>
      <c r="I218" s="193"/>
      <c r="J218" s="205">
        <f>BK218</f>
        <v>0</v>
      </c>
      <c r="K218" s="190"/>
      <c r="L218" s="195"/>
      <c r="M218" s="196"/>
      <c r="N218" s="197"/>
      <c r="O218" s="197"/>
      <c r="P218" s="198">
        <f>P219+SUM(P220:P226)+P228+P230+P233+P235</f>
        <v>0</v>
      </c>
      <c r="Q218" s="197"/>
      <c r="R218" s="198">
        <f>R219+SUM(R220:R226)+R228+R230+R233+R235</f>
        <v>0</v>
      </c>
      <c r="S218" s="197"/>
      <c r="T218" s="199">
        <f>T219+SUM(T220:T226)+T228+T230+T233+T235</f>
        <v>0</v>
      </c>
      <c r="AR218" s="200" t="s">
        <v>79</v>
      </c>
      <c r="AT218" s="201" t="s">
        <v>71</v>
      </c>
      <c r="AU218" s="201" t="s">
        <v>81</v>
      </c>
      <c r="AY218" s="200" t="s">
        <v>162</v>
      </c>
      <c r="BK218" s="202">
        <f>BK219+SUM(BK220:BK226)+BK228+BK230+BK233+BK235</f>
        <v>0</v>
      </c>
    </row>
    <row r="219" spans="2:65" s="1" customFormat="1" ht="22.5" customHeight="1">
      <c r="B219" s="43"/>
      <c r="C219" s="206" t="s">
        <v>673</v>
      </c>
      <c r="D219" s="206" t="s">
        <v>165</v>
      </c>
      <c r="E219" s="207" t="s">
        <v>1813</v>
      </c>
      <c r="F219" s="208" t="s">
        <v>1814</v>
      </c>
      <c r="G219" s="209" t="s">
        <v>206</v>
      </c>
      <c r="H219" s="210">
        <v>65</v>
      </c>
      <c r="I219" s="211"/>
      <c r="J219" s="212">
        <f>ROUND(I219*H219,2)</f>
        <v>0</v>
      </c>
      <c r="K219" s="208" t="s">
        <v>21</v>
      </c>
      <c r="L219" s="63"/>
      <c r="M219" s="213" t="s">
        <v>21</v>
      </c>
      <c r="N219" s="214" t="s">
        <v>43</v>
      </c>
      <c r="O219" s="44"/>
      <c r="P219" s="215">
        <f>O219*H219</f>
        <v>0</v>
      </c>
      <c r="Q219" s="215">
        <v>0</v>
      </c>
      <c r="R219" s="215">
        <f>Q219*H219</f>
        <v>0</v>
      </c>
      <c r="S219" s="215">
        <v>0</v>
      </c>
      <c r="T219" s="216">
        <f>S219*H219</f>
        <v>0</v>
      </c>
      <c r="AR219" s="26" t="s">
        <v>170</v>
      </c>
      <c r="AT219" s="26" t="s">
        <v>165</v>
      </c>
      <c r="AU219" s="26" t="s">
        <v>163</v>
      </c>
      <c r="AY219" s="26" t="s">
        <v>162</v>
      </c>
      <c r="BE219" s="217">
        <f>IF(N219="základní",J219,0)</f>
        <v>0</v>
      </c>
      <c r="BF219" s="217">
        <f>IF(N219="snížená",J219,0)</f>
        <v>0</v>
      </c>
      <c r="BG219" s="217">
        <f>IF(N219="zákl. přenesená",J219,0)</f>
        <v>0</v>
      </c>
      <c r="BH219" s="217">
        <f>IF(N219="sníž. přenesená",J219,0)</f>
        <v>0</v>
      </c>
      <c r="BI219" s="217">
        <f>IF(N219="nulová",J219,0)</f>
        <v>0</v>
      </c>
      <c r="BJ219" s="26" t="s">
        <v>79</v>
      </c>
      <c r="BK219" s="217">
        <f>ROUND(I219*H219,2)</f>
        <v>0</v>
      </c>
      <c r="BL219" s="26" t="s">
        <v>170</v>
      </c>
      <c r="BM219" s="26" t="s">
        <v>673</v>
      </c>
    </row>
    <row r="220" spans="2:65" s="1" customFormat="1" ht="22.5" customHeight="1">
      <c r="B220" s="43"/>
      <c r="C220" s="258" t="s">
        <v>694</v>
      </c>
      <c r="D220" s="258" t="s">
        <v>237</v>
      </c>
      <c r="E220" s="259" t="s">
        <v>1815</v>
      </c>
      <c r="F220" s="260" t="s">
        <v>1816</v>
      </c>
      <c r="G220" s="261" t="s">
        <v>206</v>
      </c>
      <c r="H220" s="262">
        <v>65</v>
      </c>
      <c r="I220" s="263"/>
      <c r="J220" s="264">
        <f>ROUND(I220*H220,2)</f>
        <v>0</v>
      </c>
      <c r="K220" s="260" t="s">
        <v>21</v>
      </c>
      <c r="L220" s="265"/>
      <c r="M220" s="266" t="s">
        <v>21</v>
      </c>
      <c r="N220" s="267" t="s">
        <v>43</v>
      </c>
      <c r="O220" s="44"/>
      <c r="P220" s="215">
        <f>O220*H220</f>
        <v>0</v>
      </c>
      <c r="Q220" s="215">
        <v>0</v>
      </c>
      <c r="R220" s="215">
        <f>Q220*H220</f>
        <v>0</v>
      </c>
      <c r="S220" s="215">
        <v>0</v>
      </c>
      <c r="T220" s="216">
        <f>S220*H220</f>
        <v>0</v>
      </c>
      <c r="AR220" s="26" t="s">
        <v>222</v>
      </c>
      <c r="AT220" s="26" t="s">
        <v>237</v>
      </c>
      <c r="AU220" s="26" t="s">
        <v>163</v>
      </c>
      <c r="AY220" s="26" t="s">
        <v>162</v>
      </c>
      <c r="BE220" s="217">
        <f>IF(N220="základní",J220,0)</f>
        <v>0</v>
      </c>
      <c r="BF220" s="217">
        <f>IF(N220="snížená",J220,0)</f>
        <v>0</v>
      </c>
      <c r="BG220" s="217">
        <f>IF(N220="zákl. přenesená",J220,0)</f>
        <v>0</v>
      </c>
      <c r="BH220" s="217">
        <f>IF(N220="sníž. přenesená",J220,0)</f>
        <v>0</v>
      </c>
      <c r="BI220" s="217">
        <f>IF(N220="nulová",J220,0)</f>
        <v>0</v>
      </c>
      <c r="BJ220" s="26" t="s">
        <v>79</v>
      </c>
      <c r="BK220" s="217">
        <f>ROUND(I220*H220,2)</f>
        <v>0</v>
      </c>
      <c r="BL220" s="26" t="s">
        <v>170</v>
      </c>
      <c r="BM220" s="26" t="s">
        <v>694</v>
      </c>
    </row>
    <row r="221" spans="2:47" s="1" customFormat="1" ht="27">
      <c r="B221" s="43"/>
      <c r="C221" s="65"/>
      <c r="D221" s="245" t="s">
        <v>241</v>
      </c>
      <c r="E221" s="65"/>
      <c r="F221" s="279" t="s">
        <v>1817</v>
      </c>
      <c r="G221" s="65"/>
      <c r="H221" s="65"/>
      <c r="I221" s="174"/>
      <c r="J221" s="65"/>
      <c r="K221" s="65"/>
      <c r="L221" s="63"/>
      <c r="M221" s="220"/>
      <c r="N221" s="44"/>
      <c r="O221" s="44"/>
      <c r="P221" s="44"/>
      <c r="Q221" s="44"/>
      <c r="R221" s="44"/>
      <c r="S221" s="44"/>
      <c r="T221" s="80"/>
      <c r="AT221" s="26" t="s">
        <v>241</v>
      </c>
      <c r="AU221" s="26" t="s">
        <v>163</v>
      </c>
    </row>
    <row r="222" spans="2:65" s="1" customFormat="1" ht="22.5" customHeight="1">
      <c r="B222" s="43"/>
      <c r="C222" s="206" t="s">
        <v>707</v>
      </c>
      <c r="D222" s="206" t="s">
        <v>165</v>
      </c>
      <c r="E222" s="207" t="s">
        <v>1818</v>
      </c>
      <c r="F222" s="208" t="s">
        <v>1819</v>
      </c>
      <c r="G222" s="209" t="s">
        <v>206</v>
      </c>
      <c r="H222" s="210">
        <v>30</v>
      </c>
      <c r="I222" s="211"/>
      <c r="J222" s="212">
        <f>ROUND(I222*H222,2)</f>
        <v>0</v>
      </c>
      <c r="K222" s="208" t="s">
        <v>21</v>
      </c>
      <c r="L222" s="63"/>
      <c r="M222" s="213" t="s">
        <v>21</v>
      </c>
      <c r="N222" s="214" t="s">
        <v>43</v>
      </c>
      <c r="O222" s="44"/>
      <c r="P222" s="215">
        <f>O222*H222</f>
        <v>0</v>
      </c>
      <c r="Q222" s="215">
        <v>0</v>
      </c>
      <c r="R222" s="215">
        <f>Q222*H222</f>
        <v>0</v>
      </c>
      <c r="S222" s="215">
        <v>0</v>
      </c>
      <c r="T222" s="216">
        <f>S222*H222</f>
        <v>0</v>
      </c>
      <c r="AR222" s="26" t="s">
        <v>170</v>
      </c>
      <c r="AT222" s="26" t="s">
        <v>165</v>
      </c>
      <c r="AU222" s="26" t="s">
        <v>163</v>
      </c>
      <c r="AY222" s="26" t="s">
        <v>162</v>
      </c>
      <c r="BE222" s="217">
        <f>IF(N222="základní",J222,0)</f>
        <v>0</v>
      </c>
      <c r="BF222" s="217">
        <f>IF(N222="snížená",J222,0)</f>
        <v>0</v>
      </c>
      <c r="BG222" s="217">
        <f>IF(N222="zákl. přenesená",J222,0)</f>
        <v>0</v>
      </c>
      <c r="BH222" s="217">
        <f>IF(N222="sníž. přenesená",J222,0)</f>
        <v>0</v>
      </c>
      <c r="BI222" s="217">
        <f>IF(N222="nulová",J222,0)</f>
        <v>0</v>
      </c>
      <c r="BJ222" s="26" t="s">
        <v>79</v>
      </c>
      <c r="BK222" s="217">
        <f>ROUND(I222*H222,2)</f>
        <v>0</v>
      </c>
      <c r="BL222" s="26" t="s">
        <v>170</v>
      </c>
      <c r="BM222" s="26" t="s">
        <v>707</v>
      </c>
    </row>
    <row r="223" spans="2:65" s="1" customFormat="1" ht="22.5" customHeight="1">
      <c r="B223" s="43"/>
      <c r="C223" s="258" t="s">
        <v>713</v>
      </c>
      <c r="D223" s="258" t="s">
        <v>237</v>
      </c>
      <c r="E223" s="259" t="s">
        <v>1820</v>
      </c>
      <c r="F223" s="260" t="s">
        <v>1821</v>
      </c>
      <c r="G223" s="261" t="s">
        <v>206</v>
      </c>
      <c r="H223" s="262">
        <v>30</v>
      </c>
      <c r="I223" s="263"/>
      <c r="J223" s="264">
        <f>ROUND(I223*H223,2)</f>
        <v>0</v>
      </c>
      <c r="K223" s="260" t="s">
        <v>21</v>
      </c>
      <c r="L223" s="265"/>
      <c r="M223" s="266" t="s">
        <v>21</v>
      </c>
      <c r="N223" s="267" t="s">
        <v>43</v>
      </c>
      <c r="O223" s="44"/>
      <c r="P223" s="215">
        <f>O223*H223</f>
        <v>0</v>
      </c>
      <c r="Q223" s="215">
        <v>0</v>
      </c>
      <c r="R223" s="215">
        <f>Q223*H223</f>
        <v>0</v>
      </c>
      <c r="S223" s="215">
        <v>0</v>
      </c>
      <c r="T223" s="216">
        <f>S223*H223</f>
        <v>0</v>
      </c>
      <c r="AR223" s="26" t="s">
        <v>222</v>
      </c>
      <c r="AT223" s="26" t="s">
        <v>237</v>
      </c>
      <c r="AU223" s="26" t="s">
        <v>163</v>
      </c>
      <c r="AY223" s="26" t="s">
        <v>162</v>
      </c>
      <c r="BE223" s="217">
        <f>IF(N223="základní",J223,0)</f>
        <v>0</v>
      </c>
      <c r="BF223" s="217">
        <f>IF(N223="snížená",J223,0)</f>
        <v>0</v>
      </c>
      <c r="BG223" s="217">
        <f>IF(N223="zákl. přenesená",J223,0)</f>
        <v>0</v>
      </c>
      <c r="BH223" s="217">
        <f>IF(N223="sníž. přenesená",J223,0)</f>
        <v>0</v>
      </c>
      <c r="BI223" s="217">
        <f>IF(N223="nulová",J223,0)</f>
        <v>0</v>
      </c>
      <c r="BJ223" s="26" t="s">
        <v>79</v>
      </c>
      <c r="BK223" s="217">
        <f>ROUND(I223*H223,2)</f>
        <v>0</v>
      </c>
      <c r="BL223" s="26" t="s">
        <v>170</v>
      </c>
      <c r="BM223" s="26" t="s">
        <v>713</v>
      </c>
    </row>
    <row r="224" spans="2:47" s="1" customFormat="1" ht="27">
      <c r="B224" s="43"/>
      <c r="C224" s="65"/>
      <c r="D224" s="245" t="s">
        <v>241</v>
      </c>
      <c r="E224" s="65"/>
      <c r="F224" s="279" t="s">
        <v>1817</v>
      </c>
      <c r="G224" s="65"/>
      <c r="H224" s="65"/>
      <c r="I224" s="174"/>
      <c r="J224" s="65"/>
      <c r="K224" s="65"/>
      <c r="L224" s="63"/>
      <c r="M224" s="220"/>
      <c r="N224" s="44"/>
      <c r="O224" s="44"/>
      <c r="P224" s="44"/>
      <c r="Q224" s="44"/>
      <c r="R224" s="44"/>
      <c r="S224" s="44"/>
      <c r="T224" s="80"/>
      <c r="AT224" s="26" t="s">
        <v>241</v>
      </c>
      <c r="AU224" s="26" t="s">
        <v>163</v>
      </c>
    </row>
    <row r="225" spans="2:65" s="1" customFormat="1" ht="22.5" customHeight="1">
      <c r="B225" s="43"/>
      <c r="C225" s="206" t="s">
        <v>718</v>
      </c>
      <c r="D225" s="206" t="s">
        <v>165</v>
      </c>
      <c r="E225" s="207" t="s">
        <v>1822</v>
      </c>
      <c r="F225" s="208" t="s">
        <v>1823</v>
      </c>
      <c r="G225" s="209" t="s">
        <v>1675</v>
      </c>
      <c r="H225" s="210">
        <v>4</v>
      </c>
      <c r="I225" s="211"/>
      <c r="J225" s="212">
        <f>ROUND(I225*H225,2)</f>
        <v>0</v>
      </c>
      <c r="K225" s="208" t="s">
        <v>21</v>
      </c>
      <c r="L225" s="63"/>
      <c r="M225" s="213" t="s">
        <v>21</v>
      </c>
      <c r="N225" s="214" t="s">
        <v>43</v>
      </c>
      <c r="O225" s="44"/>
      <c r="P225" s="215">
        <f>O225*H225</f>
        <v>0</v>
      </c>
      <c r="Q225" s="215">
        <v>0</v>
      </c>
      <c r="R225" s="215">
        <f>Q225*H225</f>
        <v>0</v>
      </c>
      <c r="S225" s="215">
        <v>0</v>
      </c>
      <c r="T225" s="216">
        <f>S225*H225</f>
        <v>0</v>
      </c>
      <c r="AR225" s="26" t="s">
        <v>170</v>
      </c>
      <c r="AT225" s="26" t="s">
        <v>165</v>
      </c>
      <c r="AU225" s="26" t="s">
        <v>163</v>
      </c>
      <c r="AY225" s="26" t="s">
        <v>162</v>
      </c>
      <c r="BE225" s="217">
        <f>IF(N225="základní",J225,0)</f>
        <v>0</v>
      </c>
      <c r="BF225" s="217">
        <f>IF(N225="snížená",J225,0)</f>
        <v>0</v>
      </c>
      <c r="BG225" s="217">
        <f>IF(N225="zákl. přenesená",J225,0)</f>
        <v>0</v>
      </c>
      <c r="BH225" s="217">
        <f>IF(N225="sníž. přenesená",J225,0)</f>
        <v>0</v>
      </c>
      <c r="BI225" s="217">
        <f>IF(N225="nulová",J225,0)</f>
        <v>0</v>
      </c>
      <c r="BJ225" s="26" t="s">
        <v>79</v>
      </c>
      <c r="BK225" s="217">
        <f>ROUND(I225*H225,2)</f>
        <v>0</v>
      </c>
      <c r="BL225" s="26" t="s">
        <v>170</v>
      </c>
      <c r="BM225" s="26" t="s">
        <v>718</v>
      </c>
    </row>
    <row r="226" spans="2:63" s="16" customFormat="1" ht="21.6" customHeight="1">
      <c r="B226" s="292"/>
      <c r="C226" s="293"/>
      <c r="D226" s="294" t="s">
        <v>71</v>
      </c>
      <c r="E226" s="294" t="s">
        <v>1824</v>
      </c>
      <c r="F226" s="294" t="s">
        <v>1825</v>
      </c>
      <c r="G226" s="293"/>
      <c r="H226" s="293"/>
      <c r="I226" s="295"/>
      <c r="J226" s="296">
        <f>BK226</f>
        <v>0</v>
      </c>
      <c r="K226" s="293"/>
      <c r="L226" s="297"/>
      <c r="M226" s="298"/>
      <c r="N226" s="299"/>
      <c r="O226" s="299"/>
      <c r="P226" s="300">
        <f>P227</f>
        <v>0</v>
      </c>
      <c r="Q226" s="299"/>
      <c r="R226" s="300">
        <f>R227</f>
        <v>0</v>
      </c>
      <c r="S226" s="299"/>
      <c r="T226" s="301">
        <f>T227</f>
        <v>0</v>
      </c>
      <c r="AR226" s="302" t="s">
        <v>79</v>
      </c>
      <c r="AT226" s="303" t="s">
        <v>71</v>
      </c>
      <c r="AU226" s="303" t="s">
        <v>163</v>
      </c>
      <c r="AY226" s="302" t="s">
        <v>162</v>
      </c>
      <c r="BK226" s="304">
        <f>BK227</f>
        <v>0</v>
      </c>
    </row>
    <row r="227" spans="2:65" s="1" customFormat="1" ht="22.5" customHeight="1">
      <c r="B227" s="43"/>
      <c r="C227" s="206" t="s">
        <v>722</v>
      </c>
      <c r="D227" s="206" t="s">
        <v>165</v>
      </c>
      <c r="E227" s="207" t="s">
        <v>1826</v>
      </c>
      <c r="F227" s="208" t="s">
        <v>1827</v>
      </c>
      <c r="G227" s="209" t="s">
        <v>1675</v>
      </c>
      <c r="H227" s="210">
        <v>3</v>
      </c>
      <c r="I227" s="211"/>
      <c r="J227" s="212">
        <f>ROUND(I227*H227,2)</f>
        <v>0</v>
      </c>
      <c r="K227" s="208" t="s">
        <v>21</v>
      </c>
      <c r="L227" s="63"/>
      <c r="M227" s="213" t="s">
        <v>21</v>
      </c>
      <c r="N227" s="214" t="s">
        <v>43</v>
      </c>
      <c r="O227" s="44"/>
      <c r="P227" s="215">
        <f>O227*H227</f>
        <v>0</v>
      </c>
      <c r="Q227" s="215">
        <v>0</v>
      </c>
      <c r="R227" s="215">
        <f>Q227*H227</f>
        <v>0</v>
      </c>
      <c r="S227" s="215">
        <v>0</v>
      </c>
      <c r="T227" s="216">
        <f>S227*H227</f>
        <v>0</v>
      </c>
      <c r="AR227" s="26" t="s">
        <v>170</v>
      </c>
      <c r="AT227" s="26" t="s">
        <v>165</v>
      </c>
      <c r="AU227" s="26" t="s">
        <v>170</v>
      </c>
      <c r="AY227" s="26" t="s">
        <v>162</v>
      </c>
      <c r="BE227" s="217">
        <f>IF(N227="základní",J227,0)</f>
        <v>0</v>
      </c>
      <c r="BF227" s="217">
        <f>IF(N227="snížená",J227,0)</f>
        <v>0</v>
      </c>
      <c r="BG227" s="217">
        <f>IF(N227="zákl. přenesená",J227,0)</f>
        <v>0</v>
      </c>
      <c r="BH227" s="217">
        <f>IF(N227="sníž. přenesená",J227,0)</f>
        <v>0</v>
      </c>
      <c r="BI227" s="217">
        <f>IF(N227="nulová",J227,0)</f>
        <v>0</v>
      </c>
      <c r="BJ227" s="26" t="s">
        <v>79</v>
      </c>
      <c r="BK227" s="217">
        <f>ROUND(I227*H227,2)</f>
        <v>0</v>
      </c>
      <c r="BL227" s="26" t="s">
        <v>170</v>
      </c>
      <c r="BM227" s="26" t="s">
        <v>722</v>
      </c>
    </row>
    <row r="228" spans="2:63" s="16" customFormat="1" ht="21.6" customHeight="1">
      <c r="B228" s="292"/>
      <c r="C228" s="293"/>
      <c r="D228" s="294" t="s">
        <v>71</v>
      </c>
      <c r="E228" s="294" t="s">
        <v>1828</v>
      </c>
      <c r="F228" s="294" t="s">
        <v>1829</v>
      </c>
      <c r="G228" s="293"/>
      <c r="H228" s="293"/>
      <c r="I228" s="295"/>
      <c r="J228" s="296">
        <f>BK228</f>
        <v>0</v>
      </c>
      <c r="K228" s="293"/>
      <c r="L228" s="297"/>
      <c r="M228" s="298"/>
      <c r="N228" s="299"/>
      <c r="O228" s="299"/>
      <c r="P228" s="300">
        <f>P229</f>
        <v>0</v>
      </c>
      <c r="Q228" s="299"/>
      <c r="R228" s="300">
        <f>R229</f>
        <v>0</v>
      </c>
      <c r="S228" s="299"/>
      <c r="T228" s="301">
        <f>T229</f>
        <v>0</v>
      </c>
      <c r="AR228" s="302" t="s">
        <v>79</v>
      </c>
      <c r="AT228" s="303" t="s">
        <v>71</v>
      </c>
      <c r="AU228" s="303" t="s">
        <v>163</v>
      </c>
      <c r="AY228" s="302" t="s">
        <v>162</v>
      </c>
      <c r="BK228" s="304">
        <f>BK229</f>
        <v>0</v>
      </c>
    </row>
    <row r="229" spans="2:65" s="1" customFormat="1" ht="22.5" customHeight="1">
      <c r="B229" s="43"/>
      <c r="C229" s="206" t="s">
        <v>743</v>
      </c>
      <c r="D229" s="206" t="s">
        <v>165</v>
      </c>
      <c r="E229" s="207" t="s">
        <v>1830</v>
      </c>
      <c r="F229" s="208" t="s">
        <v>1831</v>
      </c>
      <c r="G229" s="209" t="s">
        <v>206</v>
      </c>
      <c r="H229" s="210">
        <v>320</v>
      </c>
      <c r="I229" s="211"/>
      <c r="J229" s="212">
        <f>ROUND(I229*H229,2)</f>
        <v>0</v>
      </c>
      <c r="K229" s="208" t="s">
        <v>21</v>
      </c>
      <c r="L229" s="63"/>
      <c r="M229" s="213" t="s">
        <v>21</v>
      </c>
      <c r="N229" s="214" t="s">
        <v>43</v>
      </c>
      <c r="O229" s="44"/>
      <c r="P229" s="215">
        <f>O229*H229</f>
        <v>0</v>
      </c>
      <c r="Q229" s="215">
        <v>0</v>
      </c>
      <c r="R229" s="215">
        <f>Q229*H229</f>
        <v>0</v>
      </c>
      <c r="S229" s="215">
        <v>0</v>
      </c>
      <c r="T229" s="216">
        <f>S229*H229</f>
        <v>0</v>
      </c>
      <c r="AR229" s="26" t="s">
        <v>170</v>
      </c>
      <c r="AT229" s="26" t="s">
        <v>165</v>
      </c>
      <c r="AU229" s="26" t="s">
        <v>170</v>
      </c>
      <c r="AY229" s="26" t="s">
        <v>162</v>
      </c>
      <c r="BE229" s="217">
        <f>IF(N229="základní",J229,0)</f>
        <v>0</v>
      </c>
      <c r="BF229" s="217">
        <f>IF(N229="snížená",J229,0)</f>
        <v>0</v>
      </c>
      <c r="BG229" s="217">
        <f>IF(N229="zákl. přenesená",J229,0)</f>
        <v>0</v>
      </c>
      <c r="BH229" s="217">
        <f>IF(N229="sníž. přenesená",J229,0)</f>
        <v>0</v>
      </c>
      <c r="BI229" s="217">
        <f>IF(N229="nulová",J229,0)</f>
        <v>0</v>
      </c>
      <c r="BJ229" s="26" t="s">
        <v>79</v>
      </c>
      <c r="BK229" s="217">
        <f>ROUND(I229*H229,2)</f>
        <v>0</v>
      </c>
      <c r="BL229" s="26" t="s">
        <v>170</v>
      </c>
      <c r="BM229" s="26" t="s">
        <v>743</v>
      </c>
    </row>
    <row r="230" spans="2:63" s="16" customFormat="1" ht="21.6" customHeight="1">
      <c r="B230" s="292"/>
      <c r="C230" s="293"/>
      <c r="D230" s="294" t="s">
        <v>71</v>
      </c>
      <c r="E230" s="294" t="s">
        <v>1832</v>
      </c>
      <c r="F230" s="294" t="s">
        <v>1833</v>
      </c>
      <c r="G230" s="293"/>
      <c r="H230" s="293"/>
      <c r="I230" s="295"/>
      <c r="J230" s="296">
        <f>BK230</f>
        <v>0</v>
      </c>
      <c r="K230" s="293"/>
      <c r="L230" s="297"/>
      <c r="M230" s="298"/>
      <c r="N230" s="299"/>
      <c r="O230" s="299"/>
      <c r="P230" s="300">
        <f>SUM(P231:P232)</f>
        <v>0</v>
      </c>
      <c r="Q230" s="299"/>
      <c r="R230" s="300">
        <f>SUM(R231:R232)</f>
        <v>0</v>
      </c>
      <c r="S230" s="299"/>
      <c r="T230" s="301">
        <f>SUM(T231:T232)</f>
        <v>0</v>
      </c>
      <c r="AR230" s="302" t="s">
        <v>79</v>
      </c>
      <c r="AT230" s="303" t="s">
        <v>71</v>
      </c>
      <c r="AU230" s="303" t="s">
        <v>163</v>
      </c>
      <c r="AY230" s="302" t="s">
        <v>162</v>
      </c>
      <c r="BK230" s="304">
        <f>SUM(BK231:BK232)</f>
        <v>0</v>
      </c>
    </row>
    <row r="231" spans="2:65" s="1" customFormat="1" ht="22.5" customHeight="1">
      <c r="B231" s="43"/>
      <c r="C231" s="206" t="s">
        <v>750</v>
      </c>
      <c r="D231" s="206" t="s">
        <v>165</v>
      </c>
      <c r="E231" s="207" t="s">
        <v>1834</v>
      </c>
      <c r="F231" s="208" t="s">
        <v>1835</v>
      </c>
      <c r="G231" s="209" t="s">
        <v>1675</v>
      </c>
      <c r="H231" s="210">
        <v>89</v>
      </c>
      <c r="I231" s="211"/>
      <c r="J231" s="212">
        <f>ROUND(I231*H231,2)</f>
        <v>0</v>
      </c>
      <c r="K231" s="208" t="s">
        <v>21</v>
      </c>
      <c r="L231" s="63"/>
      <c r="M231" s="213" t="s">
        <v>21</v>
      </c>
      <c r="N231" s="214" t="s">
        <v>43</v>
      </c>
      <c r="O231" s="44"/>
      <c r="P231" s="215">
        <f>O231*H231</f>
        <v>0</v>
      </c>
      <c r="Q231" s="215">
        <v>0</v>
      </c>
      <c r="R231" s="215">
        <f>Q231*H231</f>
        <v>0</v>
      </c>
      <c r="S231" s="215">
        <v>0</v>
      </c>
      <c r="T231" s="216">
        <f>S231*H231</f>
        <v>0</v>
      </c>
      <c r="AR231" s="26" t="s">
        <v>170</v>
      </c>
      <c r="AT231" s="26" t="s">
        <v>165</v>
      </c>
      <c r="AU231" s="26" t="s">
        <v>170</v>
      </c>
      <c r="AY231" s="26" t="s">
        <v>162</v>
      </c>
      <c r="BE231" s="217">
        <f>IF(N231="základní",J231,0)</f>
        <v>0</v>
      </c>
      <c r="BF231" s="217">
        <f>IF(N231="snížená",J231,0)</f>
        <v>0</v>
      </c>
      <c r="BG231" s="217">
        <f>IF(N231="zákl. přenesená",J231,0)</f>
        <v>0</v>
      </c>
      <c r="BH231" s="217">
        <f>IF(N231="sníž. přenesená",J231,0)</f>
        <v>0</v>
      </c>
      <c r="BI231" s="217">
        <f>IF(N231="nulová",J231,0)</f>
        <v>0</v>
      </c>
      <c r="BJ231" s="26" t="s">
        <v>79</v>
      </c>
      <c r="BK231" s="217">
        <f>ROUND(I231*H231,2)</f>
        <v>0</v>
      </c>
      <c r="BL231" s="26" t="s">
        <v>170</v>
      </c>
      <c r="BM231" s="26" t="s">
        <v>750</v>
      </c>
    </row>
    <row r="232" spans="2:47" s="1" customFormat="1" ht="27">
      <c r="B232" s="43"/>
      <c r="C232" s="65"/>
      <c r="D232" s="218" t="s">
        <v>241</v>
      </c>
      <c r="E232" s="65"/>
      <c r="F232" s="219" t="s">
        <v>1836</v>
      </c>
      <c r="G232" s="65"/>
      <c r="H232" s="65"/>
      <c r="I232" s="174"/>
      <c r="J232" s="65"/>
      <c r="K232" s="65"/>
      <c r="L232" s="63"/>
      <c r="M232" s="220"/>
      <c r="N232" s="44"/>
      <c r="O232" s="44"/>
      <c r="P232" s="44"/>
      <c r="Q232" s="44"/>
      <c r="R232" s="44"/>
      <c r="S232" s="44"/>
      <c r="T232" s="80"/>
      <c r="AT232" s="26" t="s">
        <v>241</v>
      </c>
      <c r="AU232" s="26" t="s">
        <v>170</v>
      </c>
    </row>
    <row r="233" spans="2:63" s="16" customFormat="1" ht="21.6" customHeight="1">
      <c r="B233" s="292"/>
      <c r="C233" s="293"/>
      <c r="D233" s="294" t="s">
        <v>71</v>
      </c>
      <c r="E233" s="294" t="s">
        <v>1837</v>
      </c>
      <c r="F233" s="294" t="s">
        <v>1838</v>
      </c>
      <c r="G233" s="293"/>
      <c r="H233" s="293"/>
      <c r="I233" s="295"/>
      <c r="J233" s="296">
        <f>BK233</f>
        <v>0</v>
      </c>
      <c r="K233" s="293"/>
      <c r="L233" s="297"/>
      <c r="M233" s="298"/>
      <c r="N233" s="299"/>
      <c r="O233" s="299"/>
      <c r="P233" s="300">
        <f>P234</f>
        <v>0</v>
      </c>
      <c r="Q233" s="299"/>
      <c r="R233" s="300">
        <f>R234</f>
        <v>0</v>
      </c>
      <c r="S233" s="299"/>
      <c r="T233" s="301">
        <f>T234</f>
        <v>0</v>
      </c>
      <c r="AR233" s="302" t="s">
        <v>79</v>
      </c>
      <c r="AT233" s="303" t="s">
        <v>71</v>
      </c>
      <c r="AU233" s="303" t="s">
        <v>163</v>
      </c>
      <c r="AY233" s="302" t="s">
        <v>162</v>
      </c>
      <c r="BK233" s="304">
        <f>BK234</f>
        <v>0</v>
      </c>
    </row>
    <row r="234" spans="2:65" s="1" customFormat="1" ht="22.5" customHeight="1">
      <c r="B234" s="43"/>
      <c r="C234" s="206" t="s">
        <v>755</v>
      </c>
      <c r="D234" s="206" t="s">
        <v>165</v>
      </c>
      <c r="E234" s="207" t="s">
        <v>1839</v>
      </c>
      <c r="F234" s="208" t="s">
        <v>1840</v>
      </c>
      <c r="G234" s="209" t="s">
        <v>1675</v>
      </c>
      <c r="H234" s="210">
        <v>450</v>
      </c>
      <c r="I234" s="211"/>
      <c r="J234" s="212">
        <f>ROUND(I234*H234,2)</f>
        <v>0</v>
      </c>
      <c r="K234" s="208" t="s">
        <v>21</v>
      </c>
      <c r="L234" s="63"/>
      <c r="M234" s="213" t="s">
        <v>21</v>
      </c>
      <c r="N234" s="214" t="s">
        <v>43</v>
      </c>
      <c r="O234" s="44"/>
      <c r="P234" s="215">
        <f>O234*H234</f>
        <v>0</v>
      </c>
      <c r="Q234" s="215">
        <v>0</v>
      </c>
      <c r="R234" s="215">
        <f>Q234*H234</f>
        <v>0</v>
      </c>
      <c r="S234" s="215">
        <v>0</v>
      </c>
      <c r="T234" s="216">
        <f>S234*H234</f>
        <v>0</v>
      </c>
      <c r="AR234" s="26" t="s">
        <v>170</v>
      </c>
      <c r="AT234" s="26" t="s">
        <v>165</v>
      </c>
      <c r="AU234" s="26" t="s">
        <v>170</v>
      </c>
      <c r="AY234" s="26" t="s">
        <v>162</v>
      </c>
      <c r="BE234" s="217">
        <f>IF(N234="základní",J234,0)</f>
        <v>0</v>
      </c>
      <c r="BF234" s="217">
        <f>IF(N234="snížená",J234,0)</f>
        <v>0</v>
      </c>
      <c r="BG234" s="217">
        <f>IF(N234="zákl. přenesená",J234,0)</f>
        <v>0</v>
      </c>
      <c r="BH234" s="217">
        <f>IF(N234="sníž. přenesená",J234,0)</f>
        <v>0</v>
      </c>
      <c r="BI234" s="217">
        <f>IF(N234="nulová",J234,0)</f>
        <v>0</v>
      </c>
      <c r="BJ234" s="26" t="s">
        <v>79</v>
      </c>
      <c r="BK234" s="217">
        <f>ROUND(I234*H234,2)</f>
        <v>0</v>
      </c>
      <c r="BL234" s="26" t="s">
        <v>170</v>
      </c>
      <c r="BM234" s="26" t="s">
        <v>755</v>
      </c>
    </row>
    <row r="235" spans="2:63" s="16" customFormat="1" ht="21.6" customHeight="1">
      <c r="B235" s="292"/>
      <c r="C235" s="293"/>
      <c r="D235" s="294" t="s">
        <v>71</v>
      </c>
      <c r="E235" s="294" t="s">
        <v>1629</v>
      </c>
      <c r="F235" s="294" t="s">
        <v>1630</v>
      </c>
      <c r="G235" s="293"/>
      <c r="H235" s="293"/>
      <c r="I235" s="295"/>
      <c r="J235" s="296">
        <f>BK235</f>
        <v>0</v>
      </c>
      <c r="K235" s="293"/>
      <c r="L235" s="297"/>
      <c r="M235" s="298"/>
      <c r="N235" s="299"/>
      <c r="O235" s="299"/>
      <c r="P235" s="300">
        <f>SUM(P236:P238)</f>
        <v>0</v>
      </c>
      <c r="Q235" s="299"/>
      <c r="R235" s="300">
        <f>SUM(R236:R238)</f>
        <v>0</v>
      </c>
      <c r="S235" s="299"/>
      <c r="T235" s="301">
        <f>SUM(T236:T238)</f>
        <v>0</v>
      </c>
      <c r="AR235" s="302" t="s">
        <v>79</v>
      </c>
      <c r="AT235" s="303" t="s">
        <v>71</v>
      </c>
      <c r="AU235" s="303" t="s">
        <v>163</v>
      </c>
      <c r="AY235" s="302" t="s">
        <v>162</v>
      </c>
      <c r="BK235" s="304">
        <f>SUM(BK236:BK238)</f>
        <v>0</v>
      </c>
    </row>
    <row r="236" spans="2:65" s="1" customFormat="1" ht="22.5" customHeight="1">
      <c r="B236" s="43"/>
      <c r="C236" s="206" t="s">
        <v>761</v>
      </c>
      <c r="D236" s="206" t="s">
        <v>165</v>
      </c>
      <c r="E236" s="207" t="s">
        <v>1841</v>
      </c>
      <c r="F236" s="208" t="s">
        <v>1806</v>
      </c>
      <c r="G236" s="209" t="s">
        <v>1726</v>
      </c>
      <c r="H236" s="210">
        <v>1</v>
      </c>
      <c r="I236" s="211"/>
      <c r="J236" s="212">
        <f>ROUND(I236*H236,2)</f>
        <v>0</v>
      </c>
      <c r="K236" s="208" t="s">
        <v>21</v>
      </c>
      <c r="L236" s="63"/>
      <c r="M236" s="213" t="s">
        <v>21</v>
      </c>
      <c r="N236" s="214" t="s">
        <v>43</v>
      </c>
      <c r="O236" s="44"/>
      <c r="P236" s="215">
        <f>O236*H236</f>
        <v>0</v>
      </c>
      <c r="Q236" s="215">
        <v>0</v>
      </c>
      <c r="R236" s="215">
        <f>Q236*H236</f>
        <v>0</v>
      </c>
      <c r="S236" s="215">
        <v>0</v>
      </c>
      <c r="T236" s="216">
        <f>S236*H236</f>
        <v>0</v>
      </c>
      <c r="AR236" s="26" t="s">
        <v>170</v>
      </c>
      <c r="AT236" s="26" t="s">
        <v>165</v>
      </c>
      <c r="AU236" s="26" t="s">
        <v>170</v>
      </c>
      <c r="AY236" s="26" t="s">
        <v>162</v>
      </c>
      <c r="BE236" s="217">
        <f>IF(N236="základní",J236,0)</f>
        <v>0</v>
      </c>
      <c r="BF236" s="217">
        <f>IF(N236="snížená",J236,0)</f>
        <v>0</v>
      </c>
      <c r="BG236" s="217">
        <f>IF(N236="zákl. přenesená",J236,0)</f>
        <v>0</v>
      </c>
      <c r="BH236" s="217">
        <f>IF(N236="sníž. přenesená",J236,0)</f>
        <v>0</v>
      </c>
      <c r="BI236" s="217">
        <f>IF(N236="nulová",J236,0)</f>
        <v>0</v>
      </c>
      <c r="BJ236" s="26" t="s">
        <v>79</v>
      </c>
      <c r="BK236" s="217">
        <f>ROUND(I236*H236,2)</f>
        <v>0</v>
      </c>
      <c r="BL236" s="26" t="s">
        <v>170</v>
      </c>
      <c r="BM236" s="26" t="s">
        <v>761</v>
      </c>
    </row>
    <row r="237" spans="2:65" s="1" customFormat="1" ht="22.5" customHeight="1">
      <c r="B237" s="43"/>
      <c r="C237" s="206" t="s">
        <v>766</v>
      </c>
      <c r="D237" s="206" t="s">
        <v>165</v>
      </c>
      <c r="E237" s="207" t="s">
        <v>1842</v>
      </c>
      <c r="F237" s="208" t="s">
        <v>1843</v>
      </c>
      <c r="G237" s="209" t="s">
        <v>1668</v>
      </c>
      <c r="H237" s="210">
        <v>16</v>
      </c>
      <c r="I237" s="211"/>
      <c r="J237" s="212">
        <f>ROUND(I237*H237,2)</f>
        <v>0</v>
      </c>
      <c r="K237" s="208" t="s">
        <v>21</v>
      </c>
      <c r="L237" s="63"/>
      <c r="M237" s="213" t="s">
        <v>21</v>
      </c>
      <c r="N237" s="214" t="s">
        <v>43</v>
      </c>
      <c r="O237" s="44"/>
      <c r="P237" s="215">
        <f>O237*H237</f>
        <v>0</v>
      </c>
      <c r="Q237" s="215">
        <v>0</v>
      </c>
      <c r="R237" s="215">
        <f>Q237*H237</f>
        <v>0</v>
      </c>
      <c r="S237" s="215">
        <v>0</v>
      </c>
      <c r="T237" s="216">
        <f>S237*H237</f>
        <v>0</v>
      </c>
      <c r="AR237" s="26" t="s">
        <v>170</v>
      </c>
      <c r="AT237" s="26" t="s">
        <v>165</v>
      </c>
      <c r="AU237" s="26" t="s">
        <v>170</v>
      </c>
      <c r="AY237" s="26" t="s">
        <v>162</v>
      </c>
      <c r="BE237" s="217">
        <f>IF(N237="základní",J237,0)</f>
        <v>0</v>
      </c>
      <c r="BF237" s="217">
        <f>IF(N237="snížená",J237,0)</f>
        <v>0</v>
      </c>
      <c r="BG237" s="217">
        <f>IF(N237="zákl. přenesená",J237,0)</f>
        <v>0</v>
      </c>
      <c r="BH237" s="217">
        <f>IF(N237="sníž. přenesená",J237,0)</f>
        <v>0</v>
      </c>
      <c r="BI237" s="217">
        <f>IF(N237="nulová",J237,0)</f>
        <v>0</v>
      </c>
      <c r="BJ237" s="26" t="s">
        <v>79</v>
      </c>
      <c r="BK237" s="217">
        <f>ROUND(I237*H237,2)</f>
        <v>0</v>
      </c>
      <c r="BL237" s="26" t="s">
        <v>170</v>
      </c>
      <c r="BM237" s="26" t="s">
        <v>766</v>
      </c>
    </row>
    <row r="238" spans="2:65" s="1" customFormat="1" ht="22.5" customHeight="1">
      <c r="B238" s="43"/>
      <c r="C238" s="206" t="s">
        <v>774</v>
      </c>
      <c r="D238" s="206" t="s">
        <v>165</v>
      </c>
      <c r="E238" s="207" t="s">
        <v>1844</v>
      </c>
      <c r="F238" s="208" t="s">
        <v>1808</v>
      </c>
      <c r="G238" s="209" t="s">
        <v>1668</v>
      </c>
      <c r="H238" s="210">
        <v>8</v>
      </c>
      <c r="I238" s="211"/>
      <c r="J238" s="212">
        <f>ROUND(I238*H238,2)</f>
        <v>0</v>
      </c>
      <c r="K238" s="208" t="s">
        <v>21</v>
      </c>
      <c r="L238" s="63"/>
      <c r="M238" s="213" t="s">
        <v>21</v>
      </c>
      <c r="N238" s="287" t="s">
        <v>43</v>
      </c>
      <c r="O238" s="285"/>
      <c r="P238" s="288">
        <f>O238*H238</f>
        <v>0</v>
      </c>
      <c r="Q238" s="288">
        <v>0</v>
      </c>
      <c r="R238" s="288">
        <f>Q238*H238</f>
        <v>0</v>
      </c>
      <c r="S238" s="288">
        <v>0</v>
      </c>
      <c r="T238" s="289">
        <f>S238*H238</f>
        <v>0</v>
      </c>
      <c r="AR238" s="26" t="s">
        <v>170</v>
      </c>
      <c r="AT238" s="26" t="s">
        <v>165</v>
      </c>
      <c r="AU238" s="26" t="s">
        <v>170</v>
      </c>
      <c r="AY238" s="26" t="s">
        <v>162</v>
      </c>
      <c r="BE238" s="217">
        <f>IF(N238="základní",J238,0)</f>
        <v>0</v>
      </c>
      <c r="BF238" s="217">
        <f>IF(N238="snížená",J238,0)</f>
        <v>0</v>
      </c>
      <c r="BG238" s="217">
        <f>IF(N238="zákl. přenesená",J238,0)</f>
        <v>0</v>
      </c>
      <c r="BH238" s="217">
        <f>IF(N238="sníž. přenesená",J238,0)</f>
        <v>0</v>
      </c>
      <c r="BI238" s="217">
        <f>IF(N238="nulová",J238,0)</f>
        <v>0</v>
      </c>
      <c r="BJ238" s="26" t="s">
        <v>79</v>
      </c>
      <c r="BK238" s="217">
        <f>ROUND(I238*H238,2)</f>
        <v>0</v>
      </c>
      <c r="BL238" s="26" t="s">
        <v>170</v>
      </c>
      <c r="BM238" s="26" t="s">
        <v>774</v>
      </c>
    </row>
    <row r="239" spans="2:12" s="1" customFormat="1" ht="6.95" customHeight="1">
      <c r="B239" s="58"/>
      <c r="C239" s="59"/>
      <c r="D239" s="59"/>
      <c r="E239" s="59"/>
      <c r="F239" s="59"/>
      <c r="G239" s="59"/>
      <c r="H239" s="59"/>
      <c r="I239" s="150"/>
      <c r="J239" s="59"/>
      <c r="K239" s="59"/>
      <c r="L239" s="63"/>
    </row>
  </sheetData>
  <sheetProtection password="CC35" sheet="1" objects="1" scenarios="1" formatCells="0" formatColumns="0" formatRows="0" sort="0" autoFilter="0"/>
  <autoFilter ref="C105:K238"/>
  <mergeCells count="12">
    <mergeCell ref="G1:H1"/>
    <mergeCell ref="L2:V2"/>
    <mergeCell ref="E49:H49"/>
    <mergeCell ref="E51:H51"/>
    <mergeCell ref="E94:H94"/>
    <mergeCell ref="E96:H96"/>
    <mergeCell ref="E98:H98"/>
    <mergeCell ref="E7:H7"/>
    <mergeCell ref="E9:H9"/>
    <mergeCell ref="E11:H11"/>
    <mergeCell ref="E26:H26"/>
    <mergeCell ref="E47:H47"/>
  </mergeCells>
  <hyperlinks>
    <hyperlink ref="F1:G1" location="C2" display="1) Krycí list soupisu"/>
    <hyperlink ref="G1:H1" location="C58" display="2) Rekapitulace"/>
    <hyperlink ref="J1" location="C10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3"/>
      <c r="C1" s="123"/>
      <c r="D1" s="124" t="s">
        <v>1</v>
      </c>
      <c r="E1" s="123"/>
      <c r="F1" s="125" t="s">
        <v>111</v>
      </c>
      <c r="G1" s="432" t="s">
        <v>112</v>
      </c>
      <c r="H1" s="432"/>
      <c r="I1" s="126"/>
      <c r="J1" s="125" t="s">
        <v>113</v>
      </c>
      <c r="K1" s="124" t="s">
        <v>114</v>
      </c>
      <c r="L1" s="125" t="s">
        <v>115</v>
      </c>
      <c r="M1" s="125"/>
      <c r="N1" s="125"/>
      <c r="O1" s="125"/>
      <c r="P1" s="125"/>
      <c r="Q1" s="125"/>
      <c r="R1" s="125"/>
      <c r="S1" s="125"/>
      <c r="T1" s="12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424"/>
      <c r="M2" s="424"/>
      <c r="N2" s="424"/>
      <c r="O2" s="424"/>
      <c r="P2" s="424"/>
      <c r="Q2" s="424"/>
      <c r="R2" s="424"/>
      <c r="S2" s="424"/>
      <c r="T2" s="424"/>
      <c r="U2" s="424"/>
      <c r="V2" s="424"/>
      <c r="AT2" s="26" t="s">
        <v>95</v>
      </c>
    </row>
    <row r="3" spans="2:46" ht="6.95" customHeight="1">
      <c r="B3" s="27"/>
      <c r="C3" s="28"/>
      <c r="D3" s="28"/>
      <c r="E3" s="28"/>
      <c r="F3" s="28"/>
      <c r="G3" s="28"/>
      <c r="H3" s="28"/>
      <c r="I3" s="127"/>
      <c r="J3" s="28"/>
      <c r="K3" s="29"/>
      <c r="AT3" s="26" t="s">
        <v>81</v>
      </c>
    </row>
    <row r="4" spans="2:46" ht="36.95" customHeight="1">
      <c r="B4" s="30"/>
      <c r="C4" s="31"/>
      <c r="D4" s="32" t="s">
        <v>116</v>
      </c>
      <c r="E4" s="31"/>
      <c r="F4" s="31"/>
      <c r="G4" s="31"/>
      <c r="H4" s="31"/>
      <c r="I4" s="128"/>
      <c r="J4" s="31"/>
      <c r="K4" s="33"/>
      <c r="M4" s="34" t="s">
        <v>12</v>
      </c>
      <c r="AT4" s="26" t="s">
        <v>6</v>
      </c>
    </row>
    <row r="5" spans="2:11" ht="6.95" customHeight="1">
      <c r="B5" s="30"/>
      <c r="C5" s="31"/>
      <c r="D5" s="31"/>
      <c r="E5" s="31"/>
      <c r="F5" s="31"/>
      <c r="G5" s="31"/>
      <c r="H5" s="31"/>
      <c r="I5" s="128"/>
      <c r="J5" s="31"/>
      <c r="K5" s="33"/>
    </row>
    <row r="6" spans="2:11" ht="13.5">
      <c r="B6" s="30"/>
      <c r="C6" s="31"/>
      <c r="D6" s="39" t="s">
        <v>18</v>
      </c>
      <c r="E6" s="31"/>
      <c r="F6" s="31"/>
      <c r="G6" s="31"/>
      <c r="H6" s="31"/>
      <c r="I6" s="128"/>
      <c r="J6" s="31"/>
      <c r="K6" s="33"/>
    </row>
    <row r="7" spans="2:11" ht="22.5" customHeight="1">
      <c r="B7" s="30"/>
      <c r="C7" s="31"/>
      <c r="D7" s="31"/>
      <c r="E7" s="425" t="str">
        <f>'Rekapitulace stavby'!K6</f>
        <v>Teoretické Ústavy  LF v Olomouci úpravy sekcí (A1-4.NP a A1-5.NP)</v>
      </c>
      <c r="F7" s="426"/>
      <c r="G7" s="426"/>
      <c r="H7" s="426"/>
      <c r="I7" s="128"/>
      <c r="J7" s="31"/>
      <c r="K7" s="33"/>
    </row>
    <row r="8" spans="2:11" ht="13.5">
      <c r="B8" s="30"/>
      <c r="C8" s="31"/>
      <c r="D8" s="39" t="s">
        <v>117</v>
      </c>
      <c r="E8" s="31"/>
      <c r="F8" s="31"/>
      <c r="G8" s="31"/>
      <c r="H8" s="31"/>
      <c r="I8" s="128"/>
      <c r="J8" s="31"/>
      <c r="K8" s="33"/>
    </row>
    <row r="9" spans="2:11" s="1" customFormat="1" ht="22.5" customHeight="1">
      <c r="B9" s="43"/>
      <c r="C9" s="44"/>
      <c r="D9" s="44"/>
      <c r="E9" s="425" t="s">
        <v>118</v>
      </c>
      <c r="F9" s="427"/>
      <c r="G9" s="427"/>
      <c r="H9" s="427"/>
      <c r="I9" s="129"/>
      <c r="J9" s="44"/>
      <c r="K9" s="47"/>
    </row>
    <row r="10" spans="2:11" s="1" customFormat="1" ht="13.5">
      <c r="B10" s="43"/>
      <c r="C10" s="44"/>
      <c r="D10" s="39" t="s">
        <v>119</v>
      </c>
      <c r="E10" s="44"/>
      <c r="F10" s="44"/>
      <c r="G10" s="44"/>
      <c r="H10" s="44"/>
      <c r="I10" s="129"/>
      <c r="J10" s="44"/>
      <c r="K10" s="47"/>
    </row>
    <row r="11" spans="2:11" s="1" customFormat="1" ht="36.95" customHeight="1">
      <c r="B11" s="43"/>
      <c r="C11" s="44"/>
      <c r="D11" s="44"/>
      <c r="E11" s="428" t="s">
        <v>1845</v>
      </c>
      <c r="F11" s="427"/>
      <c r="G11" s="427"/>
      <c r="H11" s="42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9" t="s">
        <v>20</v>
      </c>
      <c r="E13" s="44"/>
      <c r="F13" s="37" t="s">
        <v>21</v>
      </c>
      <c r="G13" s="44"/>
      <c r="H13" s="44"/>
      <c r="I13" s="130" t="s">
        <v>22</v>
      </c>
      <c r="J13" s="37" t="s">
        <v>21</v>
      </c>
      <c r="K13" s="47"/>
    </row>
    <row r="14" spans="2:11" s="1" customFormat="1" ht="14.45" customHeight="1">
      <c r="B14" s="43"/>
      <c r="C14" s="44"/>
      <c r="D14" s="39" t="s">
        <v>23</v>
      </c>
      <c r="E14" s="44"/>
      <c r="F14" s="37" t="s">
        <v>1639</v>
      </c>
      <c r="G14" s="44"/>
      <c r="H14" s="44"/>
      <c r="I14" s="130" t="s">
        <v>25</v>
      </c>
      <c r="J14" s="131" t="str">
        <f>'Rekapitulace stavby'!AN8</f>
        <v>14.7.2016</v>
      </c>
      <c r="K14" s="47"/>
    </row>
    <row r="15" spans="2:11" s="1" customFormat="1" ht="10.9" customHeight="1">
      <c r="B15" s="43"/>
      <c r="C15" s="44"/>
      <c r="D15" s="44"/>
      <c r="E15" s="44"/>
      <c r="F15" s="44"/>
      <c r="G15" s="44"/>
      <c r="H15" s="44"/>
      <c r="I15" s="129"/>
      <c r="J15" s="44"/>
      <c r="K15" s="47"/>
    </row>
    <row r="16" spans="2:11" s="1" customFormat="1" ht="14.45" customHeight="1">
      <c r="B16" s="43"/>
      <c r="C16" s="44"/>
      <c r="D16" s="39" t="s">
        <v>27</v>
      </c>
      <c r="E16" s="44"/>
      <c r="F16" s="44"/>
      <c r="G16" s="44"/>
      <c r="H16" s="44"/>
      <c r="I16" s="130" t="s">
        <v>28</v>
      </c>
      <c r="J16" s="37" t="str">
        <f>IF('Rekapitulace stavby'!AN10="","",'Rekapitulace stavby'!AN10)</f>
        <v/>
      </c>
      <c r="K16" s="47"/>
    </row>
    <row r="17" spans="2:11" s="1" customFormat="1" ht="18" customHeight="1">
      <c r="B17" s="43"/>
      <c r="C17" s="44"/>
      <c r="D17" s="44"/>
      <c r="E17" s="37" t="str">
        <f>IF('Rekapitulace stavby'!E11="","",'Rekapitulace stavby'!E11)</f>
        <v>Univerzita Palackého v Olomouci</v>
      </c>
      <c r="F17" s="44"/>
      <c r="G17" s="44"/>
      <c r="H17" s="44"/>
      <c r="I17" s="130" t="s">
        <v>31</v>
      </c>
      <c r="J17" s="37" t="str">
        <f>IF('Rekapitulace stavby'!AN11="","",'Rekapitulace stavby'!AN11)</f>
        <v/>
      </c>
      <c r="K17" s="47"/>
    </row>
    <row r="18" spans="2:11" s="1" customFormat="1" ht="6.95" customHeight="1">
      <c r="B18" s="43"/>
      <c r="C18" s="44"/>
      <c r="D18" s="44"/>
      <c r="E18" s="44"/>
      <c r="F18" s="44"/>
      <c r="G18" s="44"/>
      <c r="H18" s="44"/>
      <c r="I18" s="129"/>
      <c r="J18" s="44"/>
      <c r="K18" s="47"/>
    </row>
    <row r="19" spans="2:11" s="1" customFormat="1" ht="14.45" customHeight="1">
      <c r="B19" s="43"/>
      <c r="C19" s="44"/>
      <c r="D19" s="39" t="s">
        <v>32</v>
      </c>
      <c r="E19" s="44"/>
      <c r="F19" s="44"/>
      <c r="G19" s="44"/>
      <c r="H19" s="44"/>
      <c r="I19" s="130" t="s">
        <v>28</v>
      </c>
      <c r="J19" s="37" t="str">
        <f>IF('Rekapitulace stavby'!AN13="Vyplň údaj","",IF('Rekapitulace stavby'!AN13="","",'Rekapitulace stavby'!AN13))</f>
        <v/>
      </c>
      <c r="K19" s="47"/>
    </row>
    <row r="20" spans="2:11" s="1" customFormat="1" ht="18" customHeight="1">
      <c r="B20" s="43"/>
      <c r="C20" s="44"/>
      <c r="D20" s="44"/>
      <c r="E20" s="37" t="str">
        <f>IF('Rekapitulace stavby'!E14="Vyplň údaj","",IF('Rekapitulace stavby'!E14="","",'Rekapitulace stavby'!E14))</f>
        <v/>
      </c>
      <c r="F20" s="44"/>
      <c r="G20" s="44"/>
      <c r="H20" s="44"/>
      <c r="I20" s="130" t="s">
        <v>31</v>
      </c>
      <c r="J20" s="37"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9" t="s">
        <v>34</v>
      </c>
      <c r="E22" s="44"/>
      <c r="F22" s="44"/>
      <c r="G22" s="44"/>
      <c r="H22" s="44"/>
      <c r="I22" s="130" t="s">
        <v>28</v>
      </c>
      <c r="J22" s="37" t="str">
        <f>IF('Rekapitulace stavby'!AN16="","",'Rekapitulace stavby'!AN16)</f>
        <v/>
      </c>
      <c r="K22" s="47"/>
    </row>
    <row r="23" spans="2:11" s="1" customFormat="1" ht="18" customHeight="1">
      <c r="B23" s="43"/>
      <c r="C23" s="44"/>
      <c r="D23" s="44"/>
      <c r="E23" s="37" t="str">
        <f>IF('Rekapitulace stavby'!E17="","",'Rekapitulace stavby'!E17)</f>
        <v>Stavoprotjekt Olomouc a.s.</v>
      </c>
      <c r="F23" s="44"/>
      <c r="G23" s="44"/>
      <c r="H23" s="44"/>
      <c r="I23" s="130" t="s">
        <v>31</v>
      </c>
      <c r="J23" s="37" t="str">
        <f>IF('Rekapitulace stavby'!AN17="","",'Rekapitulace stavby'!AN17)</f>
        <v/>
      </c>
      <c r="K23" s="47"/>
    </row>
    <row r="24" spans="2:11" s="1" customFormat="1" ht="6.95" customHeight="1">
      <c r="B24" s="43"/>
      <c r="C24" s="44"/>
      <c r="D24" s="44"/>
      <c r="E24" s="44"/>
      <c r="F24" s="44"/>
      <c r="G24" s="44"/>
      <c r="H24" s="44"/>
      <c r="I24" s="129"/>
      <c r="J24" s="44"/>
      <c r="K24" s="47"/>
    </row>
    <row r="25" spans="2:11" s="1" customFormat="1" ht="14.45" customHeight="1">
      <c r="B25" s="43"/>
      <c r="C25" s="44"/>
      <c r="D25" s="39" t="s">
        <v>37</v>
      </c>
      <c r="E25" s="44"/>
      <c r="F25" s="44"/>
      <c r="G25" s="44"/>
      <c r="H25" s="44"/>
      <c r="I25" s="129"/>
      <c r="J25" s="44"/>
      <c r="K25" s="47"/>
    </row>
    <row r="26" spans="2:11" s="7" customFormat="1" ht="22.5" customHeight="1">
      <c r="B26" s="132"/>
      <c r="C26" s="133"/>
      <c r="D26" s="133"/>
      <c r="E26" s="390" t="s">
        <v>21</v>
      </c>
      <c r="F26" s="390"/>
      <c r="G26" s="390"/>
      <c r="H26" s="390"/>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38</v>
      </c>
      <c r="E29" s="44"/>
      <c r="F29" s="44"/>
      <c r="G29" s="44"/>
      <c r="H29" s="44"/>
      <c r="I29" s="129"/>
      <c r="J29" s="139">
        <f>ROUND(J92,2)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40</v>
      </c>
      <c r="G31" s="44"/>
      <c r="H31" s="44"/>
      <c r="I31" s="140" t="s">
        <v>39</v>
      </c>
      <c r="J31" s="48" t="s">
        <v>41</v>
      </c>
      <c r="K31" s="47"/>
    </row>
    <row r="32" spans="2:11" s="1" customFormat="1" ht="14.45" customHeight="1">
      <c r="B32" s="43"/>
      <c r="C32" s="44"/>
      <c r="D32" s="51" t="s">
        <v>42</v>
      </c>
      <c r="E32" s="51" t="s">
        <v>43</v>
      </c>
      <c r="F32" s="141">
        <f>ROUND(SUM(BE92:BE234),2)</f>
        <v>0</v>
      </c>
      <c r="G32" s="44"/>
      <c r="H32" s="44"/>
      <c r="I32" s="142">
        <v>0.21</v>
      </c>
      <c r="J32" s="141">
        <f>ROUND(ROUND((SUM(BE92:BE234)),2)*I32,2)</f>
        <v>0</v>
      </c>
      <c r="K32" s="47"/>
    </row>
    <row r="33" spans="2:11" s="1" customFormat="1" ht="14.45" customHeight="1">
      <c r="B33" s="43"/>
      <c r="C33" s="44"/>
      <c r="D33" s="44"/>
      <c r="E33" s="51" t="s">
        <v>44</v>
      </c>
      <c r="F33" s="141">
        <f>ROUND(SUM(BF92:BF234),2)</f>
        <v>0</v>
      </c>
      <c r="G33" s="44"/>
      <c r="H33" s="44"/>
      <c r="I33" s="142">
        <v>0.15</v>
      </c>
      <c r="J33" s="141">
        <f>ROUND(ROUND((SUM(BF92:BF234)),2)*I33,2)</f>
        <v>0</v>
      </c>
      <c r="K33" s="47"/>
    </row>
    <row r="34" spans="2:11" s="1" customFormat="1" ht="14.45" customHeight="1" hidden="1">
      <c r="B34" s="43"/>
      <c r="C34" s="44"/>
      <c r="D34" s="44"/>
      <c r="E34" s="51" t="s">
        <v>45</v>
      </c>
      <c r="F34" s="141">
        <f>ROUND(SUM(BG92:BG234),2)</f>
        <v>0</v>
      </c>
      <c r="G34" s="44"/>
      <c r="H34" s="44"/>
      <c r="I34" s="142">
        <v>0.21</v>
      </c>
      <c r="J34" s="141">
        <v>0</v>
      </c>
      <c r="K34" s="47"/>
    </row>
    <row r="35" spans="2:11" s="1" customFormat="1" ht="14.45" customHeight="1" hidden="1">
      <c r="B35" s="43"/>
      <c r="C35" s="44"/>
      <c r="D35" s="44"/>
      <c r="E35" s="51" t="s">
        <v>46</v>
      </c>
      <c r="F35" s="141">
        <f>ROUND(SUM(BH92:BH234),2)</f>
        <v>0</v>
      </c>
      <c r="G35" s="44"/>
      <c r="H35" s="44"/>
      <c r="I35" s="142">
        <v>0.15</v>
      </c>
      <c r="J35" s="141">
        <v>0</v>
      </c>
      <c r="K35" s="47"/>
    </row>
    <row r="36" spans="2:11" s="1" customFormat="1" ht="14.45" customHeight="1" hidden="1">
      <c r="B36" s="43"/>
      <c r="C36" s="44"/>
      <c r="D36" s="44"/>
      <c r="E36" s="51" t="s">
        <v>47</v>
      </c>
      <c r="F36" s="141">
        <f>ROUND(SUM(BI92:BI234),2)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48</v>
      </c>
      <c r="E38" s="81"/>
      <c r="F38" s="81"/>
      <c r="G38" s="145" t="s">
        <v>49</v>
      </c>
      <c r="H38" s="146" t="s">
        <v>50</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2" t="s">
        <v>121</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9" t="s">
        <v>18</v>
      </c>
      <c r="D46" s="44"/>
      <c r="E46" s="44"/>
      <c r="F46" s="44"/>
      <c r="G46" s="44"/>
      <c r="H46" s="44"/>
      <c r="I46" s="129"/>
      <c r="J46" s="44"/>
      <c r="K46" s="47"/>
    </row>
    <row r="47" spans="2:11" s="1" customFormat="1" ht="22.5" customHeight="1">
      <c r="B47" s="43"/>
      <c r="C47" s="44"/>
      <c r="D47" s="44"/>
      <c r="E47" s="425" t="str">
        <f>E7</f>
        <v>Teoretické Ústavy  LF v Olomouci úpravy sekcí (A1-4.NP a A1-5.NP)</v>
      </c>
      <c r="F47" s="426"/>
      <c r="G47" s="426"/>
      <c r="H47" s="426"/>
      <c r="I47" s="129"/>
      <c r="J47" s="44"/>
      <c r="K47" s="47"/>
    </row>
    <row r="48" spans="2:11" ht="13.5">
      <c r="B48" s="30"/>
      <c r="C48" s="39" t="s">
        <v>117</v>
      </c>
      <c r="D48" s="31"/>
      <c r="E48" s="31"/>
      <c r="F48" s="31"/>
      <c r="G48" s="31"/>
      <c r="H48" s="31"/>
      <c r="I48" s="128"/>
      <c r="J48" s="31"/>
      <c r="K48" s="33"/>
    </row>
    <row r="49" spans="2:11" s="1" customFormat="1" ht="22.5" customHeight="1">
      <c r="B49" s="43"/>
      <c r="C49" s="44"/>
      <c r="D49" s="44"/>
      <c r="E49" s="425" t="s">
        <v>118</v>
      </c>
      <c r="F49" s="427"/>
      <c r="G49" s="427"/>
      <c r="H49" s="427"/>
      <c r="I49" s="129"/>
      <c r="J49" s="44"/>
      <c r="K49" s="47"/>
    </row>
    <row r="50" spans="2:11" s="1" customFormat="1" ht="14.45" customHeight="1">
      <c r="B50" s="43"/>
      <c r="C50" s="39" t="s">
        <v>119</v>
      </c>
      <c r="D50" s="44"/>
      <c r="E50" s="44"/>
      <c r="F50" s="44"/>
      <c r="G50" s="44"/>
      <c r="H50" s="44"/>
      <c r="I50" s="129"/>
      <c r="J50" s="44"/>
      <c r="K50" s="47"/>
    </row>
    <row r="51" spans="2:11" s="1" customFormat="1" ht="23.25" customHeight="1">
      <c r="B51" s="43"/>
      <c r="C51" s="44"/>
      <c r="D51" s="44"/>
      <c r="E51" s="428" t="str">
        <f>E11</f>
        <v>EL - Elektroinstalace</v>
      </c>
      <c r="F51" s="427"/>
      <c r="G51" s="427"/>
      <c r="H51" s="42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9" t="s">
        <v>23</v>
      </c>
      <c r="D53" s="44"/>
      <c r="E53" s="44"/>
      <c r="F53" s="37" t="str">
        <f>F14</f>
        <v xml:space="preserve"> </v>
      </c>
      <c r="G53" s="44"/>
      <c r="H53" s="44"/>
      <c r="I53" s="130" t="s">
        <v>25</v>
      </c>
      <c r="J53" s="131" t="str">
        <f>IF(J14="","",J14)</f>
        <v>14.7.2016</v>
      </c>
      <c r="K53" s="47"/>
    </row>
    <row r="54" spans="2:11" s="1" customFormat="1" ht="6.95" customHeight="1">
      <c r="B54" s="43"/>
      <c r="C54" s="44"/>
      <c r="D54" s="44"/>
      <c r="E54" s="44"/>
      <c r="F54" s="44"/>
      <c r="G54" s="44"/>
      <c r="H54" s="44"/>
      <c r="I54" s="129"/>
      <c r="J54" s="44"/>
      <c r="K54" s="47"/>
    </row>
    <row r="55" spans="2:11" s="1" customFormat="1" ht="13.5">
      <c r="B55" s="43"/>
      <c r="C55" s="39" t="s">
        <v>27</v>
      </c>
      <c r="D55" s="44"/>
      <c r="E55" s="44"/>
      <c r="F55" s="37" t="str">
        <f>E17</f>
        <v>Univerzita Palackého v Olomouci</v>
      </c>
      <c r="G55" s="44"/>
      <c r="H55" s="44"/>
      <c r="I55" s="130" t="s">
        <v>34</v>
      </c>
      <c r="J55" s="37" t="str">
        <f>E23</f>
        <v>Stavoprotjekt Olomouc a.s.</v>
      </c>
      <c r="K55" s="47"/>
    </row>
    <row r="56" spans="2:11" s="1" customFormat="1" ht="14.45" customHeight="1">
      <c r="B56" s="43"/>
      <c r="C56" s="39" t="s">
        <v>32</v>
      </c>
      <c r="D56" s="44"/>
      <c r="E56" s="44"/>
      <c r="F56" s="37"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5" t="s">
        <v>122</v>
      </c>
      <c r="D58" s="143"/>
      <c r="E58" s="143"/>
      <c r="F58" s="143"/>
      <c r="G58" s="143"/>
      <c r="H58" s="143"/>
      <c r="I58" s="156"/>
      <c r="J58" s="157" t="s">
        <v>123</v>
      </c>
      <c r="K58" s="158"/>
    </row>
    <row r="59" spans="2:11" s="1" customFormat="1" ht="10.35" customHeight="1">
      <c r="B59" s="43"/>
      <c r="C59" s="44"/>
      <c r="D59" s="44"/>
      <c r="E59" s="44"/>
      <c r="F59" s="44"/>
      <c r="G59" s="44"/>
      <c r="H59" s="44"/>
      <c r="I59" s="129"/>
      <c r="J59" s="44"/>
      <c r="K59" s="47"/>
    </row>
    <row r="60" spans="2:47" s="1" customFormat="1" ht="29.25" customHeight="1">
      <c r="B60" s="43"/>
      <c r="C60" s="159" t="s">
        <v>124</v>
      </c>
      <c r="D60" s="44"/>
      <c r="E60" s="44"/>
      <c r="F60" s="44"/>
      <c r="G60" s="44"/>
      <c r="H60" s="44"/>
      <c r="I60" s="129"/>
      <c r="J60" s="139">
        <f>J92</f>
        <v>0</v>
      </c>
      <c r="K60" s="47"/>
      <c r="AU60" s="26" t="s">
        <v>125</v>
      </c>
    </row>
    <row r="61" spans="2:11" s="8" customFormat="1" ht="24.95" customHeight="1">
      <c r="B61" s="160"/>
      <c r="C61" s="161"/>
      <c r="D61" s="162" t="s">
        <v>1846</v>
      </c>
      <c r="E61" s="163"/>
      <c r="F61" s="163"/>
      <c r="G61" s="163"/>
      <c r="H61" s="163"/>
      <c r="I61" s="164"/>
      <c r="J61" s="165">
        <f>J93</f>
        <v>0</v>
      </c>
      <c r="K61" s="166"/>
    </row>
    <row r="62" spans="2:11" s="9" customFormat="1" ht="19.9" customHeight="1">
      <c r="B62" s="167"/>
      <c r="C62" s="168"/>
      <c r="D62" s="169" t="s">
        <v>129</v>
      </c>
      <c r="E62" s="170"/>
      <c r="F62" s="170"/>
      <c r="G62" s="170"/>
      <c r="H62" s="170"/>
      <c r="I62" s="171"/>
      <c r="J62" s="172">
        <f>J94</f>
        <v>0</v>
      </c>
      <c r="K62" s="173"/>
    </row>
    <row r="63" spans="2:11" s="9" customFormat="1" ht="19.9" customHeight="1">
      <c r="B63" s="167"/>
      <c r="C63" s="168"/>
      <c r="D63" s="169" t="s">
        <v>130</v>
      </c>
      <c r="E63" s="170"/>
      <c r="F63" s="170"/>
      <c r="G63" s="170"/>
      <c r="H63" s="170"/>
      <c r="I63" s="171"/>
      <c r="J63" s="172">
        <f>J99</f>
        <v>0</v>
      </c>
      <c r="K63" s="173"/>
    </row>
    <row r="64" spans="2:11" s="9" customFormat="1" ht="19.9" customHeight="1">
      <c r="B64" s="167"/>
      <c r="C64" s="168"/>
      <c r="D64" s="169" t="s">
        <v>131</v>
      </c>
      <c r="E64" s="170"/>
      <c r="F64" s="170"/>
      <c r="G64" s="170"/>
      <c r="H64" s="170"/>
      <c r="I64" s="171"/>
      <c r="J64" s="172">
        <f>J106</f>
        <v>0</v>
      </c>
      <c r="K64" s="173"/>
    </row>
    <row r="65" spans="2:11" s="9" customFormat="1" ht="19.9" customHeight="1">
      <c r="B65" s="167"/>
      <c r="C65" s="168"/>
      <c r="D65" s="169" t="s">
        <v>132</v>
      </c>
      <c r="E65" s="170"/>
      <c r="F65" s="170"/>
      <c r="G65" s="170"/>
      <c r="H65" s="170"/>
      <c r="I65" s="171"/>
      <c r="J65" s="172">
        <f>J115</f>
        <v>0</v>
      </c>
      <c r="K65" s="173"/>
    </row>
    <row r="66" spans="2:11" s="8" customFormat="1" ht="24.95" customHeight="1">
      <c r="B66" s="160"/>
      <c r="C66" s="161"/>
      <c r="D66" s="162" t="s">
        <v>1847</v>
      </c>
      <c r="E66" s="163"/>
      <c r="F66" s="163"/>
      <c r="G66" s="163"/>
      <c r="H66" s="163"/>
      <c r="I66" s="164"/>
      <c r="J66" s="165">
        <f>J118</f>
        <v>0</v>
      </c>
      <c r="K66" s="166"/>
    </row>
    <row r="67" spans="2:11" s="9" customFormat="1" ht="19.9" customHeight="1">
      <c r="B67" s="167"/>
      <c r="C67" s="168"/>
      <c r="D67" s="169" t="s">
        <v>1848</v>
      </c>
      <c r="E67" s="170"/>
      <c r="F67" s="170"/>
      <c r="G67" s="170"/>
      <c r="H67" s="170"/>
      <c r="I67" s="171"/>
      <c r="J67" s="172">
        <f>J119</f>
        <v>0</v>
      </c>
      <c r="K67" s="173"/>
    </row>
    <row r="68" spans="2:11" s="9" customFormat="1" ht="19.9" customHeight="1">
      <c r="B68" s="167"/>
      <c r="C68" s="168"/>
      <c r="D68" s="169" t="s">
        <v>1849</v>
      </c>
      <c r="E68" s="170"/>
      <c r="F68" s="170"/>
      <c r="G68" s="170"/>
      <c r="H68" s="170"/>
      <c r="I68" s="171"/>
      <c r="J68" s="172">
        <f>J135</f>
        <v>0</v>
      </c>
      <c r="K68" s="173"/>
    </row>
    <row r="69" spans="2:11" s="8" customFormat="1" ht="24.95" customHeight="1">
      <c r="B69" s="160"/>
      <c r="C69" s="161"/>
      <c r="D69" s="162" t="s">
        <v>1339</v>
      </c>
      <c r="E69" s="163"/>
      <c r="F69" s="163"/>
      <c r="G69" s="163"/>
      <c r="H69" s="163"/>
      <c r="I69" s="164"/>
      <c r="J69" s="165">
        <f>J232</f>
        <v>0</v>
      </c>
      <c r="K69" s="166"/>
    </row>
    <row r="70" spans="2:11" s="9" customFormat="1" ht="19.9" customHeight="1">
      <c r="B70" s="167"/>
      <c r="C70" s="168"/>
      <c r="D70" s="169" t="s">
        <v>1340</v>
      </c>
      <c r="E70" s="170"/>
      <c r="F70" s="170"/>
      <c r="G70" s="170"/>
      <c r="H70" s="170"/>
      <c r="I70" s="171"/>
      <c r="J70" s="172">
        <f>J233</f>
        <v>0</v>
      </c>
      <c r="K70" s="173"/>
    </row>
    <row r="71" spans="2:11" s="1" customFormat="1" ht="21.75" customHeight="1">
      <c r="B71" s="43"/>
      <c r="C71" s="44"/>
      <c r="D71" s="44"/>
      <c r="E71" s="44"/>
      <c r="F71" s="44"/>
      <c r="G71" s="44"/>
      <c r="H71" s="44"/>
      <c r="I71" s="129"/>
      <c r="J71" s="44"/>
      <c r="K71" s="47"/>
    </row>
    <row r="72" spans="2:11" s="1" customFormat="1" ht="6.95" customHeight="1">
      <c r="B72" s="58"/>
      <c r="C72" s="59"/>
      <c r="D72" s="59"/>
      <c r="E72" s="59"/>
      <c r="F72" s="59"/>
      <c r="G72" s="59"/>
      <c r="H72" s="59"/>
      <c r="I72" s="150"/>
      <c r="J72" s="59"/>
      <c r="K72" s="60"/>
    </row>
    <row r="76" spans="2:12" s="1" customFormat="1" ht="6.95" customHeight="1">
      <c r="B76" s="61"/>
      <c r="C76" s="62"/>
      <c r="D76" s="62"/>
      <c r="E76" s="62"/>
      <c r="F76" s="62"/>
      <c r="G76" s="62"/>
      <c r="H76" s="62"/>
      <c r="I76" s="153"/>
      <c r="J76" s="62"/>
      <c r="K76" s="62"/>
      <c r="L76" s="63"/>
    </row>
    <row r="77" spans="2:12" s="1" customFormat="1" ht="36.95" customHeight="1">
      <c r="B77" s="43"/>
      <c r="C77" s="64" t="s">
        <v>146</v>
      </c>
      <c r="D77" s="65"/>
      <c r="E77" s="65"/>
      <c r="F77" s="65"/>
      <c r="G77" s="65"/>
      <c r="H77" s="65"/>
      <c r="I77" s="174"/>
      <c r="J77" s="65"/>
      <c r="K77" s="65"/>
      <c r="L77" s="63"/>
    </row>
    <row r="78" spans="2:12" s="1" customFormat="1" ht="6.95" customHeight="1">
      <c r="B78" s="43"/>
      <c r="C78" s="65"/>
      <c r="D78" s="65"/>
      <c r="E78" s="65"/>
      <c r="F78" s="65"/>
      <c r="G78" s="65"/>
      <c r="H78" s="65"/>
      <c r="I78" s="174"/>
      <c r="J78" s="65"/>
      <c r="K78" s="65"/>
      <c r="L78" s="63"/>
    </row>
    <row r="79" spans="2:12" s="1" customFormat="1" ht="14.45" customHeight="1">
      <c r="B79" s="43"/>
      <c r="C79" s="67" t="s">
        <v>18</v>
      </c>
      <c r="D79" s="65"/>
      <c r="E79" s="65"/>
      <c r="F79" s="65"/>
      <c r="G79" s="65"/>
      <c r="H79" s="65"/>
      <c r="I79" s="174"/>
      <c r="J79" s="65"/>
      <c r="K79" s="65"/>
      <c r="L79" s="63"/>
    </row>
    <row r="80" spans="2:12" s="1" customFormat="1" ht="22.5" customHeight="1">
      <c r="B80" s="43"/>
      <c r="C80" s="65"/>
      <c r="D80" s="65"/>
      <c r="E80" s="429" t="str">
        <f>E7</f>
        <v>Teoretické Ústavy  LF v Olomouci úpravy sekcí (A1-4.NP a A1-5.NP)</v>
      </c>
      <c r="F80" s="430"/>
      <c r="G80" s="430"/>
      <c r="H80" s="430"/>
      <c r="I80" s="174"/>
      <c r="J80" s="65"/>
      <c r="K80" s="65"/>
      <c r="L80" s="63"/>
    </row>
    <row r="81" spans="2:12" ht="13.5">
      <c r="B81" s="30"/>
      <c r="C81" s="67" t="s">
        <v>117</v>
      </c>
      <c r="D81" s="175"/>
      <c r="E81" s="175"/>
      <c r="F81" s="175"/>
      <c r="G81" s="175"/>
      <c r="H81" s="175"/>
      <c r="J81" s="175"/>
      <c r="K81" s="175"/>
      <c r="L81" s="176"/>
    </row>
    <row r="82" spans="2:12" s="1" customFormat="1" ht="22.5" customHeight="1">
      <c r="B82" s="43"/>
      <c r="C82" s="65"/>
      <c r="D82" s="65"/>
      <c r="E82" s="429" t="s">
        <v>118</v>
      </c>
      <c r="F82" s="431"/>
      <c r="G82" s="431"/>
      <c r="H82" s="431"/>
      <c r="I82" s="174"/>
      <c r="J82" s="65"/>
      <c r="K82" s="65"/>
      <c r="L82" s="63"/>
    </row>
    <row r="83" spans="2:12" s="1" customFormat="1" ht="14.45" customHeight="1">
      <c r="B83" s="43"/>
      <c r="C83" s="67" t="s">
        <v>119</v>
      </c>
      <c r="D83" s="65"/>
      <c r="E83" s="65"/>
      <c r="F83" s="65"/>
      <c r="G83" s="65"/>
      <c r="H83" s="65"/>
      <c r="I83" s="174"/>
      <c r="J83" s="65"/>
      <c r="K83" s="65"/>
      <c r="L83" s="63"/>
    </row>
    <row r="84" spans="2:12" s="1" customFormat="1" ht="23.25" customHeight="1">
      <c r="B84" s="43"/>
      <c r="C84" s="65"/>
      <c r="D84" s="65"/>
      <c r="E84" s="401" t="str">
        <f>E11</f>
        <v>EL - Elektroinstalace</v>
      </c>
      <c r="F84" s="431"/>
      <c r="G84" s="431"/>
      <c r="H84" s="431"/>
      <c r="I84" s="174"/>
      <c r="J84" s="65"/>
      <c r="K84" s="65"/>
      <c r="L84" s="63"/>
    </row>
    <row r="85" spans="2:12" s="1" customFormat="1" ht="6.95" customHeight="1">
      <c r="B85" s="43"/>
      <c r="C85" s="65"/>
      <c r="D85" s="65"/>
      <c r="E85" s="65"/>
      <c r="F85" s="65"/>
      <c r="G85" s="65"/>
      <c r="H85" s="65"/>
      <c r="I85" s="174"/>
      <c r="J85" s="65"/>
      <c r="K85" s="65"/>
      <c r="L85" s="63"/>
    </row>
    <row r="86" spans="2:12" s="1" customFormat="1" ht="18" customHeight="1">
      <c r="B86" s="43"/>
      <c r="C86" s="67" t="s">
        <v>23</v>
      </c>
      <c r="D86" s="65"/>
      <c r="E86" s="65"/>
      <c r="F86" s="177" t="str">
        <f>F14</f>
        <v xml:space="preserve"> </v>
      </c>
      <c r="G86" s="65"/>
      <c r="H86" s="65"/>
      <c r="I86" s="178" t="s">
        <v>25</v>
      </c>
      <c r="J86" s="75" t="str">
        <f>IF(J14="","",J14)</f>
        <v>14.7.2016</v>
      </c>
      <c r="K86" s="65"/>
      <c r="L86" s="63"/>
    </row>
    <row r="87" spans="2:12" s="1" customFormat="1" ht="6.95" customHeight="1">
      <c r="B87" s="43"/>
      <c r="C87" s="65"/>
      <c r="D87" s="65"/>
      <c r="E87" s="65"/>
      <c r="F87" s="65"/>
      <c r="G87" s="65"/>
      <c r="H87" s="65"/>
      <c r="I87" s="174"/>
      <c r="J87" s="65"/>
      <c r="K87" s="65"/>
      <c r="L87" s="63"/>
    </row>
    <row r="88" spans="2:12" s="1" customFormat="1" ht="13.5">
      <c r="B88" s="43"/>
      <c r="C88" s="67" t="s">
        <v>27</v>
      </c>
      <c r="D88" s="65"/>
      <c r="E88" s="65"/>
      <c r="F88" s="177" t="str">
        <f>E17</f>
        <v>Univerzita Palackého v Olomouci</v>
      </c>
      <c r="G88" s="65"/>
      <c r="H88" s="65"/>
      <c r="I88" s="178" t="s">
        <v>34</v>
      </c>
      <c r="J88" s="177" t="str">
        <f>E23</f>
        <v>Stavoprotjekt Olomouc a.s.</v>
      </c>
      <c r="K88" s="65"/>
      <c r="L88" s="63"/>
    </row>
    <row r="89" spans="2:12" s="1" customFormat="1" ht="14.45" customHeight="1">
      <c r="B89" s="43"/>
      <c r="C89" s="67" t="s">
        <v>32</v>
      </c>
      <c r="D89" s="65"/>
      <c r="E89" s="65"/>
      <c r="F89" s="177" t="str">
        <f>IF(E20="","",E20)</f>
        <v/>
      </c>
      <c r="G89" s="65"/>
      <c r="H89" s="65"/>
      <c r="I89" s="174"/>
      <c r="J89" s="65"/>
      <c r="K89" s="65"/>
      <c r="L89" s="63"/>
    </row>
    <row r="90" spans="2:12" s="1" customFormat="1" ht="10.35" customHeight="1">
      <c r="B90" s="43"/>
      <c r="C90" s="65"/>
      <c r="D90" s="65"/>
      <c r="E90" s="65"/>
      <c r="F90" s="65"/>
      <c r="G90" s="65"/>
      <c r="H90" s="65"/>
      <c r="I90" s="174"/>
      <c r="J90" s="65"/>
      <c r="K90" s="65"/>
      <c r="L90" s="63"/>
    </row>
    <row r="91" spans="2:20" s="10" customFormat="1" ht="29.25" customHeight="1">
      <c r="B91" s="179"/>
      <c r="C91" s="180" t="s">
        <v>147</v>
      </c>
      <c r="D91" s="181" t="s">
        <v>57</v>
      </c>
      <c r="E91" s="181" t="s">
        <v>53</v>
      </c>
      <c r="F91" s="181" t="s">
        <v>148</v>
      </c>
      <c r="G91" s="181" t="s">
        <v>149</v>
      </c>
      <c r="H91" s="181" t="s">
        <v>150</v>
      </c>
      <c r="I91" s="182" t="s">
        <v>151</v>
      </c>
      <c r="J91" s="181" t="s">
        <v>123</v>
      </c>
      <c r="K91" s="183" t="s">
        <v>152</v>
      </c>
      <c r="L91" s="184"/>
      <c r="M91" s="83" t="s">
        <v>153</v>
      </c>
      <c r="N91" s="84" t="s">
        <v>42</v>
      </c>
      <c r="O91" s="84" t="s">
        <v>154</v>
      </c>
      <c r="P91" s="84" t="s">
        <v>155</v>
      </c>
      <c r="Q91" s="84" t="s">
        <v>156</v>
      </c>
      <c r="R91" s="84" t="s">
        <v>157</v>
      </c>
      <c r="S91" s="84" t="s">
        <v>158</v>
      </c>
      <c r="T91" s="85" t="s">
        <v>159</v>
      </c>
    </row>
    <row r="92" spans="2:63" s="1" customFormat="1" ht="29.25" customHeight="1">
      <c r="B92" s="43"/>
      <c r="C92" s="89" t="s">
        <v>124</v>
      </c>
      <c r="D92" s="65"/>
      <c r="E92" s="65"/>
      <c r="F92" s="65"/>
      <c r="G92" s="65"/>
      <c r="H92" s="65"/>
      <c r="I92" s="174"/>
      <c r="J92" s="185">
        <f>BK92</f>
        <v>0</v>
      </c>
      <c r="K92" s="65"/>
      <c r="L92" s="63"/>
      <c r="M92" s="86"/>
      <c r="N92" s="87"/>
      <c r="O92" s="87"/>
      <c r="P92" s="186">
        <f>P93+P118+P232</f>
        <v>0</v>
      </c>
      <c r="Q92" s="87"/>
      <c r="R92" s="186">
        <f>R93+R118+R232</f>
        <v>2.847815</v>
      </c>
      <c r="S92" s="87"/>
      <c r="T92" s="187">
        <f>T93+T118+T232</f>
        <v>3.9319999999999995</v>
      </c>
      <c r="AT92" s="26" t="s">
        <v>71</v>
      </c>
      <c r="AU92" s="26" t="s">
        <v>125</v>
      </c>
      <c r="BK92" s="188">
        <f>BK93+BK118+BK232</f>
        <v>0</v>
      </c>
    </row>
    <row r="93" spans="2:63" s="11" customFormat="1" ht="37.35" customHeight="1">
      <c r="B93" s="189"/>
      <c r="C93" s="190"/>
      <c r="D93" s="191" t="s">
        <v>71</v>
      </c>
      <c r="E93" s="192" t="s">
        <v>160</v>
      </c>
      <c r="F93" s="192" t="s">
        <v>160</v>
      </c>
      <c r="G93" s="190"/>
      <c r="H93" s="190"/>
      <c r="I93" s="193"/>
      <c r="J93" s="194">
        <f>BK93</f>
        <v>0</v>
      </c>
      <c r="K93" s="190"/>
      <c r="L93" s="195"/>
      <c r="M93" s="196"/>
      <c r="N93" s="197"/>
      <c r="O93" s="197"/>
      <c r="P93" s="198">
        <f>P94+P99+P106+P115</f>
        <v>0</v>
      </c>
      <c r="Q93" s="197"/>
      <c r="R93" s="198">
        <f>R94+R99+R106+R115</f>
        <v>1.56378</v>
      </c>
      <c r="S93" s="197"/>
      <c r="T93" s="199">
        <f>T94+T99+T106+T115</f>
        <v>3.9319999999999995</v>
      </c>
      <c r="AR93" s="200" t="s">
        <v>79</v>
      </c>
      <c r="AT93" s="201" t="s">
        <v>71</v>
      </c>
      <c r="AU93" s="201" t="s">
        <v>72</v>
      </c>
      <c r="AY93" s="200" t="s">
        <v>162</v>
      </c>
      <c r="BK93" s="202">
        <f>BK94+BK99+BK106+BK115</f>
        <v>0</v>
      </c>
    </row>
    <row r="94" spans="2:63" s="11" customFormat="1" ht="19.9" customHeight="1">
      <c r="B94" s="189"/>
      <c r="C94" s="190"/>
      <c r="D94" s="203" t="s">
        <v>71</v>
      </c>
      <c r="E94" s="204" t="s">
        <v>211</v>
      </c>
      <c r="F94" s="204" t="s">
        <v>250</v>
      </c>
      <c r="G94" s="190"/>
      <c r="H94" s="190"/>
      <c r="I94" s="193"/>
      <c r="J94" s="205">
        <f>BK94</f>
        <v>0</v>
      </c>
      <c r="K94" s="190"/>
      <c r="L94" s="195"/>
      <c r="M94" s="196"/>
      <c r="N94" s="197"/>
      <c r="O94" s="197"/>
      <c r="P94" s="198">
        <f>SUM(P95:P98)</f>
        <v>0</v>
      </c>
      <c r="Q94" s="197"/>
      <c r="R94" s="198">
        <f>SUM(R95:R98)</f>
        <v>1.56378</v>
      </c>
      <c r="S94" s="197"/>
      <c r="T94" s="199">
        <f>SUM(T95:T98)</f>
        <v>0</v>
      </c>
      <c r="AR94" s="200" t="s">
        <v>79</v>
      </c>
      <c r="AT94" s="201" t="s">
        <v>71</v>
      </c>
      <c r="AU94" s="201" t="s">
        <v>79</v>
      </c>
      <c r="AY94" s="200" t="s">
        <v>162</v>
      </c>
      <c r="BK94" s="202">
        <f>SUM(BK95:BK98)</f>
        <v>0</v>
      </c>
    </row>
    <row r="95" spans="2:65" s="1" customFormat="1" ht="22.5" customHeight="1">
      <c r="B95" s="43"/>
      <c r="C95" s="206" t="s">
        <v>79</v>
      </c>
      <c r="D95" s="206" t="s">
        <v>165</v>
      </c>
      <c r="E95" s="207" t="s">
        <v>1344</v>
      </c>
      <c r="F95" s="208" t="s">
        <v>1345</v>
      </c>
      <c r="G95" s="209" t="s">
        <v>187</v>
      </c>
      <c r="H95" s="210">
        <v>40.2</v>
      </c>
      <c r="I95" s="211"/>
      <c r="J95" s="212">
        <f>ROUND(I95*H95,2)</f>
        <v>0</v>
      </c>
      <c r="K95" s="208" t="s">
        <v>169</v>
      </c>
      <c r="L95" s="63"/>
      <c r="M95" s="213" t="s">
        <v>21</v>
      </c>
      <c r="N95" s="214" t="s">
        <v>43</v>
      </c>
      <c r="O95" s="44"/>
      <c r="P95" s="215">
        <f>O95*H95</f>
        <v>0</v>
      </c>
      <c r="Q95" s="215">
        <v>0.0389</v>
      </c>
      <c r="R95" s="215">
        <f>Q95*H95</f>
        <v>1.56378</v>
      </c>
      <c r="S95" s="215">
        <v>0</v>
      </c>
      <c r="T95" s="216">
        <f>S95*H95</f>
        <v>0</v>
      </c>
      <c r="AR95" s="26" t="s">
        <v>170</v>
      </c>
      <c r="AT95" s="26" t="s">
        <v>165</v>
      </c>
      <c r="AU95" s="26" t="s">
        <v>81</v>
      </c>
      <c r="AY95" s="26" t="s">
        <v>162</v>
      </c>
      <c r="BE95" s="217">
        <f>IF(N95="základní",J95,0)</f>
        <v>0</v>
      </c>
      <c r="BF95" s="217">
        <f>IF(N95="snížená",J95,0)</f>
        <v>0</v>
      </c>
      <c r="BG95" s="217">
        <f>IF(N95="zákl. přenesená",J95,0)</f>
        <v>0</v>
      </c>
      <c r="BH95" s="217">
        <f>IF(N95="sníž. přenesená",J95,0)</f>
        <v>0</v>
      </c>
      <c r="BI95" s="217">
        <f>IF(N95="nulová",J95,0)</f>
        <v>0</v>
      </c>
      <c r="BJ95" s="26" t="s">
        <v>79</v>
      </c>
      <c r="BK95" s="217">
        <f>ROUND(I95*H95,2)</f>
        <v>0</v>
      </c>
      <c r="BL95" s="26" t="s">
        <v>170</v>
      </c>
      <c r="BM95" s="26" t="s">
        <v>1850</v>
      </c>
    </row>
    <row r="96" spans="2:51" s="13" customFormat="1" ht="13.5">
      <c r="B96" s="232"/>
      <c r="C96" s="233"/>
      <c r="D96" s="218" t="s">
        <v>174</v>
      </c>
      <c r="E96" s="234" t="s">
        <v>21</v>
      </c>
      <c r="F96" s="235" t="s">
        <v>1851</v>
      </c>
      <c r="G96" s="233"/>
      <c r="H96" s="236">
        <v>25.2</v>
      </c>
      <c r="I96" s="237"/>
      <c r="J96" s="233"/>
      <c r="K96" s="233"/>
      <c r="L96" s="238"/>
      <c r="M96" s="239"/>
      <c r="N96" s="240"/>
      <c r="O96" s="240"/>
      <c r="P96" s="240"/>
      <c r="Q96" s="240"/>
      <c r="R96" s="240"/>
      <c r="S96" s="240"/>
      <c r="T96" s="241"/>
      <c r="AT96" s="242" t="s">
        <v>174</v>
      </c>
      <c r="AU96" s="242" t="s">
        <v>81</v>
      </c>
      <c r="AV96" s="13" t="s">
        <v>81</v>
      </c>
      <c r="AW96" s="13" t="s">
        <v>36</v>
      </c>
      <c r="AX96" s="13" t="s">
        <v>72</v>
      </c>
      <c r="AY96" s="242" t="s">
        <v>162</v>
      </c>
    </row>
    <row r="97" spans="2:51" s="13" customFormat="1" ht="13.5">
      <c r="B97" s="232"/>
      <c r="C97" s="233"/>
      <c r="D97" s="218" t="s">
        <v>174</v>
      </c>
      <c r="E97" s="234" t="s">
        <v>21</v>
      </c>
      <c r="F97" s="235" t="s">
        <v>1852</v>
      </c>
      <c r="G97" s="233"/>
      <c r="H97" s="236">
        <v>15</v>
      </c>
      <c r="I97" s="237"/>
      <c r="J97" s="233"/>
      <c r="K97" s="233"/>
      <c r="L97" s="238"/>
      <c r="M97" s="239"/>
      <c r="N97" s="240"/>
      <c r="O97" s="240"/>
      <c r="P97" s="240"/>
      <c r="Q97" s="240"/>
      <c r="R97" s="240"/>
      <c r="S97" s="240"/>
      <c r="T97" s="241"/>
      <c r="AT97" s="242" t="s">
        <v>174</v>
      </c>
      <c r="AU97" s="242" t="s">
        <v>81</v>
      </c>
      <c r="AV97" s="13" t="s">
        <v>81</v>
      </c>
      <c r="AW97" s="13" t="s">
        <v>36</v>
      </c>
      <c r="AX97" s="13" t="s">
        <v>72</v>
      </c>
      <c r="AY97" s="242" t="s">
        <v>162</v>
      </c>
    </row>
    <row r="98" spans="2:51" s="14" customFormat="1" ht="13.5">
      <c r="B98" s="243"/>
      <c r="C98" s="244"/>
      <c r="D98" s="218" t="s">
        <v>174</v>
      </c>
      <c r="E98" s="281" t="s">
        <v>21</v>
      </c>
      <c r="F98" s="282" t="s">
        <v>184</v>
      </c>
      <c r="G98" s="244"/>
      <c r="H98" s="283">
        <v>40.2</v>
      </c>
      <c r="I98" s="249"/>
      <c r="J98" s="244"/>
      <c r="K98" s="244"/>
      <c r="L98" s="250"/>
      <c r="M98" s="251"/>
      <c r="N98" s="252"/>
      <c r="O98" s="252"/>
      <c r="P98" s="252"/>
      <c r="Q98" s="252"/>
      <c r="R98" s="252"/>
      <c r="S98" s="252"/>
      <c r="T98" s="253"/>
      <c r="AT98" s="254" t="s">
        <v>174</v>
      </c>
      <c r="AU98" s="254" t="s">
        <v>81</v>
      </c>
      <c r="AV98" s="14" t="s">
        <v>170</v>
      </c>
      <c r="AW98" s="14" t="s">
        <v>36</v>
      </c>
      <c r="AX98" s="14" t="s">
        <v>79</v>
      </c>
      <c r="AY98" s="254" t="s">
        <v>162</v>
      </c>
    </row>
    <row r="99" spans="2:63" s="11" customFormat="1" ht="29.85" customHeight="1">
      <c r="B99" s="189"/>
      <c r="C99" s="190"/>
      <c r="D99" s="203" t="s">
        <v>71</v>
      </c>
      <c r="E99" s="204" t="s">
        <v>229</v>
      </c>
      <c r="F99" s="204" t="s">
        <v>463</v>
      </c>
      <c r="G99" s="190"/>
      <c r="H99" s="190"/>
      <c r="I99" s="193"/>
      <c r="J99" s="205">
        <f>BK99</f>
        <v>0</v>
      </c>
      <c r="K99" s="190"/>
      <c r="L99" s="195"/>
      <c r="M99" s="196"/>
      <c r="N99" s="197"/>
      <c r="O99" s="197"/>
      <c r="P99" s="198">
        <f>SUM(P100:P105)</f>
        <v>0</v>
      </c>
      <c r="Q99" s="197"/>
      <c r="R99" s="198">
        <f>SUM(R100:R105)</f>
        <v>0</v>
      </c>
      <c r="S99" s="197"/>
      <c r="T99" s="199">
        <f>SUM(T100:T105)</f>
        <v>3.9319999999999995</v>
      </c>
      <c r="AR99" s="200" t="s">
        <v>79</v>
      </c>
      <c r="AT99" s="201" t="s">
        <v>71</v>
      </c>
      <c r="AU99" s="201" t="s">
        <v>79</v>
      </c>
      <c r="AY99" s="200" t="s">
        <v>162</v>
      </c>
      <c r="BK99" s="202">
        <f>SUM(BK100:BK105)</f>
        <v>0</v>
      </c>
    </row>
    <row r="100" spans="2:65" s="1" customFormat="1" ht="22.5" customHeight="1">
      <c r="B100" s="43"/>
      <c r="C100" s="206" t="s">
        <v>81</v>
      </c>
      <c r="D100" s="206" t="s">
        <v>165</v>
      </c>
      <c r="E100" s="207" t="s">
        <v>1853</v>
      </c>
      <c r="F100" s="208" t="s">
        <v>1854</v>
      </c>
      <c r="G100" s="209" t="s">
        <v>416</v>
      </c>
      <c r="H100" s="210">
        <v>80</v>
      </c>
      <c r="I100" s="211"/>
      <c r="J100" s="212">
        <f aca="true" t="shared" si="0" ref="J100:J105">ROUND(I100*H100,2)</f>
        <v>0</v>
      </c>
      <c r="K100" s="208" t="s">
        <v>169</v>
      </c>
      <c r="L100" s="63"/>
      <c r="M100" s="213" t="s">
        <v>21</v>
      </c>
      <c r="N100" s="214" t="s">
        <v>43</v>
      </c>
      <c r="O100" s="44"/>
      <c r="P100" s="215">
        <f aca="true" t="shared" si="1" ref="P100:P105">O100*H100</f>
        <v>0</v>
      </c>
      <c r="Q100" s="215">
        <v>0</v>
      </c>
      <c r="R100" s="215">
        <f aca="true" t="shared" si="2" ref="R100:R105">Q100*H100</f>
        <v>0</v>
      </c>
      <c r="S100" s="215">
        <v>0.001</v>
      </c>
      <c r="T100" s="216">
        <f aca="true" t="shared" si="3" ref="T100:T105">S100*H100</f>
        <v>0.08</v>
      </c>
      <c r="AR100" s="26" t="s">
        <v>170</v>
      </c>
      <c r="AT100" s="26" t="s">
        <v>165</v>
      </c>
      <c r="AU100" s="26" t="s">
        <v>81</v>
      </c>
      <c r="AY100" s="26" t="s">
        <v>162</v>
      </c>
      <c r="BE100" s="217">
        <f aca="true" t="shared" si="4" ref="BE100:BE105">IF(N100="základní",J100,0)</f>
        <v>0</v>
      </c>
      <c r="BF100" s="217">
        <f aca="true" t="shared" si="5" ref="BF100:BF105">IF(N100="snížená",J100,0)</f>
        <v>0</v>
      </c>
      <c r="BG100" s="217">
        <f aca="true" t="shared" si="6" ref="BG100:BG105">IF(N100="zákl. přenesená",J100,0)</f>
        <v>0</v>
      </c>
      <c r="BH100" s="217">
        <f aca="true" t="shared" si="7" ref="BH100:BH105">IF(N100="sníž. přenesená",J100,0)</f>
        <v>0</v>
      </c>
      <c r="BI100" s="217">
        <f aca="true" t="shared" si="8" ref="BI100:BI105">IF(N100="nulová",J100,0)</f>
        <v>0</v>
      </c>
      <c r="BJ100" s="26" t="s">
        <v>79</v>
      </c>
      <c r="BK100" s="217">
        <f aca="true" t="shared" si="9" ref="BK100:BK105">ROUND(I100*H100,2)</f>
        <v>0</v>
      </c>
      <c r="BL100" s="26" t="s">
        <v>170</v>
      </c>
      <c r="BM100" s="26" t="s">
        <v>1855</v>
      </c>
    </row>
    <row r="101" spans="2:65" s="1" customFormat="1" ht="22.5" customHeight="1">
      <c r="B101" s="43"/>
      <c r="C101" s="206" t="s">
        <v>163</v>
      </c>
      <c r="D101" s="206" t="s">
        <v>165</v>
      </c>
      <c r="E101" s="207" t="s">
        <v>1856</v>
      </c>
      <c r="F101" s="208" t="s">
        <v>1857</v>
      </c>
      <c r="G101" s="209" t="s">
        <v>416</v>
      </c>
      <c r="H101" s="210">
        <v>32</v>
      </c>
      <c r="I101" s="211"/>
      <c r="J101" s="212">
        <f t="shared" si="0"/>
        <v>0</v>
      </c>
      <c r="K101" s="208" t="s">
        <v>169</v>
      </c>
      <c r="L101" s="63"/>
      <c r="M101" s="213" t="s">
        <v>21</v>
      </c>
      <c r="N101" s="214" t="s">
        <v>43</v>
      </c>
      <c r="O101" s="44"/>
      <c r="P101" s="215">
        <f t="shared" si="1"/>
        <v>0</v>
      </c>
      <c r="Q101" s="215">
        <v>0</v>
      </c>
      <c r="R101" s="215">
        <f t="shared" si="2"/>
        <v>0</v>
      </c>
      <c r="S101" s="215">
        <v>0.001</v>
      </c>
      <c r="T101" s="216">
        <f t="shared" si="3"/>
        <v>0.032</v>
      </c>
      <c r="AR101" s="26" t="s">
        <v>170</v>
      </c>
      <c r="AT101" s="26" t="s">
        <v>165</v>
      </c>
      <c r="AU101" s="26" t="s">
        <v>81</v>
      </c>
      <c r="AY101" s="26" t="s">
        <v>162</v>
      </c>
      <c r="BE101" s="217">
        <f t="shared" si="4"/>
        <v>0</v>
      </c>
      <c r="BF101" s="217">
        <f t="shared" si="5"/>
        <v>0</v>
      </c>
      <c r="BG101" s="217">
        <f t="shared" si="6"/>
        <v>0</v>
      </c>
      <c r="BH101" s="217">
        <f t="shared" si="7"/>
        <v>0</v>
      </c>
      <c r="BI101" s="217">
        <f t="shared" si="8"/>
        <v>0</v>
      </c>
      <c r="BJ101" s="26" t="s">
        <v>79</v>
      </c>
      <c r="BK101" s="217">
        <f t="shared" si="9"/>
        <v>0</v>
      </c>
      <c r="BL101" s="26" t="s">
        <v>170</v>
      </c>
      <c r="BM101" s="26" t="s">
        <v>1858</v>
      </c>
    </row>
    <row r="102" spans="2:65" s="1" customFormat="1" ht="22.5" customHeight="1">
      <c r="B102" s="43"/>
      <c r="C102" s="206" t="s">
        <v>170</v>
      </c>
      <c r="D102" s="206" t="s">
        <v>165</v>
      </c>
      <c r="E102" s="207" t="s">
        <v>1859</v>
      </c>
      <c r="F102" s="208" t="s">
        <v>1860</v>
      </c>
      <c r="G102" s="209" t="s">
        <v>416</v>
      </c>
      <c r="H102" s="210">
        <v>470</v>
      </c>
      <c r="I102" s="211"/>
      <c r="J102" s="212">
        <f t="shared" si="0"/>
        <v>0</v>
      </c>
      <c r="K102" s="208" t="s">
        <v>169</v>
      </c>
      <c r="L102" s="63"/>
      <c r="M102" s="213" t="s">
        <v>21</v>
      </c>
      <c r="N102" s="214" t="s">
        <v>43</v>
      </c>
      <c r="O102" s="44"/>
      <c r="P102" s="215">
        <f t="shared" si="1"/>
        <v>0</v>
      </c>
      <c r="Q102" s="215">
        <v>0</v>
      </c>
      <c r="R102" s="215">
        <f t="shared" si="2"/>
        <v>0</v>
      </c>
      <c r="S102" s="215">
        <v>0.001</v>
      </c>
      <c r="T102" s="216">
        <f t="shared" si="3"/>
        <v>0.47000000000000003</v>
      </c>
      <c r="AR102" s="26" t="s">
        <v>170</v>
      </c>
      <c r="AT102" s="26" t="s">
        <v>165</v>
      </c>
      <c r="AU102" s="26" t="s">
        <v>81</v>
      </c>
      <c r="AY102" s="26" t="s">
        <v>162</v>
      </c>
      <c r="BE102" s="217">
        <f t="shared" si="4"/>
        <v>0</v>
      </c>
      <c r="BF102" s="217">
        <f t="shared" si="5"/>
        <v>0</v>
      </c>
      <c r="BG102" s="217">
        <f t="shared" si="6"/>
        <v>0</v>
      </c>
      <c r="BH102" s="217">
        <f t="shared" si="7"/>
        <v>0</v>
      </c>
      <c r="BI102" s="217">
        <f t="shared" si="8"/>
        <v>0</v>
      </c>
      <c r="BJ102" s="26" t="s">
        <v>79</v>
      </c>
      <c r="BK102" s="217">
        <f t="shared" si="9"/>
        <v>0</v>
      </c>
      <c r="BL102" s="26" t="s">
        <v>170</v>
      </c>
      <c r="BM102" s="26" t="s">
        <v>1861</v>
      </c>
    </row>
    <row r="103" spans="2:65" s="1" customFormat="1" ht="22.5" customHeight="1">
      <c r="B103" s="43"/>
      <c r="C103" s="206" t="s">
        <v>203</v>
      </c>
      <c r="D103" s="206" t="s">
        <v>165</v>
      </c>
      <c r="E103" s="207" t="s">
        <v>1862</v>
      </c>
      <c r="F103" s="208" t="s">
        <v>1863</v>
      </c>
      <c r="G103" s="209" t="s">
        <v>416</v>
      </c>
      <c r="H103" s="210">
        <v>112</v>
      </c>
      <c r="I103" s="211"/>
      <c r="J103" s="212">
        <f t="shared" si="0"/>
        <v>0</v>
      </c>
      <c r="K103" s="208" t="s">
        <v>169</v>
      </c>
      <c r="L103" s="63"/>
      <c r="M103" s="213" t="s">
        <v>21</v>
      </c>
      <c r="N103" s="214" t="s">
        <v>43</v>
      </c>
      <c r="O103" s="44"/>
      <c r="P103" s="215">
        <f t="shared" si="1"/>
        <v>0</v>
      </c>
      <c r="Q103" s="215">
        <v>0</v>
      </c>
      <c r="R103" s="215">
        <f t="shared" si="2"/>
        <v>0</v>
      </c>
      <c r="S103" s="215">
        <v>0.005</v>
      </c>
      <c r="T103" s="216">
        <f t="shared" si="3"/>
        <v>0.56</v>
      </c>
      <c r="AR103" s="26" t="s">
        <v>170</v>
      </c>
      <c r="AT103" s="26" t="s">
        <v>165</v>
      </c>
      <c r="AU103" s="26" t="s">
        <v>81</v>
      </c>
      <c r="AY103" s="26" t="s">
        <v>162</v>
      </c>
      <c r="BE103" s="217">
        <f t="shared" si="4"/>
        <v>0</v>
      </c>
      <c r="BF103" s="217">
        <f t="shared" si="5"/>
        <v>0</v>
      </c>
      <c r="BG103" s="217">
        <f t="shared" si="6"/>
        <v>0</v>
      </c>
      <c r="BH103" s="217">
        <f t="shared" si="7"/>
        <v>0</v>
      </c>
      <c r="BI103" s="217">
        <f t="shared" si="8"/>
        <v>0</v>
      </c>
      <c r="BJ103" s="26" t="s">
        <v>79</v>
      </c>
      <c r="BK103" s="217">
        <f t="shared" si="9"/>
        <v>0</v>
      </c>
      <c r="BL103" s="26" t="s">
        <v>170</v>
      </c>
      <c r="BM103" s="26" t="s">
        <v>1864</v>
      </c>
    </row>
    <row r="104" spans="2:65" s="1" customFormat="1" ht="22.5" customHeight="1">
      <c r="B104" s="43"/>
      <c r="C104" s="206" t="s">
        <v>211</v>
      </c>
      <c r="D104" s="206" t="s">
        <v>165</v>
      </c>
      <c r="E104" s="207" t="s">
        <v>1865</v>
      </c>
      <c r="F104" s="208" t="s">
        <v>1866</v>
      </c>
      <c r="G104" s="209" t="s">
        <v>206</v>
      </c>
      <c r="H104" s="210">
        <v>360</v>
      </c>
      <c r="I104" s="211"/>
      <c r="J104" s="212">
        <f t="shared" si="0"/>
        <v>0</v>
      </c>
      <c r="K104" s="208" t="s">
        <v>169</v>
      </c>
      <c r="L104" s="63"/>
      <c r="M104" s="213" t="s">
        <v>21</v>
      </c>
      <c r="N104" s="214" t="s">
        <v>43</v>
      </c>
      <c r="O104" s="44"/>
      <c r="P104" s="215">
        <f t="shared" si="1"/>
        <v>0</v>
      </c>
      <c r="Q104" s="215">
        <v>0</v>
      </c>
      <c r="R104" s="215">
        <f t="shared" si="2"/>
        <v>0</v>
      </c>
      <c r="S104" s="215">
        <v>0.004</v>
      </c>
      <c r="T104" s="216">
        <f t="shared" si="3"/>
        <v>1.44</v>
      </c>
      <c r="AR104" s="26" t="s">
        <v>170</v>
      </c>
      <c r="AT104" s="26" t="s">
        <v>165</v>
      </c>
      <c r="AU104" s="26" t="s">
        <v>81</v>
      </c>
      <c r="AY104" s="26" t="s">
        <v>162</v>
      </c>
      <c r="BE104" s="217">
        <f t="shared" si="4"/>
        <v>0</v>
      </c>
      <c r="BF104" s="217">
        <f t="shared" si="5"/>
        <v>0</v>
      </c>
      <c r="BG104" s="217">
        <f t="shared" si="6"/>
        <v>0</v>
      </c>
      <c r="BH104" s="217">
        <f t="shared" si="7"/>
        <v>0</v>
      </c>
      <c r="BI104" s="217">
        <f t="shared" si="8"/>
        <v>0</v>
      </c>
      <c r="BJ104" s="26" t="s">
        <v>79</v>
      </c>
      <c r="BK104" s="217">
        <f t="shared" si="9"/>
        <v>0</v>
      </c>
      <c r="BL104" s="26" t="s">
        <v>170</v>
      </c>
      <c r="BM104" s="26" t="s">
        <v>1867</v>
      </c>
    </row>
    <row r="105" spans="2:65" s="1" customFormat="1" ht="22.5" customHeight="1">
      <c r="B105" s="43"/>
      <c r="C105" s="206" t="s">
        <v>217</v>
      </c>
      <c r="D105" s="206" t="s">
        <v>165</v>
      </c>
      <c r="E105" s="207" t="s">
        <v>1868</v>
      </c>
      <c r="F105" s="208" t="s">
        <v>1869</v>
      </c>
      <c r="G105" s="209" t="s">
        <v>206</v>
      </c>
      <c r="H105" s="210">
        <v>150</v>
      </c>
      <c r="I105" s="211"/>
      <c r="J105" s="212">
        <f t="shared" si="0"/>
        <v>0</v>
      </c>
      <c r="K105" s="208" t="s">
        <v>169</v>
      </c>
      <c r="L105" s="63"/>
      <c r="M105" s="213" t="s">
        <v>21</v>
      </c>
      <c r="N105" s="214" t="s">
        <v>43</v>
      </c>
      <c r="O105" s="44"/>
      <c r="P105" s="215">
        <f t="shared" si="1"/>
        <v>0</v>
      </c>
      <c r="Q105" s="215">
        <v>0</v>
      </c>
      <c r="R105" s="215">
        <f t="shared" si="2"/>
        <v>0</v>
      </c>
      <c r="S105" s="215">
        <v>0.009</v>
      </c>
      <c r="T105" s="216">
        <f t="shared" si="3"/>
        <v>1.3499999999999999</v>
      </c>
      <c r="AR105" s="26" t="s">
        <v>170</v>
      </c>
      <c r="AT105" s="26" t="s">
        <v>165</v>
      </c>
      <c r="AU105" s="26" t="s">
        <v>81</v>
      </c>
      <c r="AY105" s="26" t="s">
        <v>162</v>
      </c>
      <c r="BE105" s="217">
        <f t="shared" si="4"/>
        <v>0</v>
      </c>
      <c r="BF105" s="217">
        <f t="shared" si="5"/>
        <v>0</v>
      </c>
      <c r="BG105" s="217">
        <f t="shared" si="6"/>
        <v>0</v>
      </c>
      <c r="BH105" s="217">
        <f t="shared" si="7"/>
        <v>0</v>
      </c>
      <c r="BI105" s="217">
        <f t="shared" si="8"/>
        <v>0</v>
      </c>
      <c r="BJ105" s="26" t="s">
        <v>79</v>
      </c>
      <c r="BK105" s="217">
        <f t="shared" si="9"/>
        <v>0</v>
      </c>
      <c r="BL105" s="26" t="s">
        <v>170</v>
      </c>
      <c r="BM105" s="26" t="s">
        <v>1870</v>
      </c>
    </row>
    <row r="106" spans="2:63" s="11" customFormat="1" ht="29.85" customHeight="1">
      <c r="B106" s="189"/>
      <c r="C106" s="190"/>
      <c r="D106" s="203" t="s">
        <v>71</v>
      </c>
      <c r="E106" s="204" t="s">
        <v>536</v>
      </c>
      <c r="F106" s="204" t="s">
        <v>537</v>
      </c>
      <c r="G106" s="190"/>
      <c r="H106" s="190"/>
      <c r="I106" s="193"/>
      <c r="J106" s="205">
        <f>BK106</f>
        <v>0</v>
      </c>
      <c r="K106" s="190"/>
      <c r="L106" s="195"/>
      <c r="M106" s="196"/>
      <c r="N106" s="197"/>
      <c r="O106" s="197"/>
      <c r="P106" s="198">
        <f>SUM(P107:P114)</f>
        <v>0</v>
      </c>
      <c r="Q106" s="197"/>
      <c r="R106" s="198">
        <f>SUM(R107:R114)</f>
        <v>0</v>
      </c>
      <c r="S106" s="197"/>
      <c r="T106" s="199">
        <f>SUM(T107:T114)</f>
        <v>0</v>
      </c>
      <c r="AR106" s="200" t="s">
        <v>79</v>
      </c>
      <c r="AT106" s="201" t="s">
        <v>71</v>
      </c>
      <c r="AU106" s="201" t="s">
        <v>79</v>
      </c>
      <c r="AY106" s="200" t="s">
        <v>162</v>
      </c>
      <c r="BK106" s="202">
        <f>SUM(BK107:BK114)</f>
        <v>0</v>
      </c>
    </row>
    <row r="107" spans="2:65" s="1" customFormat="1" ht="22.5" customHeight="1">
      <c r="B107" s="43"/>
      <c r="C107" s="206" t="s">
        <v>222</v>
      </c>
      <c r="D107" s="206" t="s">
        <v>165</v>
      </c>
      <c r="E107" s="207" t="s">
        <v>1365</v>
      </c>
      <c r="F107" s="208" t="s">
        <v>1366</v>
      </c>
      <c r="G107" s="209" t="s">
        <v>168</v>
      </c>
      <c r="H107" s="210">
        <v>3.932</v>
      </c>
      <c r="I107" s="211"/>
      <c r="J107" s="212">
        <f>ROUND(I107*H107,2)</f>
        <v>0</v>
      </c>
      <c r="K107" s="208" t="s">
        <v>169</v>
      </c>
      <c r="L107" s="63"/>
      <c r="M107" s="213" t="s">
        <v>21</v>
      </c>
      <c r="N107" s="214" t="s">
        <v>43</v>
      </c>
      <c r="O107" s="44"/>
      <c r="P107" s="215">
        <f>O107*H107</f>
        <v>0</v>
      </c>
      <c r="Q107" s="215">
        <v>0</v>
      </c>
      <c r="R107" s="215">
        <f>Q107*H107</f>
        <v>0</v>
      </c>
      <c r="S107" s="215">
        <v>0</v>
      </c>
      <c r="T107" s="216">
        <f>S107*H107</f>
        <v>0</v>
      </c>
      <c r="AR107" s="26" t="s">
        <v>170</v>
      </c>
      <c r="AT107" s="26" t="s">
        <v>165</v>
      </c>
      <c r="AU107" s="26" t="s">
        <v>81</v>
      </c>
      <c r="AY107" s="26" t="s">
        <v>162</v>
      </c>
      <c r="BE107" s="217">
        <f>IF(N107="základní",J107,0)</f>
        <v>0</v>
      </c>
      <c r="BF107" s="217">
        <f>IF(N107="snížená",J107,0)</f>
        <v>0</v>
      </c>
      <c r="BG107" s="217">
        <f>IF(N107="zákl. přenesená",J107,0)</f>
        <v>0</v>
      </c>
      <c r="BH107" s="217">
        <f>IF(N107="sníž. přenesená",J107,0)</f>
        <v>0</v>
      </c>
      <c r="BI107" s="217">
        <f>IF(N107="nulová",J107,0)</f>
        <v>0</v>
      </c>
      <c r="BJ107" s="26" t="s">
        <v>79</v>
      </c>
      <c r="BK107" s="217">
        <f>ROUND(I107*H107,2)</f>
        <v>0</v>
      </c>
      <c r="BL107" s="26" t="s">
        <v>170</v>
      </c>
      <c r="BM107" s="26" t="s">
        <v>1871</v>
      </c>
    </row>
    <row r="108" spans="2:47" s="1" customFormat="1" ht="40.5">
      <c r="B108" s="43"/>
      <c r="C108" s="65"/>
      <c r="D108" s="245" t="s">
        <v>172</v>
      </c>
      <c r="E108" s="65"/>
      <c r="F108" s="279" t="s">
        <v>1368</v>
      </c>
      <c r="G108" s="65"/>
      <c r="H108" s="65"/>
      <c r="I108" s="174"/>
      <c r="J108" s="65"/>
      <c r="K108" s="65"/>
      <c r="L108" s="63"/>
      <c r="M108" s="220"/>
      <c r="N108" s="44"/>
      <c r="O108" s="44"/>
      <c r="P108" s="44"/>
      <c r="Q108" s="44"/>
      <c r="R108" s="44"/>
      <c r="S108" s="44"/>
      <c r="T108" s="80"/>
      <c r="AT108" s="26" t="s">
        <v>172</v>
      </c>
      <c r="AU108" s="26" t="s">
        <v>81</v>
      </c>
    </row>
    <row r="109" spans="2:65" s="1" customFormat="1" ht="22.5" customHeight="1">
      <c r="B109" s="43"/>
      <c r="C109" s="206" t="s">
        <v>229</v>
      </c>
      <c r="D109" s="206" t="s">
        <v>165</v>
      </c>
      <c r="E109" s="207" t="s">
        <v>539</v>
      </c>
      <c r="F109" s="208" t="s">
        <v>540</v>
      </c>
      <c r="G109" s="209" t="s">
        <v>168</v>
      </c>
      <c r="H109" s="210">
        <v>3.932</v>
      </c>
      <c r="I109" s="211"/>
      <c r="J109" s="212">
        <f>ROUND(I109*H109,2)</f>
        <v>0</v>
      </c>
      <c r="K109" s="208" t="s">
        <v>169</v>
      </c>
      <c r="L109" s="63"/>
      <c r="M109" s="213" t="s">
        <v>21</v>
      </c>
      <c r="N109" s="214" t="s">
        <v>43</v>
      </c>
      <c r="O109" s="44"/>
      <c r="P109" s="215">
        <f>O109*H109</f>
        <v>0</v>
      </c>
      <c r="Q109" s="215">
        <v>0</v>
      </c>
      <c r="R109" s="215">
        <f>Q109*H109</f>
        <v>0</v>
      </c>
      <c r="S109" s="215">
        <v>0</v>
      </c>
      <c r="T109" s="216">
        <f>S109*H109</f>
        <v>0</v>
      </c>
      <c r="AR109" s="26" t="s">
        <v>170</v>
      </c>
      <c r="AT109" s="26" t="s">
        <v>165</v>
      </c>
      <c r="AU109" s="26" t="s">
        <v>81</v>
      </c>
      <c r="AY109" s="26" t="s">
        <v>162</v>
      </c>
      <c r="BE109" s="217">
        <f>IF(N109="základní",J109,0)</f>
        <v>0</v>
      </c>
      <c r="BF109" s="217">
        <f>IF(N109="snížená",J109,0)</f>
        <v>0</v>
      </c>
      <c r="BG109" s="217">
        <f>IF(N109="zákl. přenesená",J109,0)</f>
        <v>0</v>
      </c>
      <c r="BH109" s="217">
        <f>IF(N109="sníž. přenesená",J109,0)</f>
        <v>0</v>
      </c>
      <c r="BI109" s="217">
        <f>IF(N109="nulová",J109,0)</f>
        <v>0</v>
      </c>
      <c r="BJ109" s="26" t="s">
        <v>79</v>
      </c>
      <c r="BK109" s="217">
        <f>ROUND(I109*H109,2)</f>
        <v>0</v>
      </c>
      <c r="BL109" s="26" t="s">
        <v>170</v>
      </c>
      <c r="BM109" s="26" t="s">
        <v>1872</v>
      </c>
    </row>
    <row r="110" spans="2:47" s="1" customFormat="1" ht="94.5">
      <c r="B110" s="43"/>
      <c r="C110" s="65"/>
      <c r="D110" s="245" t="s">
        <v>172</v>
      </c>
      <c r="E110" s="65"/>
      <c r="F110" s="279" t="s">
        <v>542</v>
      </c>
      <c r="G110" s="65"/>
      <c r="H110" s="65"/>
      <c r="I110" s="174"/>
      <c r="J110" s="65"/>
      <c r="K110" s="65"/>
      <c r="L110" s="63"/>
      <c r="M110" s="220"/>
      <c r="N110" s="44"/>
      <c r="O110" s="44"/>
      <c r="P110" s="44"/>
      <c r="Q110" s="44"/>
      <c r="R110" s="44"/>
      <c r="S110" s="44"/>
      <c r="T110" s="80"/>
      <c r="AT110" s="26" t="s">
        <v>172</v>
      </c>
      <c r="AU110" s="26" t="s">
        <v>81</v>
      </c>
    </row>
    <row r="111" spans="2:65" s="1" customFormat="1" ht="22.5" customHeight="1">
      <c r="B111" s="43"/>
      <c r="C111" s="206" t="s">
        <v>236</v>
      </c>
      <c r="D111" s="206" t="s">
        <v>165</v>
      </c>
      <c r="E111" s="207" t="s">
        <v>554</v>
      </c>
      <c r="F111" s="208" t="s">
        <v>555</v>
      </c>
      <c r="G111" s="209" t="s">
        <v>168</v>
      </c>
      <c r="H111" s="210">
        <v>3.932</v>
      </c>
      <c r="I111" s="211"/>
      <c r="J111" s="212">
        <f>ROUND(I111*H111,2)</f>
        <v>0</v>
      </c>
      <c r="K111" s="208" t="s">
        <v>169</v>
      </c>
      <c r="L111" s="63"/>
      <c r="M111" s="213" t="s">
        <v>21</v>
      </c>
      <c r="N111" s="214" t="s">
        <v>43</v>
      </c>
      <c r="O111" s="44"/>
      <c r="P111" s="215">
        <f>O111*H111</f>
        <v>0</v>
      </c>
      <c r="Q111" s="215">
        <v>0</v>
      </c>
      <c r="R111" s="215">
        <f>Q111*H111</f>
        <v>0</v>
      </c>
      <c r="S111" s="215">
        <v>0</v>
      </c>
      <c r="T111" s="216">
        <f>S111*H111</f>
        <v>0</v>
      </c>
      <c r="AR111" s="26" t="s">
        <v>170</v>
      </c>
      <c r="AT111" s="26" t="s">
        <v>165</v>
      </c>
      <c r="AU111" s="26" t="s">
        <v>81</v>
      </c>
      <c r="AY111" s="26" t="s">
        <v>162</v>
      </c>
      <c r="BE111" s="217">
        <f>IF(N111="základní",J111,0)</f>
        <v>0</v>
      </c>
      <c r="BF111" s="217">
        <f>IF(N111="snížená",J111,0)</f>
        <v>0</v>
      </c>
      <c r="BG111" s="217">
        <f>IF(N111="zákl. přenesená",J111,0)</f>
        <v>0</v>
      </c>
      <c r="BH111" s="217">
        <f>IF(N111="sníž. přenesená",J111,0)</f>
        <v>0</v>
      </c>
      <c r="BI111" s="217">
        <f>IF(N111="nulová",J111,0)</f>
        <v>0</v>
      </c>
      <c r="BJ111" s="26" t="s">
        <v>79</v>
      </c>
      <c r="BK111" s="217">
        <f>ROUND(I111*H111,2)</f>
        <v>0</v>
      </c>
      <c r="BL111" s="26" t="s">
        <v>170</v>
      </c>
      <c r="BM111" s="26" t="s">
        <v>1873</v>
      </c>
    </row>
    <row r="112" spans="2:65" s="1" customFormat="1" ht="22.5" customHeight="1">
      <c r="B112" s="43"/>
      <c r="C112" s="206" t="s">
        <v>244</v>
      </c>
      <c r="D112" s="206" t="s">
        <v>165</v>
      </c>
      <c r="E112" s="207" t="s">
        <v>559</v>
      </c>
      <c r="F112" s="208" t="s">
        <v>560</v>
      </c>
      <c r="G112" s="209" t="s">
        <v>168</v>
      </c>
      <c r="H112" s="210">
        <v>55.048</v>
      </c>
      <c r="I112" s="211"/>
      <c r="J112" s="212">
        <f>ROUND(I112*H112,2)</f>
        <v>0</v>
      </c>
      <c r="K112" s="208" t="s">
        <v>169</v>
      </c>
      <c r="L112" s="63"/>
      <c r="M112" s="213" t="s">
        <v>21</v>
      </c>
      <c r="N112" s="214" t="s">
        <v>43</v>
      </c>
      <c r="O112" s="44"/>
      <c r="P112" s="215">
        <f>O112*H112</f>
        <v>0</v>
      </c>
      <c r="Q112" s="215">
        <v>0</v>
      </c>
      <c r="R112" s="215">
        <f>Q112*H112</f>
        <v>0</v>
      </c>
      <c r="S112" s="215">
        <v>0</v>
      </c>
      <c r="T112" s="216">
        <f>S112*H112</f>
        <v>0</v>
      </c>
      <c r="AR112" s="26" t="s">
        <v>170</v>
      </c>
      <c r="AT112" s="26" t="s">
        <v>165</v>
      </c>
      <c r="AU112" s="26" t="s">
        <v>81</v>
      </c>
      <c r="AY112" s="26" t="s">
        <v>162</v>
      </c>
      <c r="BE112" s="217">
        <f>IF(N112="základní",J112,0)</f>
        <v>0</v>
      </c>
      <c r="BF112" s="217">
        <f>IF(N112="snížená",J112,0)</f>
        <v>0</v>
      </c>
      <c r="BG112" s="217">
        <f>IF(N112="zákl. přenesená",J112,0)</f>
        <v>0</v>
      </c>
      <c r="BH112" s="217">
        <f>IF(N112="sníž. přenesená",J112,0)</f>
        <v>0</v>
      </c>
      <c r="BI112" s="217">
        <f>IF(N112="nulová",J112,0)</f>
        <v>0</v>
      </c>
      <c r="BJ112" s="26" t="s">
        <v>79</v>
      </c>
      <c r="BK112" s="217">
        <f>ROUND(I112*H112,2)</f>
        <v>0</v>
      </c>
      <c r="BL112" s="26" t="s">
        <v>170</v>
      </c>
      <c r="BM112" s="26" t="s">
        <v>1874</v>
      </c>
    </row>
    <row r="113" spans="2:51" s="13" customFormat="1" ht="13.5">
      <c r="B113" s="232"/>
      <c r="C113" s="233"/>
      <c r="D113" s="245" t="s">
        <v>174</v>
      </c>
      <c r="E113" s="233"/>
      <c r="F113" s="256" t="s">
        <v>1875</v>
      </c>
      <c r="G113" s="233"/>
      <c r="H113" s="257">
        <v>55.048</v>
      </c>
      <c r="I113" s="237"/>
      <c r="J113" s="233"/>
      <c r="K113" s="233"/>
      <c r="L113" s="238"/>
      <c r="M113" s="239"/>
      <c r="N113" s="240"/>
      <c r="O113" s="240"/>
      <c r="P113" s="240"/>
      <c r="Q113" s="240"/>
      <c r="R113" s="240"/>
      <c r="S113" s="240"/>
      <c r="T113" s="241"/>
      <c r="AT113" s="242" t="s">
        <v>174</v>
      </c>
      <c r="AU113" s="242" t="s">
        <v>81</v>
      </c>
      <c r="AV113" s="13" t="s">
        <v>81</v>
      </c>
      <c r="AW113" s="13" t="s">
        <v>6</v>
      </c>
      <c r="AX113" s="13" t="s">
        <v>79</v>
      </c>
      <c r="AY113" s="242" t="s">
        <v>162</v>
      </c>
    </row>
    <row r="114" spans="2:65" s="1" customFormat="1" ht="22.5" customHeight="1">
      <c r="B114" s="43"/>
      <c r="C114" s="206" t="s">
        <v>251</v>
      </c>
      <c r="D114" s="206" t="s">
        <v>165</v>
      </c>
      <c r="E114" s="207" t="s">
        <v>564</v>
      </c>
      <c r="F114" s="208" t="s">
        <v>565</v>
      </c>
      <c r="G114" s="209" t="s">
        <v>168</v>
      </c>
      <c r="H114" s="210">
        <v>3.932</v>
      </c>
      <c r="I114" s="211"/>
      <c r="J114" s="212">
        <f>ROUND(I114*H114,2)</f>
        <v>0</v>
      </c>
      <c r="K114" s="208" t="s">
        <v>169</v>
      </c>
      <c r="L114" s="63"/>
      <c r="M114" s="213" t="s">
        <v>21</v>
      </c>
      <c r="N114" s="214" t="s">
        <v>43</v>
      </c>
      <c r="O114" s="44"/>
      <c r="P114" s="215">
        <f>O114*H114</f>
        <v>0</v>
      </c>
      <c r="Q114" s="215">
        <v>0</v>
      </c>
      <c r="R114" s="215">
        <f>Q114*H114</f>
        <v>0</v>
      </c>
      <c r="S114" s="215">
        <v>0</v>
      </c>
      <c r="T114" s="216">
        <f>S114*H114</f>
        <v>0</v>
      </c>
      <c r="AR114" s="26" t="s">
        <v>170</v>
      </c>
      <c r="AT114" s="26" t="s">
        <v>165</v>
      </c>
      <c r="AU114" s="26" t="s">
        <v>81</v>
      </c>
      <c r="AY114" s="26" t="s">
        <v>162</v>
      </c>
      <c r="BE114" s="217">
        <f>IF(N114="základní",J114,0)</f>
        <v>0</v>
      </c>
      <c r="BF114" s="217">
        <f>IF(N114="snížená",J114,0)</f>
        <v>0</v>
      </c>
      <c r="BG114" s="217">
        <f>IF(N114="zákl. přenesená",J114,0)</f>
        <v>0</v>
      </c>
      <c r="BH114" s="217">
        <f>IF(N114="sníž. přenesená",J114,0)</f>
        <v>0</v>
      </c>
      <c r="BI114" s="217">
        <f>IF(N114="nulová",J114,0)</f>
        <v>0</v>
      </c>
      <c r="BJ114" s="26" t="s">
        <v>79</v>
      </c>
      <c r="BK114" s="217">
        <f>ROUND(I114*H114,2)</f>
        <v>0</v>
      </c>
      <c r="BL114" s="26" t="s">
        <v>170</v>
      </c>
      <c r="BM114" s="26" t="s">
        <v>1876</v>
      </c>
    </row>
    <row r="115" spans="2:63" s="11" customFormat="1" ht="29.85" customHeight="1">
      <c r="B115" s="189"/>
      <c r="C115" s="190"/>
      <c r="D115" s="203" t="s">
        <v>71</v>
      </c>
      <c r="E115" s="204" t="s">
        <v>568</v>
      </c>
      <c r="F115" s="204" t="s">
        <v>569</v>
      </c>
      <c r="G115" s="190"/>
      <c r="H115" s="190"/>
      <c r="I115" s="193"/>
      <c r="J115" s="205">
        <f>BK115</f>
        <v>0</v>
      </c>
      <c r="K115" s="190"/>
      <c r="L115" s="195"/>
      <c r="M115" s="196"/>
      <c r="N115" s="197"/>
      <c r="O115" s="197"/>
      <c r="P115" s="198">
        <f>SUM(P116:P117)</f>
        <v>0</v>
      </c>
      <c r="Q115" s="197"/>
      <c r="R115" s="198">
        <f>SUM(R116:R117)</f>
        <v>0</v>
      </c>
      <c r="S115" s="197"/>
      <c r="T115" s="199">
        <f>SUM(T116:T117)</f>
        <v>0</v>
      </c>
      <c r="AR115" s="200" t="s">
        <v>79</v>
      </c>
      <c r="AT115" s="201" t="s">
        <v>71</v>
      </c>
      <c r="AU115" s="201" t="s">
        <v>79</v>
      </c>
      <c r="AY115" s="200" t="s">
        <v>162</v>
      </c>
      <c r="BK115" s="202">
        <f>SUM(BK116:BK117)</f>
        <v>0</v>
      </c>
    </row>
    <row r="116" spans="2:65" s="1" customFormat="1" ht="22.5" customHeight="1">
      <c r="B116" s="43"/>
      <c r="C116" s="206" t="s">
        <v>261</v>
      </c>
      <c r="D116" s="206" t="s">
        <v>165</v>
      </c>
      <c r="E116" s="207" t="s">
        <v>571</v>
      </c>
      <c r="F116" s="208" t="s">
        <v>572</v>
      </c>
      <c r="G116" s="209" t="s">
        <v>168</v>
      </c>
      <c r="H116" s="210">
        <v>1.564</v>
      </c>
      <c r="I116" s="211"/>
      <c r="J116" s="212">
        <f>ROUND(I116*H116,2)</f>
        <v>0</v>
      </c>
      <c r="K116" s="208" t="s">
        <v>169</v>
      </c>
      <c r="L116" s="63"/>
      <c r="M116" s="213" t="s">
        <v>21</v>
      </c>
      <c r="N116" s="214" t="s">
        <v>43</v>
      </c>
      <c r="O116" s="44"/>
      <c r="P116" s="215">
        <f>O116*H116</f>
        <v>0</v>
      </c>
      <c r="Q116" s="215">
        <v>0</v>
      </c>
      <c r="R116" s="215">
        <f>Q116*H116</f>
        <v>0</v>
      </c>
      <c r="S116" s="215">
        <v>0</v>
      </c>
      <c r="T116" s="216">
        <f>S116*H116</f>
        <v>0</v>
      </c>
      <c r="AR116" s="26" t="s">
        <v>170</v>
      </c>
      <c r="AT116" s="26" t="s">
        <v>165</v>
      </c>
      <c r="AU116" s="26" t="s">
        <v>81</v>
      </c>
      <c r="AY116" s="26" t="s">
        <v>162</v>
      </c>
      <c r="BE116" s="217">
        <f>IF(N116="základní",J116,0)</f>
        <v>0</v>
      </c>
      <c r="BF116" s="217">
        <f>IF(N116="snížená",J116,0)</f>
        <v>0</v>
      </c>
      <c r="BG116" s="217">
        <f>IF(N116="zákl. přenesená",J116,0)</f>
        <v>0</v>
      </c>
      <c r="BH116" s="217">
        <f>IF(N116="sníž. přenesená",J116,0)</f>
        <v>0</v>
      </c>
      <c r="BI116" s="217">
        <f>IF(N116="nulová",J116,0)</f>
        <v>0</v>
      </c>
      <c r="BJ116" s="26" t="s">
        <v>79</v>
      </c>
      <c r="BK116" s="217">
        <f>ROUND(I116*H116,2)</f>
        <v>0</v>
      </c>
      <c r="BL116" s="26" t="s">
        <v>170</v>
      </c>
      <c r="BM116" s="26" t="s">
        <v>1877</v>
      </c>
    </row>
    <row r="117" spans="2:47" s="1" customFormat="1" ht="81">
      <c r="B117" s="43"/>
      <c r="C117" s="65"/>
      <c r="D117" s="218" t="s">
        <v>172</v>
      </c>
      <c r="E117" s="65"/>
      <c r="F117" s="219" t="s">
        <v>574</v>
      </c>
      <c r="G117" s="65"/>
      <c r="H117" s="65"/>
      <c r="I117" s="174"/>
      <c r="J117" s="65"/>
      <c r="K117" s="65"/>
      <c r="L117" s="63"/>
      <c r="M117" s="220"/>
      <c r="N117" s="44"/>
      <c r="O117" s="44"/>
      <c r="P117" s="44"/>
      <c r="Q117" s="44"/>
      <c r="R117" s="44"/>
      <c r="S117" s="44"/>
      <c r="T117" s="80"/>
      <c r="AT117" s="26" t="s">
        <v>172</v>
      </c>
      <c r="AU117" s="26" t="s">
        <v>81</v>
      </c>
    </row>
    <row r="118" spans="2:63" s="11" customFormat="1" ht="37.35" customHeight="1">
      <c r="B118" s="189"/>
      <c r="C118" s="190"/>
      <c r="D118" s="191" t="s">
        <v>71</v>
      </c>
      <c r="E118" s="192" t="s">
        <v>237</v>
      </c>
      <c r="F118" s="192" t="s">
        <v>1878</v>
      </c>
      <c r="G118" s="190"/>
      <c r="H118" s="190"/>
      <c r="I118" s="193"/>
      <c r="J118" s="194">
        <f>BK118</f>
        <v>0</v>
      </c>
      <c r="K118" s="190"/>
      <c r="L118" s="195"/>
      <c r="M118" s="196"/>
      <c r="N118" s="197"/>
      <c r="O118" s="197"/>
      <c r="P118" s="198">
        <f>P119+P135</f>
        <v>0</v>
      </c>
      <c r="Q118" s="197"/>
      <c r="R118" s="198">
        <f>R119+R135</f>
        <v>1.2840350000000003</v>
      </c>
      <c r="S118" s="197"/>
      <c r="T118" s="199">
        <f>T119+T135</f>
        <v>0</v>
      </c>
      <c r="AR118" s="200" t="s">
        <v>163</v>
      </c>
      <c r="AT118" s="201" t="s">
        <v>71</v>
      </c>
      <c r="AU118" s="201" t="s">
        <v>72</v>
      </c>
      <c r="AY118" s="200" t="s">
        <v>162</v>
      </c>
      <c r="BK118" s="202">
        <f>BK119+BK135</f>
        <v>0</v>
      </c>
    </row>
    <row r="119" spans="2:63" s="11" customFormat="1" ht="19.9" customHeight="1">
      <c r="B119" s="189"/>
      <c r="C119" s="190"/>
      <c r="D119" s="203" t="s">
        <v>71</v>
      </c>
      <c r="E119" s="204" t="s">
        <v>1879</v>
      </c>
      <c r="F119" s="204" t="s">
        <v>1880</v>
      </c>
      <c r="G119" s="190"/>
      <c r="H119" s="190"/>
      <c r="I119" s="193"/>
      <c r="J119" s="205">
        <f>BK119</f>
        <v>0</v>
      </c>
      <c r="K119" s="190"/>
      <c r="L119" s="195"/>
      <c r="M119" s="196"/>
      <c r="N119" s="197"/>
      <c r="O119" s="197"/>
      <c r="P119" s="198">
        <f>SUM(P120:P134)</f>
        <v>0</v>
      </c>
      <c r="Q119" s="197"/>
      <c r="R119" s="198">
        <f>SUM(R120:R134)</f>
        <v>0</v>
      </c>
      <c r="S119" s="197"/>
      <c r="T119" s="199">
        <f>SUM(T120:T134)</f>
        <v>0</v>
      </c>
      <c r="AR119" s="200" t="s">
        <v>163</v>
      </c>
      <c r="AT119" s="201" t="s">
        <v>71</v>
      </c>
      <c r="AU119" s="201" t="s">
        <v>79</v>
      </c>
      <c r="AY119" s="200" t="s">
        <v>162</v>
      </c>
      <c r="BK119" s="202">
        <f>SUM(BK120:BK134)</f>
        <v>0</v>
      </c>
    </row>
    <row r="120" spans="2:65" s="1" customFormat="1" ht="22.5" customHeight="1">
      <c r="B120" s="43"/>
      <c r="C120" s="206" t="s">
        <v>308</v>
      </c>
      <c r="D120" s="206" t="s">
        <v>165</v>
      </c>
      <c r="E120" s="207" t="s">
        <v>1881</v>
      </c>
      <c r="F120" s="208" t="s">
        <v>1882</v>
      </c>
      <c r="G120" s="209" t="s">
        <v>416</v>
      </c>
      <c r="H120" s="210">
        <v>117</v>
      </c>
      <c r="I120" s="211"/>
      <c r="J120" s="212">
        <f aca="true" t="shared" si="10" ref="J120:J134">ROUND(I120*H120,2)</f>
        <v>0</v>
      </c>
      <c r="K120" s="208" t="s">
        <v>169</v>
      </c>
      <c r="L120" s="63"/>
      <c r="M120" s="213" t="s">
        <v>21</v>
      </c>
      <c r="N120" s="214" t="s">
        <v>43</v>
      </c>
      <c r="O120" s="44"/>
      <c r="P120" s="215">
        <f aca="true" t="shared" si="11" ref="P120:P134">O120*H120</f>
        <v>0</v>
      </c>
      <c r="Q120" s="215">
        <v>0</v>
      </c>
      <c r="R120" s="215">
        <f aca="true" t="shared" si="12" ref="R120:R134">Q120*H120</f>
        <v>0</v>
      </c>
      <c r="S120" s="215">
        <v>0</v>
      </c>
      <c r="T120" s="216">
        <f aca="true" t="shared" si="13" ref="T120:T134">S120*H120</f>
        <v>0</v>
      </c>
      <c r="AR120" s="26" t="s">
        <v>694</v>
      </c>
      <c r="AT120" s="26" t="s">
        <v>165</v>
      </c>
      <c r="AU120" s="26" t="s">
        <v>81</v>
      </c>
      <c r="AY120" s="26" t="s">
        <v>162</v>
      </c>
      <c r="BE120" s="217">
        <f aca="true" t="shared" si="14" ref="BE120:BE134">IF(N120="základní",J120,0)</f>
        <v>0</v>
      </c>
      <c r="BF120" s="217">
        <f aca="true" t="shared" si="15" ref="BF120:BF134">IF(N120="snížená",J120,0)</f>
        <v>0</v>
      </c>
      <c r="BG120" s="217">
        <f aca="true" t="shared" si="16" ref="BG120:BG134">IF(N120="zákl. přenesená",J120,0)</f>
        <v>0</v>
      </c>
      <c r="BH120" s="217">
        <f aca="true" t="shared" si="17" ref="BH120:BH134">IF(N120="sníž. přenesená",J120,0)</f>
        <v>0</v>
      </c>
      <c r="BI120" s="217">
        <f aca="true" t="shared" si="18" ref="BI120:BI134">IF(N120="nulová",J120,0)</f>
        <v>0</v>
      </c>
      <c r="BJ120" s="26" t="s">
        <v>79</v>
      </c>
      <c r="BK120" s="217">
        <f aca="true" t="shared" si="19" ref="BK120:BK134">ROUND(I120*H120,2)</f>
        <v>0</v>
      </c>
      <c r="BL120" s="26" t="s">
        <v>694</v>
      </c>
      <c r="BM120" s="26" t="s">
        <v>1883</v>
      </c>
    </row>
    <row r="121" spans="2:65" s="1" customFormat="1" ht="22.5" customHeight="1">
      <c r="B121" s="43"/>
      <c r="C121" s="258" t="s">
        <v>10</v>
      </c>
      <c r="D121" s="258" t="s">
        <v>237</v>
      </c>
      <c r="E121" s="259" t="s">
        <v>1884</v>
      </c>
      <c r="F121" s="260" t="s">
        <v>1885</v>
      </c>
      <c r="G121" s="261" t="s">
        <v>416</v>
      </c>
      <c r="H121" s="262">
        <v>1</v>
      </c>
      <c r="I121" s="263"/>
      <c r="J121" s="264">
        <f t="shared" si="10"/>
        <v>0</v>
      </c>
      <c r="K121" s="260" t="s">
        <v>21</v>
      </c>
      <c r="L121" s="265"/>
      <c r="M121" s="266" t="s">
        <v>21</v>
      </c>
      <c r="N121" s="267" t="s">
        <v>43</v>
      </c>
      <c r="O121" s="44"/>
      <c r="P121" s="215">
        <f t="shared" si="11"/>
        <v>0</v>
      </c>
      <c r="Q121" s="215">
        <v>0</v>
      </c>
      <c r="R121" s="215">
        <f t="shared" si="12"/>
        <v>0</v>
      </c>
      <c r="S121" s="215">
        <v>0</v>
      </c>
      <c r="T121" s="216">
        <f t="shared" si="13"/>
        <v>0</v>
      </c>
      <c r="AR121" s="26" t="s">
        <v>1886</v>
      </c>
      <c r="AT121" s="26" t="s">
        <v>237</v>
      </c>
      <c r="AU121" s="26" t="s">
        <v>81</v>
      </c>
      <c r="AY121" s="26" t="s">
        <v>162</v>
      </c>
      <c r="BE121" s="217">
        <f t="shared" si="14"/>
        <v>0</v>
      </c>
      <c r="BF121" s="217">
        <f t="shared" si="15"/>
        <v>0</v>
      </c>
      <c r="BG121" s="217">
        <f t="shared" si="16"/>
        <v>0</v>
      </c>
      <c r="BH121" s="217">
        <f t="shared" si="17"/>
        <v>0</v>
      </c>
      <c r="BI121" s="217">
        <f t="shared" si="18"/>
        <v>0</v>
      </c>
      <c r="BJ121" s="26" t="s">
        <v>79</v>
      </c>
      <c r="BK121" s="217">
        <f t="shared" si="19"/>
        <v>0</v>
      </c>
      <c r="BL121" s="26" t="s">
        <v>694</v>
      </c>
      <c r="BM121" s="26" t="s">
        <v>1887</v>
      </c>
    </row>
    <row r="122" spans="2:65" s="1" customFormat="1" ht="22.5" customHeight="1">
      <c r="B122" s="43"/>
      <c r="C122" s="258" t="s">
        <v>376</v>
      </c>
      <c r="D122" s="258" t="s">
        <v>237</v>
      </c>
      <c r="E122" s="259" t="s">
        <v>1888</v>
      </c>
      <c r="F122" s="260" t="s">
        <v>1889</v>
      </c>
      <c r="G122" s="261" t="s">
        <v>416</v>
      </c>
      <c r="H122" s="262">
        <v>2</v>
      </c>
      <c r="I122" s="263"/>
      <c r="J122" s="264">
        <f t="shared" si="10"/>
        <v>0</v>
      </c>
      <c r="K122" s="260" t="s">
        <v>21</v>
      </c>
      <c r="L122" s="265"/>
      <c r="M122" s="266" t="s">
        <v>21</v>
      </c>
      <c r="N122" s="267" t="s">
        <v>43</v>
      </c>
      <c r="O122" s="44"/>
      <c r="P122" s="215">
        <f t="shared" si="11"/>
        <v>0</v>
      </c>
      <c r="Q122" s="215">
        <v>0</v>
      </c>
      <c r="R122" s="215">
        <f t="shared" si="12"/>
        <v>0</v>
      </c>
      <c r="S122" s="215">
        <v>0</v>
      </c>
      <c r="T122" s="216">
        <f t="shared" si="13"/>
        <v>0</v>
      </c>
      <c r="AR122" s="26" t="s">
        <v>1886</v>
      </c>
      <c r="AT122" s="26" t="s">
        <v>237</v>
      </c>
      <c r="AU122" s="26" t="s">
        <v>81</v>
      </c>
      <c r="AY122" s="26" t="s">
        <v>162</v>
      </c>
      <c r="BE122" s="217">
        <f t="shared" si="14"/>
        <v>0</v>
      </c>
      <c r="BF122" s="217">
        <f t="shared" si="15"/>
        <v>0</v>
      </c>
      <c r="BG122" s="217">
        <f t="shared" si="16"/>
        <v>0</v>
      </c>
      <c r="BH122" s="217">
        <f t="shared" si="17"/>
        <v>0</v>
      </c>
      <c r="BI122" s="217">
        <f t="shared" si="18"/>
        <v>0</v>
      </c>
      <c r="BJ122" s="26" t="s">
        <v>79</v>
      </c>
      <c r="BK122" s="217">
        <f t="shared" si="19"/>
        <v>0</v>
      </c>
      <c r="BL122" s="26" t="s">
        <v>694</v>
      </c>
      <c r="BM122" s="26" t="s">
        <v>1890</v>
      </c>
    </row>
    <row r="123" spans="2:65" s="1" customFormat="1" ht="22.5" customHeight="1">
      <c r="B123" s="43"/>
      <c r="C123" s="258" t="s">
        <v>383</v>
      </c>
      <c r="D123" s="258" t="s">
        <v>237</v>
      </c>
      <c r="E123" s="259" t="s">
        <v>1891</v>
      </c>
      <c r="F123" s="260" t="s">
        <v>1892</v>
      </c>
      <c r="G123" s="261" t="s">
        <v>416</v>
      </c>
      <c r="H123" s="262">
        <v>15</v>
      </c>
      <c r="I123" s="263"/>
      <c r="J123" s="264">
        <f t="shared" si="10"/>
        <v>0</v>
      </c>
      <c r="K123" s="260" t="s">
        <v>21</v>
      </c>
      <c r="L123" s="265"/>
      <c r="M123" s="266" t="s">
        <v>21</v>
      </c>
      <c r="N123" s="267" t="s">
        <v>43</v>
      </c>
      <c r="O123" s="44"/>
      <c r="P123" s="215">
        <f t="shared" si="11"/>
        <v>0</v>
      </c>
      <c r="Q123" s="215">
        <v>0</v>
      </c>
      <c r="R123" s="215">
        <f t="shared" si="12"/>
        <v>0</v>
      </c>
      <c r="S123" s="215">
        <v>0</v>
      </c>
      <c r="T123" s="216">
        <f t="shared" si="13"/>
        <v>0</v>
      </c>
      <c r="AR123" s="26" t="s">
        <v>1886</v>
      </c>
      <c r="AT123" s="26" t="s">
        <v>237</v>
      </c>
      <c r="AU123" s="26" t="s">
        <v>81</v>
      </c>
      <c r="AY123" s="26" t="s">
        <v>162</v>
      </c>
      <c r="BE123" s="217">
        <f t="shared" si="14"/>
        <v>0</v>
      </c>
      <c r="BF123" s="217">
        <f t="shared" si="15"/>
        <v>0</v>
      </c>
      <c r="BG123" s="217">
        <f t="shared" si="16"/>
        <v>0</v>
      </c>
      <c r="BH123" s="217">
        <f t="shared" si="17"/>
        <v>0</v>
      </c>
      <c r="BI123" s="217">
        <f t="shared" si="18"/>
        <v>0</v>
      </c>
      <c r="BJ123" s="26" t="s">
        <v>79</v>
      </c>
      <c r="BK123" s="217">
        <f t="shared" si="19"/>
        <v>0</v>
      </c>
      <c r="BL123" s="26" t="s">
        <v>694</v>
      </c>
      <c r="BM123" s="26" t="s">
        <v>1893</v>
      </c>
    </row>
    <row r="124" spans="2:65" s="1" customFormat="1" ht="22.5" customHeight="1">
      <c r="B124" s="43"/>
      <c r="C124" s="258" t="s">
        <v>393</v>
      </c>
      <c r="D124" s="258" t="s">
        <v>237</v>
      </c>
      <c r="E124" s="259" t="s">
        <v>1894</v>
      </c>
      <c r="F124" s="260" t="s">
        <v>1895</v>
      </c>
      <c r="G124" s="261" t="s">
        <v>416</v>
      </c>
      <c r="H124" s="262">
        <v>77</v>
      </c>
      <c r="I124" s="263"/>
      <c r="J124" s="264">
        <f t="shared" si="10"/>
        <v>0</v>
      </c>
      <c r="K124" s="260" t="s">
        <v>21</v>
      </c>
      <c r="L124" s="265"/>
      <c r="M124" s="266" t="s">
        <v>21</v>
      </c>
      <c r="N124" s="267" t="s">
        <v>43</v>
      </c>
      <c r="O124" s="44"/>
      <c r="P124" s="215">
        <f t="shared" si="11"/>
        <v>0</v>
      </c>
      <c r="Q124" s="215">
        <v>0</v>
      </c>
      <c r="R124" s="215">
        <f t="shared" si="12"/>
        <v>0</v>
      </c>
      <c r="S124" s="215">
        <v>0</v>
      </c>
      <c r="T124" s="216">
        <f t="shared" si="13"/>
        <v>0</v>
      </c>
      <c r="AR124" s="26" t="s">
        <v>1886</v>
      </c>
      <c r="AT124" s="26" t="s">
        <v>237</v>
      </c>
      <c r="AU124" s="26" t="s">
        <v>81</v>
      </c>
      <c r="AY124" s="26" t="s">
        <v>162</v>
      </c>
      <c r="BE124" s="217">
        <f t="shared" si="14"/>
        <v>0</v>
      </c>
      <c r="BF124" s="217">
        <f t="shared" si="15"/>
        <v>0</v>
      </c>
      <c r="BG124" s="217">
        <f t="shared" si="16"/>
        <v>0</v>
      </c>
      <c r="BH124" s="217">
        <f t="shared" si="17"/>
        <v>0</v>
      </c>
      <c r="BI124" s="217">
        <f t="shared" si="18"/>
        <v>0</v>
      </c>
      <c r="BJ124" s="26" t="s">
        <v>79</v>
      </c>
      <c r="BK124" s="217">
        <f t="shared" si="19"/>
        <v>0</v>
      </c>
      <c r="BL124" s="26" t="s">
        <v>694</v>
      </c>
      <c r="BM124" s="26" t="s">
        <v>1896</v>
      </c>
    </row>
    <row r="125" spans="2:65" s="1" customFormat="1" ht="22.5" customHeight="1">
      <c r="B125" s="43"/>
      <c r="C125" s="258" t="s">
        <v>399</v>
      </c>
      <c r="D125" s="258" t="s">
        <v>237</v>
      </c>
      <c r="E125" s="259" t="s">
        <v>1897</v>
      </c>
      <c r="F125" s="260" t="s">
        <v>1898</v>
      </c>
      <c r="G125" s="261" t="s">
        <v>416</v>
      </c>
      <c r="H125" s="262">
        <v>1</v>
      </c>
      <c r="I125" s="263"/>
      <c r="J125" s="264">
        <f t="shared" si="10"/>
        <v>0</v>
      </c>
      <c r="K125" s="260" t="s">
        <v>21</v>
      </c>
      <c r="L125" s="265"/>
      <c r="M125" s="266" t="s">
        <v>21</v>
      </c>
      <c r="N125" s="267" t="s">
        <v>43</v>
      </c>
      <c r="O125" s="44"/>
      <c r="P125" s="215">
        <f t="shared" si="11"/>
        <v>0</v>
      </c>
      <c r="Q125" s="215">
        <v>0</v>
      </c>
      <c r="R125" s="215">
        <f t="shared" si="12"/>
        <v>0</v>
      </c>
      <c r="S125" s="215">
        <v>0</v>
      </c>
      <c r="T125" s="216">
        <f t="shared" si="13"/>
        <v>0</v>
      </c>
      <c r="AR125" s="26" t="s">
        <v>1886</v>
      </c>
      <c r="AT125" s="26" t="s">
        <v>237</v>
      </c>
      <c r="AU125" s="26" t="s">
        <v>81</v>
      </c>
      <c r="AY125" s="26" t="s">
        <v>162</v>
      </c>
      <c r="BE125" s="217">
        <f t="shared" si="14"/>
        <v>0</v>
      </c>
      <c r="BF125" s="217">
        <f t="shared" si="15"/>
        <v>0</v>
      </c>
      <c r="BG125" s="217">
        <f t="shared" si="16"/>
        <v>0</v>
      </c>
      <c r="BH125" s="217">
        <f t="shared" si="17"/>
        <v>0</v>
      </c>
      <c r="BI125" s="217">
        <f t="shared" si="18"/>
        <v>0</v>
      </c>
      <c r="BJ125" s="26" t="s">
        <v>79</v>
      </c>
      <c r="BK125" s="217">
        <f t="shared" si="19"/>
        <v>0</v>
      </c>
      <c r="BL125" s="26" t="s">
        <v>694</v>
      </c>
      <c r="BM125" s="26" t="s">
        <v>1899</v>
      </c>
    </row>
    <row r="126" spans="2:65" s="1" customFormat="1" ht="22.5" customHeight="1">
      <c r="B126" s="43"/>
      <c r="C126" s="258" t="s">
        <v>403</v>
      </c>
      <c r="D126" s="258" t="s">
        <v>237</v>
      </c>
      <c r="E126" s="259" t="s">
        <v>1900</v>
      </c>
      <c r="F126" s="260" t="s">
        <v>1901</v>
      </c>
      <c r="G126" s="261" t="s">
        <v>416</v>
      </c>
      <c r="H126" s="262">
        <v>1</v>
      </c>
      <c r="I126" s="263"/>
      <c r="J126" s="264">
        <f t="shared" si="10"/>
        <v>0</v>
      </c>
      <c r="K126" s="260" t="s">
        <v>21</v>
      </c>
      <c r="L126" s="265"/>
      <c r="M126" s="266" t="s">
        <v>21</v>
      </c>
      <c r="N126" s="267" t="s">
        <v>43</v>
      </c>
      <c r="O126" s="44"/>
      <c r="P126" s="215">
        <f t="shared" si="11"/>
        <v>0</v>
      </c>
      <c r="Q126" s="215">
        <v>0</v>
      </c>
      <c r="R126" s="215">
        <f t="shared" si="12"/>
        <v>0</v>
      </c>
      <c r="S126" s="215">
        <v>0</v>
      </c>
      <c r="T126" s="216">
        <f t="shared" si="13"/>
        <v>0</v>
      </c>
      <c r="AR126" s="26" t="s">
        <v>1886</v>
      </c>
      <c r="AT126" s="26" t="s">
        <v>237</v>
      </c>
      <c r="AU126" s="26" t="s">
        <v>81</v>
      </c>
      <c r="AY126" s="26" t="s">
        <v>162</v>
      </c>
      <c r="BE126" s="217">
        <f t="shared" si="14"/>
        <v>0</v>
      </c>
      <c r="BF126" s="217">
        <f t="shared" si="15"/>
        <v>0</v>
      </c>
      <c r="BG126" s="217">
        <f t="shared" si="16"/>
        <v>0</v>
      </c>
      <c r="BH126" s="217">
        <f t="shared" si="17"/>
        <v>0</v>
      </c>
      <c r="BI126" s="217">
        <f t="shared" si="18"/>
        <v>0</v>
      </c>
      <c r="BJ126" s="26" t="s">
        <v>79</v>
      </c>
      <c r="BK126" s="217">
        <f t="shared" si="19"/>
        <v>0</v>
      </c>
      <c r="BL126" s="26" t="s">
        <v>694</v>
      </c>
      <c r="BM126" s="26" t="s">
        <v>1902</v>
      </c>
    </row>
    <row r="127" spans="2:65" s="1" customFormat="1" ht="22.5" customHeight="1">
      <c r="B127" s="43"/>
      <c r="C127" s="258" t="s">
        <v>9</v>
      </c>
      <c r="D127" s="258" t="s">
        <v>237</v>
      </c>
      <c r="E127" s="259" t="s">
        <v>1903</v>
      </c>
      <c r="F127" s="260" t="s">
        <v>1904</v>
      </c>
      <c r="G127" s="261" t="s">
        <v>416</v>
      </c>
      <c r="H127" s="262">
        <v>1</v>
      </c>
      <c r="I127" s="263"/>
      <c r="J127" s="264">
        <f t="shared" si="10"/>
        <v>0</v>
      </c>
      <c r="K127" s="260" t="s">
        <v>21</v>
      </c>
      <c r="L127" s="265"/>
      <c r="M127" s="266" t="s">
        <v>21</v>
      </c>
      <c r="N127" s="267" t="s">
        <v>43</v>
      </c>
      <c r="O127" s="44"/>
      <c r="P127" s="215">
        <f t="shared" si="11"/>
        <v>0</v>
      </c>
      <c r="Q127" s="215">
        <v>0</v>
      </c>
      <c r="R127" s="215">
        <f t="shared" si="12"/>
        <v>0</v>
      </c>
      <c r="S127" s="215">
        <v>0</v>
      </c>
      <c r="T127" s="216">
        <f t="shared" si="13"/>
        <v>0</v>
      </c>
      <c r="AR127" s="26" t="s">
        <v>1886</v>
      </c>
      <c r="AT127" s="26" t="s">
        <v>237</v>
      </c>
      <c r="AU127" s="26" t="s">
        <v>81</v>
      </c>
      <c r="AY127" s="26" t="s">
        <v>162</v>
      </c>
      <c r="BE127" s="217">
        <f t="shared" si="14"/>
        <v>0</v>
      </c>
      <c r="BF127" s="217">
        <f t="shared" si="15"/>
        <v>0</v>
      </c>
      <c r="BG127" s="217">
        <f t="shared" si="16"/>
        <v>0</v>
      </c>
      <c r="BH127" s="217">
        <f t="shared" si="17"/>
        <v>0</v>
      </c>
      <c r="BI127" s="217">
        <f t="shared" si="18"/>
        <v>0</v>
      </c>
      <c r="BJ127" s="26" t="s">
        <v>79</v>
      </c>
      <c r="BK127" s="217">
        <f t="shared" si="19"/>
        <v>0</v>
      </c>
      <c r="BL127" s="26" t="s">
        <v>694</v>
      </c>
      <c r="BM127" s="26" t="s">
        <v>1905</v>
      </c>
    </row>
    <row r="128" spans="2:65" s="1" customFormat="1" ht="22.5" customHeight="1">
      <c r="B128" s="43"/>
      <c r="C128" s="258" t="s">
        <v>413</v>
      </c>
      <c r="D128" s="258" t="s">
        <v>237</v>
      </c>
      <c r="E128" s="259" t="s">
        <v>1906</v>
      </c>
      <c r="F128" s="260" t="s">
        <v>1907</v>
      </c>
      <c r="G128" s="261" t="s">
        <v>416</v>
      </c>
      <c r="H128" s="262">
        <v>8</v>
      </c>
      <c r="I128" s="263"/>
      <c r="J128" s="264">
        <f t="shared" si="10"/>
        <v>0</v>
      </c>
      <c r="K128" s="260" t="s">
        <v>21</v>
      </c>
      <c r="L128" s="265"/>
      <c r="M128" s="266" t="s">
        <v>21</v>
      </c>
      <c r="N128" s="267" t="s">
        <v>43</v>
      </c>
      <c r="O128" s="44"/>
      <c r="P128" s="215">
        <f t="shared" si="11"/>
        <v>0</v>
      </c>
      <c r="Q128" s="215">
        <v>0</v>
      </c>
      <c r="R128" s="215">
        <f t="shared" si="12"/>
        <v>0</v>
      </c>
      <c r="S128" s="215">
        <v>0</v>
      </c>
      <c r="T128" s="216">
        <f t="shared" si="13"/>
        <v>0</v>
      </c>
      <c r="AR128" s="26" t="s">
        <v>1886</v>
      </c>
      <c r="AT128" s="26" t="s">
        <v>237</v>
      </c>
      <c r="AU128" s="26" t="s">
        <v>81</v>
      </c>
      <c r="AY128" s="26" t="s">
        <v>162</v>
      </c>
      <c r="BE128" s="217">
        <f t="shared" si="14"/>
        <v>0</v>
      </c>
      <c r="BF128" s="217">
        <f t="shared" si="15"/>
        <v>0</v>
      </c>
      <c r="BG128" s="217">
        <f t="shared" si="16"/>
        <v>0</v>
      </c>
      <c r="BH128" s="217">
        <f t="shared" si="17"/>
        <v>0</v>
      </c>
      <c r="BI128" s="217">
        <f t="shared" si="18"/>
        <v>0</v>
      </c>
      <c r="BJ128" s="26" t="s">
        <v>79</v>
      </c>
      <c r="BK128" s="217">
        <f t="shared" si="19"/>
        <v>0</v>
      </c>
      <c r="BL128" s="26" t="s">
        <v>694</v>
      </c>
      <c r="BM128" s="26" t="s">
        <v>1908</v>
      </c>
    </row>
    <row r="129" spans="2:65" s="1" customFormat="1" ht="22.5" customHeight="1">
      <c r="B129" s="43"/>
      <c r="C129" s="258" t="s">
        <v>423</v>
      </c>
      <c r="D129" s="258" t="s">
        <v>237</v>
      </c>
      <c r="E129" s="259" t="s">
        <v>1909</v>
      </c>
      <c r="F129" s="260" t="s">
        <v>1910</v>
      </c>
      <c r="G129" s="261" t="s">
        <v>416</v>
      </c>
      <c r="H129" s="262">
        <v>1</v>
      </c>
      <c r="I129" s="263"/>
      <c r="J129" s="264">
        <f t="shared" si="10"/>
        <v>0</v>
      </c>
      <c r="K129" s="260" t="s">
        <v>21</v>
      </c>
      <c r="L129" s="265"/>
      <c r="M129" s="266" t="s">
        <v>21</v>
      </c>
      <c r="N129" s="267" t="s">
        <v>43</v>
      </c>
      <c r="O129" s="44"/>
      <c r="P129" s="215">
        <f t="shared" si="11"/>
        <v>0</v>
      </c>
      <c r="Q129" s="215">
        <v>0</v>
      </c>
      <c r="R129" s="215">
        <f t="shared" si="12"/>
        <v>0</v>
      </c>
      <c r="S129" s="215">
        <v>0</v>
      </c>
      <c r="T129" s="216">
        <f t="shared" si="13"/>
        <v>0</v>
      </c>
      <c r="AR129" s="26" t="s">
        <v>1886</v>
      </c>
      <c r="AT129" s="26" t="s">
        <v>237</v>
      </c>
      <c r="AU129" s="26" t="s">
        <v>81</v>
      </c>
      <c r="AY129" s="26" t="s">
        <v>162</v>
      </c>
      <c r="BE129" s="217">
        <f t="shared" si="14"/>
        <v>0</v>
      </c>
      <c r="BF129" s="217">
        <f t="shared" si="15"/>
        <v>0</v>
      </c>
      <c r="BG129" s="217">
        <f t="shared" si="16"/>
        <v>0</v>
      </c>
      <c r="BH129" s="217">
        <f t="shared" si="17"/>
        <v>0</v>
      </c>
      <c r="BI129" s="217">
        <f t="shared" si="18"/>
        <v>0</v>
      </c>
      <c r="BJ129" s="26" t="s">
        <v>79</v>
      </c>
      <c r="BK129" s="217">
        <f t="shared" si="19"/>
        <v>0</v>
      </c>
      <c r="BL129" s="26" t="s">
        <v>694</v>
      </c>
      <c r="BM129" s="26" t="s">
        <v>1911</v>
      </c>
    </row>
    <row r="130" spans="2:65" s="1" customFormat="1" ht="22.5" customHeight="1">
      <c r="B130" s="43"/>
      <c r="C130" s="258" t="s">
        <v>427</v>
      </c>
      <c r="D130" s="258" t="s">
        <v>237</v>
      </c>
      <c r="E130" s="259" t="s">
        <v>1912</v>
      </c>
      <c r="F130" s="260" t="s">
        <v>1913</v>
      </c>
      <c r="G130" s="261" t="s">
        <v>416</v>
      </c>
      <c r="H130" s="262">
        <v>1</v>
      </c>
      <c r="I130" s="263"/>
      <c r="J130" s="264">
        <f t="shared" si="10"/>
        <v>0</v>
      </c>
      <c r="K130" s="260" t="s">
        <v>21</v>
      </c>
      <c r="L130" s="265"/>
      <c r="M130" s="266" t="s">
        <v>21</v>
      </c>
      <c r="N130" s="267" t="s">
        <v>43</v>
      </c>
      <c r="O130" s="44"/>
      <c r="P130" s="215">
        <f t="shared" si="11"/>
        <v>0</v>
      </c>
      <c r="Q130" s="215">
        <v>0</v>
      </c>
      <c r="R130" s="215">
        <f t="shared" si="12"/>
        <v>0</v>
      </c>
      <c r="S130" s="215">
        <v>0</v>
      </c>
      <c r="T130" s="216">
        <f t="shared" si="13"/>
        <v>0</v>
      </c>
      <c r="AR130" s="26" t="s">
        <v>1886</v>
      </c>
      <c r="AT130" s="26" t="s">
        <v>237</v>
      </c>
      <c r="AU130" s="26" t="s">
        <v>81</v>
      </c>
      <c r="AY130" s="26" t="s">
        <v>162</v>
      </c>
      <c r="BE130" s="217">
        <f t="shared" si="14"/>
        <v>0</v>
      </c>
      <c r="BF130" s="217">
        <f t="shared" si="15"/>
        <v>0</v>
      </c>
      <c r="BG130" s="217">
        <f t="shared" si="16"/>
        <v>0</v>
      </c>
      <c r="BH130" s="217">
        <f t="shared" si="17"/>
        <v>0</v>
      </c>
      <c r="BI130" s="217">
        <f t="shared" si="18"/>
        <v>0</v>
      </c>
      <c r="BJ130" s="26" t="s">
        <v>79</v>
      </c>
      <c r="BK130" s="217">
        <f t="shared" si="19"/>
        <v>0</v>
      </c>
      <c r="BL130" s="26" t="s">
        <v>694</v>
      </c>
      <c r="BM130" s="26" t="s">
        <v>1914</v>
      </c>
    </row>
    <row r="131" spans="2:65" s="1" customFormat="1" ht="22.5" customHeight="1">
      <c r="B131" s="43"/>
      <c r="C131" s="258" t="s">
        <v>431</v>
      </c>
      <c r="D131" s="258" t="s">
        <v>237</v>
      </c>
      <c r="E131" s="259" t="s">
        <v>1915</v>
      </c>
      <c r="F131" s="260" t="s">
        <v>1916</v>
      </c>
      <c r="G131" s="261" t="s">
        <v>416</v>
      </c>
      <c r="H131" s="262">
        <v>1</v>
      </c>
      <c r="I131" s="263"/>
      <c r="J131" s="264">
        <f t="shared" si="10"/>
        <v>0</v>
      </c>
      <c r="K131" s="260" t="s">
        <v>21</v>
      </c>
      <c r="L131" s="265"/>
      <c r="M131" s="266" t="s">
        <v>21</v>
      </c>
      <c r="N131" s="267" t="s">
        <v>43</v>
      </c>
      <c r="O131" s="44"/>
      <c r="P131" s="215">
        <f t="shared" si="11"/>
        <v>0</v>
      </c>
      <c r="Q131" s="215">
        <v>0</v>
      </c>
      <c r="R131" s="215">
        <f t="shared" si="12"/>
        <v>0</v>
      </c>
      <c r="S131" s="215">
        <v>0</v>
      </c>
      <c r="T131" s="216">
        <f t="shared" si="13"/>
        <v>0</v>
      </c>
      <c r="AR131" s="26" t="s">
        <v>1886</v>
      </c>
      <c r="AT131" s="26" t="s">
        <v>237</v>
      </c>
      <c r="AU131" s="26" t="s">
        <v>81</v>
      </c>
      <c r="AY131" s="26" t="s">
        <v>162</v>
      </c>
      <c r="BE131" s="217">
        <f t="shared" si="14"/>
        <v>0</v>
      </c>
      <c r="BF131" s="217">
        <f t="shared" si="15"/>
        <v>0</v>
      </c>
      <c r="BG131" s="217">
        <f t="shared" si="16"/>
        <v>0</v>
      </c>
      <c r="BH131" s="217">
        <f t="shared" si="17"/>
        <v>0</v>
      </c>
      <c r="BI131" s="217">
        <f t="shared" si="18"/>
        <v>0</v>
      </c>
      <c r="BJ131" s="26" t="s">
        <v>79</v>
      </c>
      <c r="BK131" s="217">
        <f t="shared" si="19"/>
        <v>0</v>
      </c>
      <c r="BL131" s="26" t="s">
        <v>694</v>
      </c>
      <c r="BM131" s="26" t="s">
        <v>1917</v>
      </c>
    </row>
    <row r="132" spans="2:65" s="1" customFormat="1" ht="22.5" customHeight="1">
      <c r="B132" s="43"/>
      <c r="C132" s="258" t="s">
        <v>435</v>
      </c>
      <c r="D132" s="258" t="s">
        <v>237</v>
      </c>
      <c r="E132" s="259" t="s">
        <v>1918</v>
      </c>
      <c r="F132" s="260" t="s">
        <v>1919</v>
      </c>
      <c r="G132" s="261" t="s">
        <v>416</v>
      </c>
      <c r="H132" s="262">
        <v>1</v>
      </c>
      <c r="I132" s="263"/>
      <c r="J132" s="264">
        <f t="shared" si="10"/>
        <v>0</v>
      </c>
      <c r="K132" s="260" t="s">
        <v>21</v>
      </c>
      <c r="L132" s="265"/>
      <c r="M132" s="266" t="s">
        <v>21</v>
      </c>
      <c r="N132" s="267" t="s">
        <v>43</v>
      </c>
      <c r="O132" s="44"/>
      <c r="P132" s="215">
        <f t="shared" si="11"/>
        <v>0</v>
      </c>
      <c r="Q132" s="215">
        <v>0</v>
      </c>
      <c r="R132" s="215">
        <f t="shared" si="12"/>
        <v>0</v>
      </c>
      <c r="S132" s="215">
        <v>0</v>
      </c>
      <c r="T132" s="216">
        <f t="shared" si="13"/>
        <v>0</v>
      </c>
      <c r="AR132" s="26" t="s">
        <v>1886</v>
      </c>
      <c r="AT132" s="26" t="s">
        <v>237</v>
      </c>
      <c r="AU132" s="26" t="s">
        <v>81</v>
      </c>
      <c r="AY132" s="26" t="s">
        <v>162</v>
      </c>
      <c r="BE132" s="217">
        <f t="shared" si="14"/>
        <v>0</v>
      </c>
      <c r="BF132" s="217">
        <f t="shared" si="15"/>
        <v>0</v>
      </c>
      <c r="BG132" s="217">
        <f t="shared" si="16"/>
        <v>0</v>
      </c>
      <c r="BH132" s="217">
        <f t="shared" si="17"/>
        <v>0</v>
      </c>
      <c r="BI132" s="217">
        <f t="shared" si="18"/>
        <v>0</v>
      </c>
      <c r="BJ132" s="26" t="s">
        <v>79</v>
      </c>
      <c r="BK132" s="217">
        <f t="shared" si="19"/>
        <v>0</v>
      </c>
      <c r="BL132" s="26" t="s">
        <v>694</v>
      </c>
      <c r="BM132" s="26" t="s">
        <v>1920</v>
      </c>
    </row>
    <row r="133" spans="2:65" s="1" customFormat="1" ht="22.5" customHeight="1">
      <c r="B133" s="43"/>
      <c r="C133" s="258" t="s">
        <v>439</v>
      </c>
      <c r="D133" s="258" t="s">
        <v>237</v>
      </c>
      <c r="E133" s="259" t="s">
        <v>1921</v>
      </c>
      <c r="F133" s="260" t="s">
        <v>1922</v>
      </c>
      <c r="G133" s="261" t="s">
        <v>416</v>
      </c>
      <c r="H133" s="262">
        <v>1</v>
      </c>
      <c r="I133" s="263"/>
      <c r="J133" s="264">
        <f t="shared" si="10"/>
        <v>0</v>
      </c>
      <c r="K133" s="260" t="s">
        <v>21</v>
      </c>
      <c r="L133" s="265"/>
      <c r="M133" s="266" t="s">
        <v>21</v>
      </c>
      <c r="N133" s="267" t="s">
        <v>43</v>
      </c>
      <c r="O133" s="44"/>
      <c r="P133" s="215">
        <f t="shared" si="11"/>
        <v>0</v>
      </c>
      <c r="Q133" s="215">
        <v>0</v>
      </c>
      <c r="R133" s="215">
        <f t="shared" si="12"/>
        <v>0</v>
      </c>
      <c r="S133" s="215">
        <v>0</v>
      </c>
      <c r="T133" s="216">
        <f t="shared" si="13"/>
        <v>0</v>
      </c>
      <c r="AR133" s="26" t="s">
        <v>1886</v>
      </c>
      <c r="AT133" s="26" t="s">
        <v>237</v>
      </c>
      <c r="AU133" s="26" t="s">
        <v>81</v>
      </c>
      <c r="AY133" s="26" t="s">
        <v>162</v>
      </c>
      <c r="BE133" s="217">
        <f t="shared" si="14"/>
        <v>0</v>
      </c>
      <c r="BF133" s="217">
        <f t="shared" si="15"/>
        <v>0</v>
      </c>
      <c r="BG133" s="217">
        <f t="shared" si="16"/>
        <v>0</v>
      </c>
      <c r="BH133" s="217">
        <f t="shared" si="17"/>
        <v>0</v>
      </c>
      <c r="BI133" s="217">
        <f t="shared" si="18"/>
        <v>0</v>
      </c>
      <c r="BJ133" s="26" t="s">
        <v>79</v>
      </c>
      <c r="BK133" s="217">
        <f t="shared" si="19"/>
        <v>0</v>
      </c>
      <c r="BL133" s="26" t="s">
        <v>694</v>
      </c>
      <c r="BM133" s="26" t="s">
        <v>1923</v>
      </c>
    </row>
    <row r="134" spans="2:65" s="1" customFormat="1" ht="22.5" customHeight="1">
      <c r="B134" s="43"/>
      <c r="C134" s="258" t="s">
        <v>445</v>
      </c>
      <c r="D134" s="258" t="s">
        <v>237</v>
      </c>
      <c r="E134" s="259" t="s">
        <v>1924</v>
      </c>
      <c r="F134" s="260" t="s">
        <v>1925</v>
      </c>
      <c r="G134" s="261" t="s">
        <v>416</v>
      </c>
      <c r="H134" s="262">
        <v>3</v>
      </c>
      <c r="I134" s="263"/>
      <c r="J134" s="264">
        <f t="shared" si="10"/>
        <v>0</v>
      </c>
      <c r="K134" s="260" t="s">
        <v>21</v>
      </c>
      <c r="L134" s="265"/>
      <c r="M134" s="266" t="s">
        <v>21</v>
      </c>
      <c r="N134" s="267" t="s">
        <v>43</v>
      </c>
      <c r="O134" s="44"/>
      <c r="P134" s="215">
        <f t="shared" si="11"/>
        <v>0</v>
      </c>
      <c r="Q134" s="215">
        <v>0</v>
      </c>
      <c r="R134" s="215">
        <f t="shared" si="12"/>
        <v>0</v>
      </c>
      <c r="S134" s="215">
        <v>0</v>
      </c>
      <c r="T134" s="216">
        <f t="shared" si="13"/>
        <v>0</v>
      </c>
      <c r="AR134" s="26" t="s">
        <v>1886</v>
      </c>
      <c r="AT134" s="26" t="s">
        <v>237</v>
      </c>
      <c r="AU134" s="26" t="s">
        <v>81</v>
      </c>
      <c r="AY134" s="26" t="s">
        <v>162</v>
      </c>
      <c r="BE134" s="217">
        <f t="shared" si="14"/>
        <v>0</v>
      </c>
      <c r="BF134" s="217">
        <f t="shared" si="15"/>
        <v>0</v>
      </c>
      <c r="BG134" s="217">
        <f t="shared" si="16"/>
        <v>0</v>
      </c>
      <c r="BH134" s="217">
        <f t="shared" si="17"/>
        <v>0</v>
      </c>
      <c r="BI134" s="217">
        <f t="shared" si="18"/>
        <v>0</v>
      </c>
      <c r="BJ134" s="26" t="s">
        <v>79</v>
      </c>
      <c r="BK134" s="217">
        <f t="shared" si="19"/>
        <v>0</v>
      </c>
      <c r="BL134" s="26" t="s">
        <v>694</v>
      </c>
      <c r="BM134" s="26" t="s">
        <v>1926</v>
      </c>
    </row>
    <row r="135" spans="2:63" s="11" customFormat="1" ht="29.85" customHeight="1">
      <c r="B135" s="189"/>
      <c r="C135" s="190"/>
      <c r="D135" s="203" t="s">
        <v>71</v>
      </c>
      <c r="E135" s="204" t="s">
        <v>1927</v>
      </c>
      <c r="F135" s="204" t="s">
        <v>1928</v>
      </c>
      <c r="G135" s="190"/>
      <c r="H135" s="190"/>
      <c r="I135" s="193"/>
      <c r="J135" s="205">
        <f>BK135</f>
        <v>0</v>
      </c>
      <c r="K135" s="190"/>
      <c r="L135" s="195"/>
      <c r="M135" s="196"/>
      <c r="N135" s="197"/>
      <c r="O135" s="197"/>
      <c r="P135" s="198">
        <f>SUM(P136:P231)</f>
        <v>0</v>
      </c>
      <c r="Q135" s="197"/>
      <c r="R135" s="198">
        <f>SUM(R136:R231)</f>
        <v>1.2840350000000003</v>
      </c>
      <c r="S135" s="197"/>
      <c r="T135" s="199">
        <f>SUM(T136:T231)</f>
        <v>0</v>
      </c>
      <c r="AR135" s="200" t="s">
        <v>163</v>
      </c>
      <c r="AT135" s="201" t="s">
        <v>71</v>
      </c>
      <c r="AU135" s="201" t="s">
        <v>79</v>
      </c>
      <c r="AY135" s="200" t="s">
        <v>162</v>
      </c>
      <c r="BK135" s="202">
        <f>SUM(BK136:BK231)</f>
        <v>0</v>
      </c>
    </row>
    <row r="136" spans="2:65" s="1" customFormat="1" ht="22.5" customHeight="1">
      <c r="B136" s="43"/>
      <c r="C136" s="206" t="s">
        <v>449</v>
      </c>
      <c r="D136" s="206" t="s">
        <v>165</v>
      </c>
      <c r="E136" s="207" t="s">
        <v>1929</v>
      </c>
      <c r="F136" s="208" t="s">
        <v>1930</v>
      </c>
      <c r="G136" s="209" t="s">
        <v>206</v>
      </c>
      <c r="H136" s="210">
        <v>150</v>
      </c>
      <c r="I136" s="211"/>
      <c r="J136" s="212">
        <f>ROUND(I136*H136,2)</f>
        <v>0</v>
      </c>
      <c r="K136" s="208" t="s">
        <v>169</v>
      </c>
      <c r="L136" s="63"/>
      <c r="M136" s="213" t="s">
        <v>21</v>
      </c>
      <c r="N136" s="214" t="s">
        <v>43</v>
      </c>
      <c r="O136" s="44"/>
      <c r="P136" s="215">
        <f>O136*H136</f>
        <v>0</v>
      </c>
      <c r="Q136" s="215">
        <v>0</v>
      </c>
      <c r="R136" s="215">
        <f>Q136*H136</f>
        <v>0</v>
      </c>
      <c r="S136" s="215">
        <v>0</v>
      </c>
      <c r="T136" s="216">
        <f>S136*H136</f>
        <v>0</v>
      </c>
      <c r="AR136" s="26" t="s">
        <v>694</v>
      </c>
      <c r="AT136" s="26" t="s">
        <v>165</v>
      </c>
      <c r="AU136" s="26" t="s">
        <v>81</v>
      </c>
      <c r="AY136" s="26" t="s">
        <v>162</v>
      </c>
      <c r="BE136" s="217">
        <f>IF(N136="základní",J136,0)</f>
        <v>0</v>
      </c>
      <c r="BF136" s="217">
        <f>IF(N136="snížená",J136,0)</f>
        <v>0</v>
      </c>
      <c r="BG136" s="217">
        <f>IF(N136="zákl. přenesená",J136,0)</f>
        <v>0</v>
      </c>
      <c r="BH136" s="217">
        <f>IF(N136="sníž. přenesená",J136,0)</f>
        <v>0</v>
      </c>
      <c r="BI136" s="217">
        <f>IF(N136="nulová",J136,0)</f>
        <v>0</v>
      </c>
      <c r="BJ136" s="26" t="s">
        <v>79</v>
      </c>
      <c r="BK136" s="217">
        <f>ROUND(I136*H136,2)</f>
        <v>0</v>
      </c>
      <c r="BL136" s="26" t="s">
        <v>694</v>
      </c>
      <c r="BM136" s="26" t="s">
        <v>1931</v>
      </c>
    </row>
    <row r="137" spans="2:65" s="1" customFormat="1" ht="22.5" customHeight="1">
      <c r="B137" s="43"/>
      <c r="C137" s="258" t="s">
        <v>455</v>
      </c>
      <c r="D137" s="258" t="s">
        <v>237</v>
      </c>
      <c r="E137" s="259" t="s">
        <v>1932</v>
      </c>
      <c r="F137" s="260" t="s">
        <v>1933</v>
      </c>
      <c r="G137" s="261" t="s">
        <v>416</v>
      </c>
      <c r="H137" s="262">
        <v>150</v>
      </c>
      <c r="I137" s="263"/>
      <c r="J137" s="264">
        <f>ROUND(I137*H137,2)</f>
        <v>0</v>
      </c>
      <c r="K137" s="260" t="s">
        <v>169</v>
      </c>
      <c r="L137" s="265"/>
      <c r="M137" s="266" t="s">
        <v>21</v>
      </c>
      <c r="N137" s="267" t="s">
        <v>43</v>
      </c>
      <c r="O137" s="44"/>
      <c r="P137" s="215">
        <f>O137*H137</f>
        <v>0</v>
      </c>
      <c r="Q137" s="215">
        <v>0.00013</v>
      </c>
      <c r="R137" s="215">
        <f>Q137*H137</f>
        <v>0.0195</v>
      </c>
      <c r="S137" s="215">
        <v>0</v>
      </c>
      <c r="T137" s="216">
        <f>S137*H137</f>
        <v>0</v>
      </c>
      <c r="AR137" s="26" t="s">
        <v>1151</v>
      </c>
      <c r="AT137" s="26" t="s">
        <v>237</v>
      </c>
      <c r="AU137" s="26" t="s">
        <v>81</v>
      </c>
      <c r="AY137" s="26" t="s">
        <v>162</v>
      </c>
      <c r="BE137" s="217">
        <f>IF(N137="základní",J137,0)</f>
        <v>0</v>
      </c>
      <c r="BF137" s="217">
        <f>IF(N137="snížená",J137,0)</f>
        <v>0</v>
      </c>
      <c r="BG137" s="217">
        <f>IF(N137="zákl. přenesená",J137,0)</f>
        <v>0</v>
      </c>
      <c r="BH137" s="217">
        <f>IF(N137="sníž. přenesená",J137,0)</f>
        <v>0</v>
      </c>
      <c r="BI137" s="217">
        <f>IF(N137="nulová",J137,0)</f>
        <v>0</v>
      </c>
      <c r="BJ137" s="26" t="s">
        <v>79</v>
      </c>
      <c r="BK137" s="217">
        <f>ROUND(I137*H137,2)</f>
        <v>0</v>
      </c>
      <c r="BL137" s="26" t="s">
        <v>1151</v>
      </c>
      <c r="BM137" s="26" t="s">
        <v>1934</v>
      </c>
    </row>
    <row r="138" spans="2:65" s="1" customFormat="1" ht="22.5" customHeight="1">
      <c r="B138" s="43"/>
      <c r="C138" s="206" t="s">
        <v>459</v>
      </c>
      <c r="D138" s="206" t="s">
        <v>165</v>
      </c>
      <c r="E138" s="207" t="s">
        <v>1935</v>
      </c>
      <c r="F138" s="208" t="s">
        <v>1936</v>
      </c>
      <c r="G138" s="209" t="s">
        <v>206</v>
      </c>
      <c r="H138" s="210">
        <v>100</v>
      </c>
      <c r="I138" s="211"/>
      <c r="J138" s="212">
        <f>ROUND(I138*H138,2)</f>
        <v>0</v>
      </c>
      <c r="K138" s="208" t="s">
        <v>169</v>
      </c>
      <c r="L138" s="63"/>
      <c r="M138" s="213" t="s">
        <v>21</v>
      </c>
      <c r="N138" s="214" t="s">
        <v>43</v>
      </c>
      <c r="O138" s="44"/>
      <c r="P138" s="215">
        <f>O138*H138</f>
        <v>0</v>
      </c>
      <c r="Q138" s="215">
        <v>0</v>
      </c>
      <c r="R138" s="215">
        <f>Q138*H138</f>
        <v>0</v>
      </c>
      <c r="S138" s="215">
        <v>0</v>
      </c>
      <c r="T138" s="216">
        <f>S138*H138</f>
        <v>0</v>
      </c>
      <c r="AR138" s="26" t="s">
        <v>694</v>
      </c>
      <c r="AT138" s="26" t="s">
        <v>165</v>
      </c>
      <c r="AU138" s="26" t="s">
        <v>81</v>
      </c>
      <c r="AY138" s="26" t="s">
        <v>162</v>
      </c>
      <c r="BE138" s="217">
        <f>IF(N138="základní",J138,0)</f>
        <v>0</v>
      </c>
      <c r="BF138" s="217">
        <f>IF(N138="snížená",J138,0)</f>
        <v>0</v>
      </c>
      <c r="BG138" s="217">
        <f>IF(N138="zákl. přenesená",J138,0)</f>
        <v>0</v>
      </c>
      <c r="BH138" s="217">
        <f>IF(N138="sníž. přenesená",J138,0)</f>
        <v>0</v>
      </c>
      <c r="BI138" s="217">
        <f>IF(N138="nulová",J138,0)</f>
        <v>0</v>
      </c>
      <c r="BJ138" s="26" t="s">
        <v>79</v>
      </c>
      <c r="BK138" s="217">
        <f>ROUND(I138*H138,2)</f>
        <v>0</v>
      </c>
      <c r="BL138" s="26" t="s">
        <v>694</v>
      </c>
      <c r="BM138" s="26" t="s">
        <v>1937</v>
      </c>
    </row>
    <row r="139" spans="2:65" s="1" customFormat="1" ht="22.5" customHeight="1">
      <c r="B139" s="43"/>
      <c r="C139" s="258" t="s">
        <v>464</v>
      </c>
      <c r="D139" s="258" t="s">
        <v>237</v>
      </c>
      <c r="E139" s="259" t="s">
        <v>1938</v>
      </c>
      <c r="F139" s="260" t="s">
        <v>1939</v>
      </c>
      <c r="G139" s="261" t="s">
        <v>206</v>
      </c>
      <c r="H139" s="262">
        <v>100</v>
      </c>
      <c r="I139" s="263"/>
      <c r="J139" s="264">
        <f>ROUND(I139*H139,2)</f>
        <v>0</v>
      </c>
      <c r="K139" s="260" t="s">
        <v>169</v>
      </c>
      <c r="L139" s="265"/>
      <c r="M139" s="266" t="s">
        <v>21</v>
      </c>
      <c r="N139" s="267" t="s">
        <v>43</v>
      </c>
      <c r="O139" s="44"/>
      <c r="P139" s="215">
        <f>O139*H139</f>
        <v>0</v>
      </c>
      <c r="Q139" s="215">
        <v>0.00027</v>
      </c>
      <c r="R139" s="215">
        <f>Q139*H139</f>
        <v>0.027</v>
      </c>
      <c r="S139" s="215">
        <v>0</v>
      </c>
      <c r="T139" s="216">
        <f>S139*H139</f>
        <v>0</v>
      </c>
      <c r="AR139" s="26" t="s">
        <v>1151</v>
      </c>
      <c r="AT139" s="26" t="s">
        <v>237</v>
      </c>
      <c r="AU139" s="26" t="s">
        <v>81</v>
      </c>
      <c r="AY139" s="26" t="s">
        <v>162</v>
      </c>
      <c r="BE139" s="217">
        <f>IF(N139="základní",J139,0)</f>
        <v>0</v>
      </c>
      <c r="BF139" s="217">
        <f>IF(N139="snížená",J139,0)</f>
        <v>0</v>
      </c>
      <c r="BG139" s="217">
        <f>IF(N139="zákl. přenesená",J139,0)</f>
        <v>0</v>
      </c>
      <c r="BH139" s="217">
        <f>IF(N139="sníž. přenesená",J139,0)</f>
        <v>0</v>
      </c>
      <c r="BI139" s="217">
        <f>IF(N139="nulová",J139,0)</f>
        <v>0</v>
      </c>
      <c r="BJ139" s="26" t="s">
        <v>79</v>
      </c>
      <c r="BK139" s="217">
        <f>ROUND(I139*H139,2)</f>
        <v>0</v>
      </c>
      <c r="BL139" s="26" t="s">
        <v>1151</v>
      </c>
      <c r="BM139" s="26" t="s">
        <v>1940</v>
      </c>
    </row>
    <row r="140" spans="2:47" s="1" customFormat="1" ht="27">
      <c r="B140" s="43"/>
      <c r="C140" s="65"/>
      <c r="D140" s="245" t="s">
        <v>241</v>
      </c>
      <c r="E140" s="65"/>
      <c r="F140" s="279" t="s">
        <v>1941</v>
      </c>
      <c r="G140" s="65"/>
      <c r="H140" s="65"/>
      <c r="I140" s="174"/>
      <c r="J140" s="65"/>
      <c r="K140" s="65"/>
      <c r="L140" s="63"/>
      <c r="M140" s="220"/>
      <c r="N140" s="44"/>
      <c r="O140" s="44"/>
      <c r="P140" s="44"/>
      <c r="Q140" s="44"/>
      <c r="R140" s="44"/>
      <c r="S140" s="44"/>
      <c r="T140" s="80"/>
      <c r="AT140" s="26" t="s">
        <v>241</v>
      </c>
      <c r="AU140" s="26" t="s">
        <v>81</v>
      </c>
    </row>
    <row r="141" spans="2:65" s="1" customFormat="1" ht="22.5" customHeight="1">
      <c r="B141" s="43"/>
      <c r="C141" s="206" t="s">
        <v>470</v>
      </c>
      <c r="D141" s="206" t="s">
        <v>165</v>
      </c>
      <c r="E141" s="207" t="s">
        <v>1942</v>
      </c>
      <c r="F141" s="208" t="s">
        <v>1943</v>
      </c>
      <c r="G141" s="209" t="s">
        <v>206</v>
      </c>
      <c r="H141" s="210">
        <v>80</v>
      </c>
      <c r="I141" s="211"/>
      <c r="J141" s="212">
        <f>ROUND(I141*H141,2)</f>
        <v>0</v>
      </c>
      <c r="K141" s="208" t="s">
        <v>169</v>
      </c>
      <c r="L141" s="63"/>
      <c r="M141" s="213" t="s">
        <v>21</v>
      </c>
      <c r="N141" s="214" t="s">
        <v>43</v>
      </c>
      <c r="O141" s="44"/>
      <c r="P141" s="215">
        <f>O141*H141</f>
        <v>0</v>
      </c>
      <c r="Q141" s="215">
        <v>0</v>
      </c>
      <c r="R141" s="215">
        <f>Q141*H141</f>
        <v>0</v>
      </c>
      <c r="S141" s="215">
        <v>0</v>
      </c>
      <c r="T141" s="216">
        <f>S141*H141</f>
        <v>0</v>
      </c>
      <c r="AR141" s="26" t="s">
        <v>694</v>
      </c>
      <c r="AT141" s="26" t="s">
        <v>165</v>
      </c>
      <c r="AU141" s="26" t="s">
        <v>81</v>
      </c>
      <c r="AY141" s="26" t="s">
        <v>162</v>
      </c>
      <c r="BE141" s="217">
        <f>IF(N141="základní",J141,0)</f>
        <v>0</v>
      </c>
      <c r="BF141" s="217">
        <f>IF(N141="snížená",J141,0)</f>
        <v>0</v>
      </c>
      <c r="BG141" s="217">
        <f>IF(N141="zákl. přenesená",J141,0)</f>
        <v>0</v>
      </c>
      <c r="BH141" s="217">
        <f>IF(N141="sníž. přenesená",J141,0)</f>
        <v>0</v>
      </c>
      <c r="BI141" s="217">
        <f>IF(N141="nulová",J141,0)</f>
        <v>0</v>
      </c>
      <c r="BJ141" s="26" t="s">
        <v>79</v>
      </c>
      <c r="BK141" s="217">
        <f>ROUND(I141*H141,2)</f>
        <v>0</v>
      </c>
      <c r="BL141" s="26" t="s">
        <v>694</v>
      </c>
      <c r="BM141" s="26" t="s">
        <v>1944</v>
      </c>
    </row>
    <row r="142" spans="2:65" s="1" customFormat="1" ht="22.5" customHeight="1">
      <c r="B142" s="43"/>
      <c r="C142" s="258" t="s">
        <v>477</v>
      </c>
      <c r="D142" s="258" t="s">
        <v>237</v>
      </c>
      <c r="E142" s="259" t="s">
        <v>1945</v>
      </c>
      <c r="F142" s="260" t="s">
        <v>1946</v>
      </c>
      <c r="G142" s="261" t="s">
        <v>206</v>
      </c>
      <c r="H142" s="262">
        <v>80</v>
      </c>
      <c r="I142" s="263"/>
      <c r="J142" s="264">
        <f>ROUND(I142*H142,2)</f>
        <v>0</v>
      </c>
      <c r="K142" s="260" t="s">
        <v>21</v>
      </c>
      <c r="L142" s="265"/>
      <c r="M142" s="266" t="s">
        <v>21</v>
      </c>
      <c r="N142" s="267" t="s">
        <v>43</v>
      </c>
      <c r="O142" s="44"/>
      <c r="P142" s="215">
        <f>O142*H142</f>
        <v>0</v>
      </c>
      <c r="Q142" s="215">
        <v>0.00031</v>
      </c>
      <c r="R142" s="215">
        <f>Q142*H142</f>
        <v>0.0248</v>
      </c>
      <c r="S142" s="215">
        <v>0</v>
      </c>
      <c r="T142" s="216">
        <f>S142*H142</f>
        <v>0</v>
      </c>
      <c r="AR142" s="26" t="s">
        <v>1151</v>
      </c>
      <c r="AT142" s="26" t="s">
        <v>237</v>
      </c>
      <c r="AU142" s="26" t="s">
        <v>81</v>
      </c>
      <c r="AY142" s="26" t="s">
        <v>162</v>
      </c>
      <c r="BE142" s="217">
        <f>IF(N142="základní",J142,0)</f>
        <v>0</v>
      </c>
      <c r="BF142" s="217">
        <f>IF(N142="snížená",J142,0)</f>
        <v>0</v>
      </c>
      <c r="BG142" s="217">
        <f>IF(N142="zákl. přenesená",J142,0)</f>
        <v>0</v>
      </c>
      <c r="BH142" s="217">
        <f>IF(N142="sníž. přenesená",J142,0)</f>
        <v>0</v>
      </c>
      <c r="BI142" s="217">
        <f>IF(N142="nulová",J142,0)</f>
        <v>0</v>
      </c>
      <c r="BJ142" s="26" t="s">
        <v>79</v>
      </c>
      <c r="BK142" s="217">
        <f>ROUND(I142*H142,2)</f>
        <v>0</v>
      </c>
      <c r="BL142" s="26" t="s">
        <v>1151</v>
      </c>
      <c r="BM142" s="26" t="s">
        <v>1947</v>
      </c>
    </row>
    <row r="143" spans="2:47" s="1" customFormat="1" ht="27">
      <c r="B143" s="43"/>
      <c r="C143" s="65"/>
      <c r="D143" s="245" t="s">
        <v>241</v>
      </c>
      <c r="E143" s="65"/>
      <c r="F143" s="279" t="s">
        <v>1948</v>
      </c>
      <c r="G143" s="65"/>
      <c r="H143" s="65"/>
      <c r="I143" s="174"/>
      <c r="J143" s="65"/>
      <c r="K143" s="65"/>
      <c r="L143" s="63"/>
      <c r="M143" s="220"/>
      <c r="N143" s="44"/>
      <c r="O143" s="44"/>
      <c r="P143" s="44"/>
      <c r="Q143" s="44"/>
      <c r="R143" s="44"/>
      <c r="S143" s="44"/>
      <c r="T143" s="80"/>
      <c r="AT143" s="26" t="s">
        <v>241</v>
      </c>
      <c r="AU143" s="26" t="s">
        <v>81</v>
      </c>
    </row>
    <row r="144" spans="2:65" s="1" customFormat="1" ht="22.5" customHeight="1">
      <c r="B144" s="43"/>
      <c r="C144" s="206" t="s">
        <v>492</v>
      </c>
      <c r="D144" s="206" t="s">
        <v>165</v>
      </c>
      <c r="E144" s="207" t="s">
        <v>1949</v>
      </c>
      <c r="F144" s="208" t="s">
        <v>1950</v>
      </c>
      <c r="G144" s="209" t="s">
        <v>206</v>
      </c>
      <c r="H144" s="210">
        <v>12</v>
      </c>
      <c r="I144" s="211"/>
      <c r="J144" s="212">
        <f>ROUND(I144*H144,2)</f>
        <v>0</v>
      </c>
      <c r="K144" s="208" t="s">
        <v>21</v>
      </c>
      <c r="L144" s="63"/>
      <c r="M144" s="213" t="s">
        <v>21</v>
      </c>
      <c r="N144" s="214" t="s">
        <v>43</v>
      </c>
      <c r="O144" s="44"/>
      <c r="P144" s="215">
        <f>O144*H144</f>
        <v>0</v>
      </c>
      <c r="Q144" s="215">
        <v>0</v>
      </c>
      <c r="R144" s="215">
        <f>Q144*H144</f>
        <v>0</v>
      </c>
      <c r="S144" s="215">
        <v>0</v>
      </c>
      <c r="T144" s="216">
        <f>S144*H144</f>
        <v>0</v>
      </c>
      <c r="AR144" s="26" t="s">
        <v>694</v>
      </c>
      <c r="AT144" s="26" t="s">
        <v>165</v>
      </c>
      <c r="AU144" s="26" t="s">
        <v>81</v>
      </c>
      <c r="AY144" s="26" t="s">
        <v>162</v>
      </c>
      <c r="BE144" s="217">
        <f>IF(N144="základní",J144,0)</f>
        <v>0</v>
      </c>
      <c r="BF144" s="217">
        <f>IF(N144="snížená",J144,0)</f>
        <v>0</v>
      </c>
      <c r="BG144" s="217">
        <f>IF(N144="zákl. přenesená",J144,0)</f>
        <v>0</v>
      </c>
      <c r="BH144" s="217">
        <f>IF(N144="sníž. přenesená",J144,0)</f>
        <v>0</v>
      </c>
      <c r="BI144" s="217">
        <f>IF(N144="nulová",J144,0)</f>
        <v>0</v>
      </c>
      <c r="BJ144" s="26" t="s">
        <v>79</v>
      </c>
      <c r="BK144" s="217">
        <f>ROUND(I144*H144,2)</f>
        <v>0</v>
      </c>
      <c r="BL144" s="26" t="s">
        <v>694</v>
      </c>
      <c r="BM144" s="26" t="s">
        <v>1951</v>
      </c>
    </row>
    <row r="145" spans="2:65" s="1" customFormat="1" ht="22.5" customHeight="1">
      <c r="B145" s="43"/>
      <c r="C145" s="258" t="s">
        <v>498</v>
      </c>
      <c r="D145" s="258" t="s">
        <v>237</v>
      </c>
      <c r="E145" s="259" t="s">
        <v>1952</v>
      </c>
      <c r="F145" s="260" t="s">
        <v>1953</v>
      </c>
      <c r="G145" s="261" t="s">
        <v>206</v>
      </c>
      <c r="H145" s="262">
        <v>12</v>
      </c>
      <c r="I145" s="263"/>
      <c r="J145" s="264">
        <f>ROUND(I145*H145,2)</f>
        <v>0</v>
      </c>
      <c r="K145" s="260" t="s">
        <v>21</v>
      </c>
      <c r="L145" s="265"/>
      <c r="M145" s="266" t="s">
        <v>21</v>
      </c>
      <c r="N145" s="267" t="s">
        <v>43</v>
      </c>
      <c r="O145" s="44"/>
      <c r="P145" s="215">
        <f>O145*H145</f>
        <v>0</v>
      </c>
      <c r="Q145" s="215">
        <v>0.0039</v>
      </c>
      <c r="R145" s="215">
        <f>Q145*H145</f>
        <v>0.046799999999999994</v>
      </c>
      <c r="S145" s="215">
        <v>0</v>
      </c>
      <c r="T145" s="216">
        <f>S145*H145</f>
        <v>0</v>
      </c>
      <c r="AR145" s="26" t="s">
        <v>1151</v>
      </c>
      <c r="AT145" s="26" t="s">
        <v>237</v>
      </c>
      <c r="AU145" s="26" t="s">
        <v>81</v>
      </c>
      <c r="AY145" s="26" t="s">
        <v>162</v>
      </c>
      <c r="BE145" s="217">
        <f>IF(N145="základní",J145,0)</f>
        <v>0</v>
      </c>
      <c r="BF145" s="217">
        <f>IF(N145="snížená",J145,0)</f>
        <v>0</v>
      </c>
      <c r="BG145" s="217">
        <f>IF(N145="zákl. přenesená",J145,0)</f>
        <v>0</v>
      </c>
      <c r="BH145" s="217">
        <f>IF(N145="sníž. přenesená",J145,0)</f>
        <v>0</v>
      </c>
      <c r="BI145" s="217">
        <f>IF(N145="nulová",J145,0)</f>
        <v>0</v>
      </c>
      <c r="BJ145" s="26" t="s">
        <v>79</v>
      </c>
      <c r="BK145" s="217">
        <f>ROUND(I145*H145,2)</f>
        <v>0</v>
      </c>
      <c r="BL145" s="26" t="s">
        <v>1151</v>
      </c>
      <c r="BM145" s="26" t="s">
        <v>1954</v>
      </c>
    </row>
    <row r="146" spans="2:65" s="1" customFormat="1" ht="31.5" customHeight="1">
      <c r="B146" s="43"/>
      <c r="C146" s="206" t="s">
        <v>506</v>
      </c>
      <c r="D146" s="206" t="s">
        <v>165</v>
      </c>
      <c r="E146" s="207" t="s">
        <v>1955</v>
      </c>
      <c r="F146" s="208" t="s">
        <v>1956</v>
      </c>
      <c r="G146" s="209" t="s">
        <v>416</v>
      </c>
      <c r="H146" s="210">
        <v>470</v>
      </c>
      <c r="I146" s="211"/>
      <c r="J146" s="212">
        <f>ROUND(I146*H146,2)</f>
        <v>0</v>
      </c>
      <c r="K146" s="208" t="s">
        <v>169</v>
      </c>
      <c r="L146" s="63"/>
      <c r="M146" s="213" t="s">
        <v>21</v>
      </c>
      <c r="N146" s="214" t="s">
        <v>43</v>
      </c>
      <c r="O146" s="44"/>
      <c r="P146" s="215">
        <f>O146*H146</f>
        <v>0</v>
      </c>
      <c r="Q146" s="215">
        <v>0</v>
      </c>
      <c r="R146" s="215">
        <f>Q146*H146</f>
        <v>0</v>
      </c>
      <c r="S146" s="215">
        <v>0</v>
      </c>
      <c r="T146" s="216">
        <f>S146*H146</f>
        <v>0</v>
      </c>
      <c r="AR146" s="26" t="s">
        <v>694</v>
      </c>
      <c r="AT146" s="26" t="s">
        <v>165</v>
      </c>
      <c r="AU146" s="26" t="s">
        <v>81</v>
      </c>
      <c r="AY146" s="26" t="s">
        <v>162</v>
      </c>
      <c r="BE146" s="217">
        <f>IF(N146="základní",J146,0)</f>
        <v>0</v>
      </c>
      <c r="BF146" s="217">
        <f>IF(N146="snížená",J146,0)</f>
        <v>0</v>
      </c>
      <c r="BG146" s="217">
        <f>IF(N146="zákl. přenesená",J146,0)</f>
        <v>0</v>
      </c>
      <c r="BH146" s="217">
        <f>IF(N146="sníž. přenesená",J146,0)</f>
        <v>0</v>
      </c>
      <c r="BI146" s="217">
        <f>IF(N146="nulová",J146,0)</f>
        <v>0</v>
      </c>
      <c r="BJ146" s="26" t="s">
        <v>79</v>
      </c>
      <c r="BK146" s="217">
        <f>ROUND(I146*H146,2)</f>
        <v>0</v>
      </c>
      <c r="BL146" s="26" t="s">
        <v>694</v>
      </c>
      <c r="BM146" s="26" t="s">
        <v>1957</v>
      </c>
    </row>
    <row r="147" spans="2:65" s="1" customFormat="1" ht="22.5" customHeight="1">
      <c r="B147" s="43"/>
      <c r="C147" s="258" t="s">
        <v>512</v>
      </c>
      <c r="D147" s="258" t="s">
        <v>237</v>
      </c>
      <c r="E147" s="259" t="s">
        <v>1958</v>
      </c>
      <c r="F147" s="260" t="s">
        <v>1959</v>
      </c>
      <c r="G147" s="261" t="s">
        <v>416</v>
      </c>
      <c r="H147" s="262">
        <v>464</v>
      </c>
      <c r="I147" s="263"/>
      <c r="J147" s="264">
        <f>ROUND(I147*H147,2)</f>
        <v>0</v>
      </c>
      <c r="K147" s="260" t="s">
        <v>169</v>
      </c>
      <c r="L147" s="265"/>
      <c r="M147" s="266" t="s">
        <v>21</v>
      </c>
      <c r="N147" s="267" t="s">
        <v>43</v>
      </c>
      <c r="O147" s="44"/>
      <c r="P147" s="215">
        <f>O147*H147</f>
        <v>0</v>
      </c>
      <c r="Q147" s="215">
        <v>3E-05</v>
      </c>
      <c r="R147" s="215">
        <f>Q147*H147</f>
        <v>0.01392</v>
      </c>
      <c r="S147" s="215">
        <v>0</v>
      </c>
      <c r="T147" s="216">
        <f>S147*H147</f>
        <v>0</v>
      </c>
      <c r="AR147" s="26" t="s">
        <v>1151</v>
      </c>
      <c r="AT147" s="26" t="s">
        <v>237</v>
      </c>
      <c r="AU147" s="26" t="s">
        <v>81</v>
      </c>
      <c r="AY147" s="26" t="s">
        <v>162</v>
      </c>
      <c r="BE147" s="217">
        <f>IF(N147="základní",J147,0)</f>
        <v>0</v>
      </c>
      <c r="BF147" s="217">
        <f>IF(N147="snížená",J147,0)</f>
        <v>0</v>
      </c>
      <c r="BG147" s="217">
        <f>IF(N147="zákl. přenesená",J147,0)</f>
        <v>0</v>
      </c>
      <c r="BH147" s="217">
        <f>IF(N147="sníž. přenesená",J147,0)</f>
        <v>0</v>
      </c>
      <c r="BI147" s="217">
        <f>IF(N147="nulová",J147,0)</f>
        <v>0</v>
      </c>
      <c r="BJ147" s="26" t="s">
        <v>79</v>
      </c>
      <c r="BK147" s="217">
        <f>ROUND(I147*H147,2)</f>
        <v>0</v>
      </c>
      <c r="BL147" s="26" t="s">
        <v>1151</v>
      </c>
      <c r="BM147" s="26" t="s">
        <v>1960</v>
      </c>
    </row>
    <row r="148" spans="2:47" s="1" customFormat="1" ht="27">
      <c r="B148" s="43"/>
      <c r="C148" s="65"/>
      <c r="D148" s="245" t="s">
        <v>241</v>
      </c>
      <c r="E148" s="65"/>
      <c r="F148" s="279" t="s">
        <v>1961</v>
      </c>
      <c r="G148" s="65"/>
      <c r="H148" s="65"/>
      <c r="I148" s="174"/>
      <c r="J148" s="65"/>
      <c r="K148" s="65"/>
      <c r="L148" s="63"/>
      <c r="M148" s="220"/>
      <c r="N148" s="44"/>
      <c r="O148" s="44"/>
      <c r="P148" s="44"/>
      <c r="Q148" s="44"/>
      <c r="R148" s="44"/>
      <c r="S148" s="44"/>
      <c r="T148" s="80"/>
      <c r="AT148" s="26" t="s">
        <v>241</v>
      </c>
      <c r="AU148" s="26" t="s">
        <v>81</v>
      </c>
    </row>
    <row r="149" spans="2:65" s="1" customFormat="1" ht="22.5" customHeight="1">
      <c r="B149" s="43"/>
      <c r="C149" s="258" t="s">
        <v>517</v>
      </c>
      <c r="D149" s="258" t="s">
        <v>237</v>
      </c>
      <c r="E149" s="259" t="s">
        <v>1962</v>
      </c>
      <c r="F149" s="260" t="s">
        <v>1963</v>
      </c>
      <c r="G149" s="261" t="s">
        <v>416</v>
      </c>
      <c r="H149" s="262">
        <v>8</v>
      </c>
      <c r="I149" s="263"/>
      <c r="J149" s="264">
        <f>ROUND(I149*H149,2)</f>
        <v>0</v>
      </c>
      <c r="K149" s="260" t="s">
        <v>21</v>
      </c>
      <c r="L149" s="265"/>
      <c r="M149" s="266" t="s">
        <v>21</v>
      </c>
      <c r="N149" s="267" t="s">
        <v>43</v>
      </c>
      <c r="O149" s="44"/>
      <c r="P149" s="215">
        <f>O149*H149</f>
        <v>0</v>
      </c>
      <c r="Q149" s="215">
        <v>3E-05</v>
      </c>
      <c r="R149" s="215">
        <f>Q149*H149</f>
        <v>0.00024</v>
      </c>
      <c r="S149" s="215">
        <v>0</v>
      </c>
      <c r="T149" s="216">
        <f>S149*H149</f>
        <v>0</v>
      </c>
      <c r="AR149" s="26" t="s">
        <v>1151</v>
      </c>
      <c r="AT149" s="26" t="s">
        <v>237</v>
      </c>
      <c r="AU149" s="26" t="s">
        <v>81</v>
      </c>
      <c r="AY149" s="26" t="s">
        <v>162</v>
      </c>
      <c r="BE149" s="217">
        <f>IF(N149="základní",J149,0)</f>
        <v>0</v>
      </c>
      <c r="BF149" s="217">
        <f>IF(N149="snížená",J149,0)</f>
        <v>0</v>
      </c>
      <c r="BG149" s="217">
        <f>IF(N149="zákl. přenesená",J149,0)</f>
        <v>0</v>
      </c>
      <c r="BH149" s="217">
        <f>IF(N149="sníž. přenesená",J149,0)</f>
        <v>0</v>
      </c>
      <c r="BI149" s="217">
        <f>IF(N149="nulová",J149,0)</f>
        <v>0</v>
      </c>
      <c r="BJ149" s="26" t="s">
        <v>79</v>
      </c>
      <c r="BK149" s="217">
        <f>ROUND(I149*H149,2)</f>
        <v>0</v>
      </c>
      <c r="BL149" s="26" t="s">
        <v>1151</v>
      </c>
      <c r="BM149" s="26" t="s">
        <v>1964</v>
      </c>
    </row>
    <row r="150" spans="2:47" s="1" customFormat="1" ht="27">
      <c r="B150" s="43"/>
      <c r="C150" s="65"/>
      <c r="D150" s="245" t="s">
        <v>241</v>
      </c>
      <c r="E150" s="65"/>
      <c r="F150" s="279" t="s">
        <v>1965</v>
      </c>
      <c r="G150" s="65"/>
      <c r="H150" s="65"/>
      <c r="I150" s="174"/>
      <c r="J150" s="65"/>
      <c r="K150" s="65"/>
      <c r="L150" s="63"/>
      <c r="M150" s="220"/>
      <c r="N150" s="44"/>
      <c r="O150" s="44"/>
      <c r="P150" s="44"/>
      <c r="Q150" s="44"/>
      <c r="R150" s="44"/>
      <c r="S150" s="44"/>
      <c r="T150" s="80"/>
      <c r="AT150" s="26" t="s">
        <v>241</v>
      </c>
      <c r="AU150" s="26" t="s">
        <v>81</v>
      </c>
    </row>
    <row r="151" spans="2:65" s="1" customFormat="1" ht="22.5" customHeight="1">
      <c r="B151" s="43"/>
      <c r="C151" s="206" t="s">
        <v>523</v>
      </c>
      <c r="D151" s="206" t="s">
        <v>165</v>
      </c>
      <c r="E151" s="207" t="s">
        <v>1966</v>
      </c>
      <c r="F151" s="208" t="s">
        <v>1967</v>
      </c>
      <c r="G151" s="209" t="s">
        <v>416</v>
      </c>
      <c r="H151" s="210">
        <v>112</v>
      </c>
      <c r="I151" s="211"/>
      <c r="J151" s="212">
        <f>ROUND(I151*H151,2)</f>
        <v>0</v>
      </c>
      <c r="K151" s="208" t="s">
        <v>169</v>
      </c>
      <c r="L151" s="63"/>
      <c r="M151" s="213" t="s">
        <v>21</v>
      </c>
      <c r="N151" s="214" t="s">
        <v>43</v>
      </c>
      <c r="O151" s="44"/>
      <c r="P151" s="215">
        <f>O151*H151</f>
        <v>0</v>
      </c>
      <c r="Q151" s="215">
        <v>0</v>
      </c>
      <c r="R151" s="215">
        <f>Q151*H151</f>
        <v>0</v>
      </c>
      <c r="S151" s="215">
        <v>0</v>
      </c>
      <c r="T151" s="216">
        <f>S151*H151</f>
        <v>0</v>
      </c>
      <c r="AR151" s="26" t="s">
        <v>694</v>
      </c>
      <c r="AT151" s="26" t="s">
        <v>165</v>
      </c>
      <c r="AU151" s="26" t="s">
        <v>81</v>
      </c>
      <c r="AY151" s="26" t="s">
        <v>162</v>
      </c>
      <c r="BE151" s="217">
        <f>IF(N151="základní",J151,0)</f>
        <v>0</v>
      </c>
      <c r="BF151" s="217">
        <f>IF(N151="snížená",J151,0)</f>
        <v>0</v>
      </c>
      <c r="BG151" s="217">
        <f>IF(N151="zákl. přenesená",J151,0)</f>
        <v>0</v>
      </c>
      <c r="BH151" s="217">
        <f>IF(N151="sníž. přenesená",J151,0)</f>
        <v>0</v>
      </c>
      <c r="BI151" s="217">
        <f>IF(N151="nulová",J151,0)</f>
        <v>0</v>
      </c>
      <c r="BJ151" s="26" t="s">
        <v>79</v>
      </c>
      <c r="BK151" s="217">
        <f>ROUND(I151*H151,2)</f>
        <v>0</v>
      </c>
      <c r="BL151" s="26" t="s">
        <v>694</v>
      </c>
      <c r="BM151" s="26" t="s">
        <v>1968</v>
      </c>
    </row>
    <row r="152" spans="2:65" s="1" customFormat="1" ht="22.5" customHeight="1">
      <c r="B152" s="43"/>
      <c r="C152" s="258" t="s">
        <v>530</v>
      </c>
      <c r="D152" s="258" t="s">
        <v>237</v>
      </c>
      <c r="E152" s="259" t="s">
        <v>1969</v>
      </c>
      <c r="F152" s="260" t="s">
        <v>1970</v>
      </c>
      <c r="G152" s="261" t="s">
        <v>416</v>
      </c>
      <c r="H152" s="262">
        <v>112</v>
      </c>
      <c r="I152" s="263"/>
      <c r="J152" s="264">
        <f>ROUND(I152*H152,2)</f>
        <v>0</v>
      </c>
      <c r="K152" s="260" t="s">
        <v>169</v>
      </c>
      <c r="L152" s="265"/>
      <c r="M152" s="266" t="s">
        <v>21</v>
      </c>
      <c r="N152" s="267" t="s">
        <v>43</v>
      </c>
      <c r="O152" s="44"/>
      <c r="P152" s="215">
        <f>O152*H152</f>
        <v>0</v>
      </c>
      <c r="Q152" s="215">
        <v>9E-05</v>
      </c>
      <c r="R152" s="215">
        <f>Q152*H152</f>
        <v>0.01008</v>
      </c>
      <c r="S152" s="215">
        <v>0</v>
      </c>
      <c r="T152" s="216">
        <f>S152*H152</f>
        <v>0</v>
      </c>
      <c r="AR152" s="26" t="s">
        <v>1886</v>
      </c>
      <c r="AT152" s="26" t="s">
        <v>237</v>
      </c>
      <c r="AU152" s="26" t="s">
        <v>81</v>
      </c>
      <c r="AY152" s="26" t="s">
        <v>162</v>
      </c>
      <c r="BE152" s="217">
        <f>IF(N152="základní",J152,0)</f>
        <v>0</v>
      </c>
      <c r="BF152" s="217">
        <f>IF(N152="snížená",J152,0)</f>
        <v>0</v>
      </c>
      <c r="BG152" s="217">
        <f>IF(N152="zákl. přenesená",J152,0)</f>
        <v>0</v>
      </c>
      <c r="BH152" s="217">
        <f>IF(N152="sníž. přenesená",J152,0)</f>
        <v>0</v>
      </c>
      <c r="BI152" s="217">
        <f>IF(N152="nulová",J152,0)</f>
        <v>0</v>
      </c>
      <c r="BJ152" s="26" t="s">
        <v>79</v>
      </c>
      <c r="BK152" s="217">
        <f>ROUND(I152*H152,2)</f>
        <v>0</v>
      </c>
      <c r="BL152" s="26" t="s">
        <v>694</v>
      </c>
      <c r="BM152" s="26" t="s">
        <v>1971</v>
      </c>
    </row>
    <row r="153" spans="2:47" s="1" customFormat="1" ht="27">
      <c r="B153" s="43"/>
      <c r="C153" s="65"/>
      <c r="D153" s="245" t="s">
        <v>241</v>
      </c>
      <c r="E153" s="65"/>
      <c r="F153" s="279" t="s">
        <v>1972</v>
      </c>
      <c r="G153" s="65"/>
      <c r="H153" s="65"/>
      <c r="I153" s="174"/>
      <c r="J153" s="65"/>
      <c r="K153" s="65"/>
      <c r="L153" s="63"/>
      <c r="M153" s="220"/>
      <c r="N153" s="44"/>
      <c r="O153" s="44"/>
      <c r="P153" s="44"/>
      <c r="Q153" s="44"/>
      <c r="R153" s="44"/>
      <c r="S153" s="44"/>
      <c r="T153" s="80"/>
      <c r="AT153" s="26" t="s">
        <v>241</v>
      </c>
      <c r="AU153" s="26" t="s">
        <v>81</v>
      </c>
    </row>
    <row r="154" spans="2:65" s="1" customFormat="1" ht="22.5" customHeight="1">
      <c r="B154" s="43"/>
      <c r="C154" s="206" t="s">
        <v>1467</v>
      </c>
      <c r="D154" s="206" t="s">
        <v>165</v>
      </c>
      <c r="E154" s="207" t="s">
        <v>1973</v>
      </c>
      <c r="F154" s="208" t="s">
        <v>1974</v>
      </c>
      <c r="G154" s="209" t="s">
        <v>416</v>
      </c>
      <c r="H154" s="210">
        <v>80</v>
      </c>
      <c r="I154" s="211"/>
      <c r="J154" s="212">
        <f>ROUND(I154*H154,2)</f>
        <v>0</v>
      </c>
      <c r="K154" s="208" t="s">
        <v>169</v>
      </c>
      <c r="L154" s="63"/>
      <c r="M154" s="213" t="s">
        <v>21</v>
      </c>
      <c r="N154" s="214" t="s">
        <v>43</v>
      </c>
      <c r="O154" s="44"/>
      <c r="P154" s="215">
        <f>O154*H154</f>
        <v>0</v>
      </c>
      <c r="Q154" s="215">
        <v>0</v>
      </c>
      <c r="R154" s="215">
        <f>Q154*H154</f>
        <v>0</v>
      </c>
      <c r="S154" s="215">
        <v>0</v>
      </c>
      <c r="T154" s="216">
        <f>S154*H154</f>
        <v>0</v>
      </c>
      <c r="AR154" s="26" t="s">
        <v>694</v>
      </c>
      <c r="AT154" s="26" t="s">
        <v>165</v>
      </c>
      <c r="AU154" s="26" t="s">
        <v>81</v>
      </c>
      <c r="AY154" s="26" t="s">
        <v>162</v>
      </c>
      <c r="BE154" s="217">
        <f>IF(N154="základní",J154,0)</f>
        <v>0</v>
      </c>
      <c r="BF154" s="217">
        <f>IF(N154="snížená",J154,0)</f>
        <v>0</v>
      </c>
      <c r="BG154" s="217">
        <f>IF(N154="zákl. přenesená",J154,0)</f>
        <v>0</v>
      </c>
      <c r="BH154" s="217">
        <f>IF(N154="sníž. přenesená",J154,0)</f>
        <v>0</v>
      </c>
      <c r="BI154" s="217">
        <f>IF(N154="nulová",J154,0)</f>
        <v>0</v>
      </c>
      <c r="BJ154" s="26" t="s">
        <v>79</v>
      </c>
      <c r="BK154" s="217">
        <f>ROUND(I154*H154,2)</f>
        <v>0</v>
      </c>
      <c r="BL154" s="26" t="s">
        <v>694</v>
      </c>
      <c r="BM154" s="26" t="s">
        <v>1975</v>
      </c>
    </row>
    <row r="155" spans="2:65" s="1" customFormat="1" ht="22.5" customHeight="1">
      <c r="B155" s="43"/>
      <c r="C155" s="258" t="s">
        <v>538</v>
      </c>
      <c r="D155" s="258" t="s">
        <v>237</v>
      </c>
      <c r="E155" s="259" t="s">
        <v>1976</v>
      </c>
      <c r="F155" s="260" t="s">
        <v>1977</v>
      </c>
      <c r="G155" s="261" t="s">
        <v>416</v>
      </c>
      <c r="H155" s="262">
        <v>80</v>
      </c>
      <c r="I155" s="263"/>
      <c r="J155" s="264">
        <f>ROUND(I155*H155,2)</f>
        <v>0</v>
      </c>
      <c r="K155" s="260" t="s">
        <v>21</v>
      </c>
      <c r="L155" s="265"/>
      <c r="M155" s="266" t="s">
        <v>21</v>
      </c>
      <c r="N155" s="267" t="s">
        <v>43</v>
      </c>
      <c r="O155" s="44"/>
      <c r="P155" s="215">
        <f>O155*H155</f>
        <v>0</v>
      </c>
      <c r="Q155" s="215">
        <v>0.00024</v>
      </c>
      <c r="R155" s="215">
        <f>Q155*H155</f>
        <v>0.019200000000000002</v>
      </c>
      <c r="S155" s="215">
        <v>0</v>
      </c>
      <c r="T155" s="216">
        <f>S155*H155</f>
        <v>0</v>
      </c>
      <c r="AR155" s="26" t="s">
        <v>1151</v>
      </c>
      <c r="AT155" s="26" t="s">
        <v>237</v>
      </c>
      <c r="AU155" s="26" t="s">
        <v>81</v>
      </c>
      <c r="AY155" s="26" t="s">
        <v>162</v>
      </c>
      <c r="BE155" s="217">
        <f>IF(N155="základní",J155,0)</f>
        <v>0</v>
      </c>
      <c r="BF155" s="217">
        <f>IF(N155="snížená",J155,0)</f>
        <v>0</v>
      </c>
      <c r="BG155" s="217">
        <f>IF(N155="zákl. přenesená",J155,0)</f>
        <v>0</v>
      </c>
      <c r="BH155" s="217">
        <f>IF(N155="sníž. přenesená",J155,0)</f>
        <v>0</v>
      </c>
      <c r="BI155" s="217">
        <f>IF(N155="nulová",J155,0)</f>
        <v>0</v>
      </c>
      <c r="BJ155" s="26" t="s">
        <v>79</v>
      </c>
      <c r="BK155" s="217">
        <f>ROUND(I155*H155,2)</f>
        <v>0</v>
      </c>
      <c r="BL155" s="26" t="s">
        <v>1151</v>
      </c>
      <c r="BM155" s="26" t="s">
        <v>1978</v>
      </c>
    </row>
    <row r="156" spans="2:65" s="1" customFormat="1" ht="22.5" customHeight="1">
      <c r="B156" s="43"/>
      <c r="C156" s="206" t="s">
        <v>543</v>
      </c>
      <c r="D156" s="206" t="s">
        <v>165</v>
      </c>
      <c r="E156" s="207" t="s">
        <v>1979</v>
      </c>
      <c r="F156" s="208" t="s">
        <v>1980</v>
      </c>
      <c r="G156" s="209" t="s">
        <v>206</v>
      </c>
      <c r="H156" s="210">
        <v>20</v>
      </c>
      <c r="I156" s="211"/>
      <c r="J156" s="212">
        <f>ROUND(I156*H156,2)</f>
        <v>0</v>
      </c>
      <c r="K156" s="208" t="s">
        <v>169</v>
      </c>
      <c r="L156" s="63"/>
      <c r="M156" s="213" t="s">
        <v>21</v>
      </c>
      <c r="N156" s="214" t="s">
        <v>43</v>
      </c>
      <c r="O156" s="44"/>
      <c r="P156" s="215">
        <f>O156*H156</f>
        <v>0</v>
      </c>
      <c r="Q156" s="215">
        <v>0</v>
      </c>
      <c r="R156" s="215">
        <f>Q156*H156</f>
        <v>0</v>
      </c>
      <c r="S156" s="215">
        <v>0</v>
      </c>
      <c r="T156" s="216">
        <f>S156*H156</f>
        <v>0</v>
      </c>
      <c r="AR156" s="26" t="s">
        <v>694</v>
      </c>
      <c r="AT156" s="26" t="s">
        <v>165</v>
      </c>
      <c r="AU156" s="26" t="s">
        <v>81</v>
      </c>
      <c r="AY156" s="26" t="s">
        <v>162</v>
      </c>
      <c r="BE156" s="217">
        <f>IF(N156="základní",J156,0)</f>
        <v>0</v>
      </c>
      <c r="BF156" s="217">
        <f>IF(N156="snížená",J156,0)</f>
        <v>0</v>
      </c>
      <c r="BG156" s="217">
        <f>IF(N156="zákl. přenesená",J156,0)</f>
        <v>0</v>
      </c>
      <c r="BH156" s="217">
        <f>IF(N156="sníž. přenesená",J156,0)</f>
        <v>0</v>
      </c>
      <c r="BI156" s="217">
        <f>IF(N156="nulová",J156,0)</f>
        <v>0</v>
      </c>
      <c r="BJ156" s="26" t="s">
        <v>79</v>
      </c>
      <c r="BK156" s="217">
        <f>ROUND(I156*H156,2)</f>
        <v>0</v>
      </c>
      <c r="BL156" s="26" t="s">
        <v>694</v>
      </c>
      <c r="BM156" s="26" t="s">
        <v>1981</v>
      </c>
    </row>
    <row r="157" spans="2:65" s="1" customFormat="1" ht="22.5" customHeight="1">
      <c r="B157" s="43"/>
      <c r="C157" s="258" t="s">
        <v>548</v>
      </c>
      <c r="D157" s="258" t="s">
        <v>237</v>
      </c>
      <c r="E157" s="259" t="s">
        <v>1982</v>
      </c>
      <c r="F157" s="260" t="s">
        <v>1983</v>
      </c>
      <c r="G157" s="261" t="s">
        <v>416</v>
      </c>
      <c r="H157" s="262">
        <v>20</v>
      </c>
      <c r="I157" s="263"/>
      <c r="J157" s="264">
        <f>ROUND(I157*H157,2)</f>
        <v>0</v>
      </c>
      <c r="K157" s="260" t="s">
        <v>21</v>
      </c>
      <c r="L157" s="265"/>
      <c r="M157" s="266" t="s">
        <v>21</v>
      </c>
      <c r="N157" s="267" t="s">
        <v>43</v>
      </c>
      <c r="O157" s="44"/>
      <c r="P157" s="215">
        <f>O157*H157</f>
        <v>0</v>
      </c>
      <c r="Q157" s="215">
        <v>1E-05</v>
      </c>
      <c r="R157" s="215">
        <f>Q157*H157</f>
        <v>0.0002</v>
      </c>
      <c r="S157" s="215">
        <v>0</v>
      </c>
      <c r="T157" s="216">
        <f>S157*H157</f>
        <v>0</v>
      </c>
      <c r="AR157" s="26" t="s">
        <v>1151</v>
      </c>
      <c r="AT157" s="26" t="s">
        <v>237</v>
      </c>
      <c r="AU157" s="26" t="s">
        <v>81</v>
      </c>
      <c r="AY157" s="26" t="s">
        <v>162</v>
      </c>
      <c r="BE157" s="217">
        <f>IF(N157="základní",J157,0)</f>
        <v>0</v>
      </c>
      <c r="BF157" s="217">
        <f>IF(N157="snížená",J157,0)</f>
        <v>0</v>
      </c>
      <c r="BG157" s="217">
        <f>IF(N157="zákl. přenesená",J157,0)</f>
        <v>0</v>
      </c>
      <c r="BH157" s="217">
        <f>IF(N157="sníž. přenesená",J157,0)</f>
        <v>0</v>
      </c>
      <c r="BI157" s="217">
        <f>IF(N157="nulová",J157,0)</f>
        <v>0</v>
      </c>
      <c r="BJ157" s="26" t="s">
        <v>79</v>
      </c>
      <c r="BK157" s="217">
        <f>ROUND(I157*H157,2)</f>
        <v>0</v>
      </c>
      <c r="BL157" s="26" t="s">
        <v>1151</v>
      </c>
      <c r="BM157" s="26" t="s">
        <v>1984</v>
      </c>
    </row>
    <row r="158" spans="2:47" s="1" customFormat="1" ht="27">
      <c r="B158" s="43"/>
      <c r="C158" s="65"/>
      <c r="D158" s="245" t="s">
        <v>241</v>
      </c>
      <c r="E158" s="65"/>
      <c r="F158" s="279" t="s">
        <v>1985</v>
      </c>
      <c r="G158" s="65"/>
      <c r="H158" s="65"/>
      <c r="I158" s="174"/>
      <c r="J158" s="65"/>
      <c r="K158" s="65"/>
      <c r="L158" s="63"/>
      <c r="M158" s="220"/>
      <c r="N158" s="44"/>
      <c r="O158" s="44"/>
      <c r="P158" s="44"/>
      <c r="Q158" s="44"/>
      <c r="R158" s="44"/>
      <c r="S158" s="44"/>
      <c r="T158" s="80"/>
      <c r="AT158" s="26" t="s">
        <v>241</v>
      </c>
      <c r="AU158" s="26" t="s">
        <v>81</v>
      </c>
    </row>
    <row r="159" spans="2:65" s="1" customFormat="1" ht="22.5" customHeight="1">
      <c r="B159" s="43"/>
      <c r="C159" s="206" t="s">
        <v>553</v>
      </c>
      <c r="D159" s="206" t="s">
        <v>165</v>
      </c>
      <c r="E159" s="207" t="s">
        <v>1986</v>
      </c>
      <c r="F159" s="208" t="s">
        <v>1987</v>
      </c>
      <c r="G159" s="209" t="s">
        <v>206</v>
      </c>
      <c r="H159" s="210">
        <v>75</v>
      </c>
      <c r="I159" s="211"/>
      <c r="J159" s="212">
        <f>ROUND(I159*H159,2)</f>
        <v>0</v>
      </c>
      <c r="K159" s="208" t="s">
        <v>169</v>
      </c>
      <c r="L159" s="63"/>
      <c r="M159" s="213" t="s">
        <v>21</v>
      </c>
      <c r="N159" s="214" t="s">
        <v>43</v>
      </c>
      <c r="O159" s="44"/>
      <c r="P159" s="215">
        <f>O159*H159</f>
        <v>0</v>
      </c>
      <c r="Q159" s="215">
        <v>0</v>
      </c>
      <c r="R159" s="215">
        <f>Q159*H159</f>
        <v>0</v>
      </c>
      <c r="S159" s="215">
        <v>0</v>
      </c>
      <c r="T159" s="216">
        <f>S159*H159</f>
        <v>0</v>
      </c>
      <c r="AR159" s="26" t="s">
        <v>694</v>
      </c>
      <c r="AT159" s="26" t="s">
        <v>165</v>
      </c>
      <c r="AU159" s="26" t="s">
        <v>81</v>
      </c>
      <c r="AY159" s="26" t="s">
        <v>162</v>
      </c>
      <c r="BE159" s="217">
        <f>IF(N159="základní",J159,0)</f>
        <v>0</v>
      </c>
      <c r="BF159" s="217">
        <f>IF(N159="snížená",J159,0)</f>
        <v>0</v>
      </c>
      <c r="BG159" s="217">
        <f>IF(N159="zákl. přenesená",J159,0)</f>
        <v>0</v>
      </c>
      <c r="BH159" s="217">
        <f>IF(N159="sníž. přenesená",J159,0)</f>
        <v>0</v>
      </c>
      <c r="BI159" s="217">
        <f>IF(N159="nulová",J159,0)</f>
        <v>0</v>
      </c>
      <c r="BJ159" s="26" t="s">
        <v>79</v>
      </c>
      <c r="BK159" s="217">
        <f>ROUND(I159*H159,2)</f>
        <v>0</v>
      </c>
      <c r="BL159" s="26" t="s">
        <v>694</v>
      </c>
      <c r="BM159" s="26" t="s">
        <v>1988</v>
      </c>
    </row>
    <row r="160" spans="2:65" s="1" customFormat="1" ht="22.5" customHeight="1">
      <c r="B160" s="43"/>
      <c r="C160" s="258" t="s">
        <v>558</v>
      </c>
      <c r="D160" s="258" t="s">
        <v>237</v>
      </c>
      <c r="E160" s="259" t="s">
        <v>1989</v>
      </c>
      <c r="F160" s="260" t="s">
        <v>1990</v>
      </c>
      <c r="G160" s="261" t="s">
        <v>206</v>
      </c>
      <c r="H160" s="262">
        <v>75</v>
      </c>
      <c r="I160" s="263"/>
      <c r="J160" s="264">
        <f>ROUND(I160*H160,2)</f>
        <v>0</v>
      </c>
      <c r="K160" s="260" t="s">
        <v>21</v>
      </c>
      <c r="L160" s="265"/>
      <c r="M160" s="266" t="s">
        <v>21</v>
      </c>
      <c r="N160" s="267" t="s">
        <v>43</v>
      </c>
      <c r="O160" s="44"/>
      <c r="P160" s="215">
        <f>O160*H160</f>
        <v>0</v>
      </c>
      <c r="Q160" s="215">
        <v>0.00031</v>
      </c>
      <c r="R160" s="215">
        <f>Q160*H160</f>
        <v>0.02325</v>
      </c>
      <c r="S160" s="215">
        <v>0</v>
      </c>
      <c r="T160" s="216">
        <f>S160*H160</f>
        <v>0</v>
      </c>
      <c r="AR160" s="26" t="s">
        <v>1151</v>
      </c>
      <c r="AT160" s="26" t="s">
        <v>237</v>
      </c>
      <c r="AU160" s="26" t="s">
        <v>81</v>
      </c>
      <c r="AY160" s="26" t="s">
        <v>162</v>
      </c>
      <c r="BE160" s="217">
        <f>IF(N160="základní",J160,0)</f>
        <v>0</v>
      </c>
      <c r="BF160" s="217">
        <f>IF(N160="snížená",J160,0)</f>
        <v>0</v>
      </c>
      <c r="BG160" s="217">
        <f>IF(N160="zákl. přenesená",J160,0)</f>
        <v>0</v>
      </c>
      <c r="BH160" s="217">
        <f>IF(N160="sníž. přenesená",J160,0)</f>
        <v>0</v>
      </c>
      <c r="BI160" s="217">
        <f>IF(N160="nulová",J160,0)</f>
        <v>0</v>
      </c>
      <c r="BJ160" s="26" t="s">
        <v>79</v>
      </c>
      <c r="BK160" s="217">
        <f>ROUND(I160*H160,2)</f>
        <v>0</v>
      </c>
      <c r="BL160" s="26" t="s">
        <v>1151</v>
      </c>
      <c r="BM160" s="26" t="s">
        <v>1991</v>
      </c>
    </row>
    <row r="161" spans="2:65" s="1" customFormat="1" ht="22.5" customHeight="1">
      <c r="B161" s="43"/>
      <c r="C161" s="206" t="s">
        <v>563</v>
      </c>
      <c r="D161" s="206" t="s">
        <v>165</v>
      </c>
      <c r="E161" s="207" t="s">
        <v>1992</v>
      </c>
      <c r="F161" s="208" t="s">
        <v>1993</v>
      </c>
      <c r="G161" s="209" t="s">
        <v>416</v>
      </c>
      <c r="H161" s="210">
        <v>120</v>
      </c>
      <c r="I161" s="211"/>
      <c r="J161" s="212">
        <f>ROUND(I161*H161,2)</f>
        <v>0</v>
      </c>
      <c r="K161" s="208" t="s">
        <v>169</v>
      </c>
      <c r="L161" s="63"/>
      <c r="M161" s="213" t="s">
        <v>21</v>
      </c>
      <c r="N161" s="214" t="s">
        <v>43</v>
      </c>
      <c r="O161" s="44"/>
      <c r="P161" s="215">
        <f>O161*H161</f>
        <v>0</v>
      </c>
      <c r="Q161" s="215">
        <v>0</v>
      </c>
      <c r="R161" s="215">
        <f>Q161*H161</f>
        <v>0</v>
      </c>
      <c r="S161" s="215">
        <v>0</v>
      </c>
      <c r="T161" s="216">
        <f>S161*H161</f>
        <v>0</v>
      </c>
      <c r="AR161" s="26" t="s">
        <v>694</v>
      </c>
      <c r="AT161" s="26" t="s">
        <v>165</v>
      </c>
      <c r="AU161" s="26" t="s">
        <v>81</v>
      </c>
      <c r="AY161" s="26" t="s">
        <v>162</v>
      </c>
      <c r="BE161" s="217">
        <f>IF(N161="základní",J161,0)</f>
        <v>0</v>
      </c>
      <c r="BF161" s="217">
        <f>IF(N161="snížená",J161,0)</f>
        <v>0</v>
      </c>
      <c r="BG161" s="217">
        <f>IF(N161="zákl. přenesená",J161,0)</f>
        <v>0</v>
      </c>
      <c r="BH161" s="217">
        <f>IF(N161="sníž. přenesená",J161,0)</f>
        <v>0</v>
      </c>
      <c r="BI161" s="217">
        <f>IF(N161="nulová",J161,0)</f>
        <v>0</v>
      </c>
      <c r="BJ161" s="26" t="s">
        <v>79</v>
      </c>
      <c r="BK161" s="217">
        <f>ROUND(I161*H161,2)</f>
        <v>0</v>
      </c>
      <c r="BL161" s="26" t="s">
        <v>694</v>
      </c>
      <c r="BM161" s="26" t="s">
        <v>1994</v>
      </c>
    </row>
    <row r="162" spans="2:65" s="1" customFormat="1" ht="22.5" customHeight="1">
      <c r="B162" s="43"/>
      <c r="C162" s="258" t="s">
        <v>570</v>
      </c>
      <c r="D162" s="258" t="s">
        <v>237</v>
      </c>
      <c r="E162" s="259" t="s">
        <v>1995</v>
      </c>
      <c r="F162" s="260" t="s">
        <v>1996</v>
      </c>
      <c r="G162" s="261" t="s">
        <v>168</v>
      </c>
      <c r="H162" s="262">
        <v>0.09</v>
      </c>
      <c r="I162" s="263"/>
      <c r="J162" s="264">
        <f>ROUND(I162*H162,2)</f>
        <v>0</v>
      </c>
      <c r="K162" s="260" t="s">
        <v>21</v>
      </c>
      <c r="L162" s="265"/>
      <c r="M162" s="266" t="s">
        <v>21</v>
      </c>
      <c r="N162" s="267" t="s">
        <v>43</v>
      </c>
      <c r="O162" s="44"/>
      <c r="P162" s="215">
        <f>O162*H162</f>
        <v>0</v>
      </c>
      <c r="Q162" s="215">
        <v>1</v>
      </c>
      <c r="R162" s="215">
        <f>Q162*H162</f>
        <v>0.09</v>
      </c>
      <c r="S162" s="215">
        <v>0</v>
      </c>
      <c r="T162" s="216">
        <f>S162*H162</f>
        <v>0</v>
      </c>
      <c r="AR162" s="26" t="s">
        <v>1151</v>
      </c>
      <c r="AT162" s="26" t="s">
        <v>237</v>
      </c>
      <c r="AU162" s="26" t="s">
        <v>81</v>
      </c>
      <c r="AY162" s="26" t="s">
        <v>162</v>
      </c>
      <c r="BE162" s="217">
        <f>IF(N162="základní",J162,0)</f>
        <v>0</v>
      </c>
      <c r="BF162" s="217">
        <f>IF(N162="snížená",J162,0)</f>
        <v>0</v>
      </c>
      <c r="BG162" s="217">
        <f>IF(N162="zákl. přenesená",J162,0)</f>
        <v>0</v>
      </c>
      <c r="BH162" s="217">
        <f>IF(N162="sníž. přenesená",J162,0)</f>
        <v>0</v>
      </c>
      <c r="BI162" s="217">
        <f>IF(N162="nulová",J162,0)</f>
        <v>0</v>
      </c>
      <c r="BJ162" s="26" t="s">
        <v>79</v>
      </c>
      <c r="BK162" s="217">
        <f>ROUND(I162*H162,2)</f>
        <v>0</v>
      </c>
      <c r="BL162" s="26" t="s">
        <v>1151</v>
      </c>
      <c r="BM162" s="26" t="s">
        <v>1997</v>
      </c>
    </row>
    <row r="163" spans="2:47" s="1" customFormat="1" ht="27">
      <c r="B163" s="43"/>
      <c r="C163" s="65"/>
      <c r="D163" s="245" t="s">
        <v>241</v>
      </c>
      <c r="E163" s="65"/>
      <c r="F163" s="279" t="s">
        <v>1998</v>
      </c>
      <c r="G163" s="65"/>
      <c r="H163" s="65"/>
      <c r="I163" s="174"/>
      <c r="J163" s="65"/>
      <c r="K163" s="65"/>
      <c r="L163" s="63"/>
      <c r="M163" s="220"/>
      <c r="N163" s="44"/>
      <c r="O163" s="44"/>
      <c r="P163" s="44"/>
      <c r="Q163" s="44"/>
      <c r="R163" s="44"/>
      <c r="S163" s="44"/>
      <c r="T163" s="80"/>
      <c r="AT163" s="26" t="s">
        <v>241</v>
      </c>
      <c r="AU163" s="26" t="s">
        <v>81</v>
      </c>
    </row>
    <row r="164" spans="2:65" s="1" customFormat="1" ht="22.5" customHeight="1">
      <c r="B164" s="43"/>
      <c r="C164" s="206" t="s">
        <v>579</v>
      </c>
      <c r="D164" s="206" t="s">
        <v>165</v>
      </c>
      <c r="E164" s="207" t="s">
        <v>1999</v>
      </c>
      <c r="F164" s="208" t="s">
        <v>2000</v>
      </c>
      <c r="G164" s="209" t="s">
        <v>416</v>
      </c>
      <c r="H164" s="210">
        <v>259</v>
      </c>
      <c r="I164" s="211"/>
      <c r="J164" s="212">
        <f aca="true" t="shared" si="20" ref="J164:J195">ROUND(I164*H164,2)</f>
        <v>0</v>
      </c>
      <c r="K164" s="208" t="s">
        <v>169</v>
      </c>
      <c r="L164" s="63"/>
      <c r="M164" s="213" t="s">
        <v>21</v>
      </c>
      <c r="N164" s="214" t="s">
        <v>43</v>
      </c>
      <c r="O164" s="44"/>
      <c r="P164" s="215">
        <f aca="true" t="shared" si="21" ref="P164:P195">O164*H164</f>
        <v>0</v>
      </c>
      <c r="Q164" s="215">
        <v>0</v>
      </c>
      <c r="R164" s="215">
        <f aca="true" t="shared" si="22" ref="R164:R195">Q164*H164</f>
        <v>0</v>
      </c>
      <c r="S164" s="215">
        <v>0</v>
      </c>
      <c r="T164" s="216">
        <f aca="true" t="shared" si="23" ref="T164:T195">S164*H164</f>
        <v>0</v>
      </c>
      <c r="AR164" s="26" t="s">
        <v>694</v>
      </c>
      <c r="AT164" s="26" t="s">
        <v>165</v>
      </c>
      <c r="AU164" s="26" t="s">
        <v>81</v>
      </c>
      <c r="AY164" s="26" t="s">
        <v>162</v>
      </c>
      <c r="BE164" s="217">
        <f aca="true" t="shared" si="24" ref="BE164:BE195">IF(N164="základní",J164,0)</f>
        <v>0</v>
      </c>
      <c r="BF164" s="217">
        <f aca="true" t="shared" si="25" ref="BF164:BF195">IF(N164="snížená",J164,0)</f>
        <v>0</v>
      </c>
      <c r="BG164" s="217">
        <f aca="true" t="shared" si="26" ref="BG164:BG195">IF(N164="zákl. přenesená",J164,0)</f>
        <v>0</v>
      </c>
      <c r="BH164" s="217">
        <f aca="true" t="shared" si="27" ref="BH164:BH195">IF(N164="sníž. přenesená",J164,0)</f>
        <v>0</v>
      </c>
      <c r="BI164" s="217">
        <f aca="true" t="shared" si="28" ref="BI164:BI195">IF(N164="nulová",J164,0)</f>
        <v>0</v>
      </c>
      <c r="BJ164" s="26" t="s">
        <v>79</v>
      </c>
      <c r="BK164" s="217">
        <f aca="true" t="shared" si="29" ref="BK164:BK195">ROUND(I164*H164,2)</f>
        <v>0</v>
      </c>
      <c r="BL164" s="26" t="s">
        <v>694</v>
      </c>
      <c r="BM164" s="26" t="s">
        <v>2001</v>
      </c>
    </row>
    <row r="165" spans="2:65" s="1" customFormat="1" ht="22.5" customHeight="1">
      <c r="B165" s="43"/>
      <c r="C165" s="206" t="s">
        <v>586</v>
      </c>
      <c r="D165" s="206" t="s">
        <v>165</v>
      </c>
      <c r="E165" s="207" t="s">
        <v>2002</v>
      </c>
      <c r="F165" s="208" t="s">
        <v>2003</v>
      </c>
      <c r="G165" s="209" t="s">
        <v>416</v>
      </c>
      <c r="H165" s="210">
        <v>10</v>
      </c>
      <c r="I165" s="211"/>
      <c r="J165" s="212">
        <f t="shared" si="20"/>
        <v>0</v>
      </c>
      <c r="K165" s="208" t="s">
        <v>169</v>
      </c>
      <c r="L165" s="63"/>
      <c r="M165" s="213" t="s">
        <v>21</v>
      </c>
      <c r="N165" s="214" t="s">
        <v>43</v>
      </c>
      <c r="O165" s="44"/>
      <c r="P165" s="215">
        <f t="shared" si="21"/>
        <v>0</v>
      </c>
      <c r="Q165" s="215">
        <v>0</v>
      </c>
      <c r="R165" s="215">
        <f t="shared" si="22"/>
        <v>0</v>
      </c>
      <c r="S165" s="215">
        <v>0</v>
      </c>
      <c r="T165" s="216">
        <f t="shared" si="23"/>
        <v>0</v>
      </c>
      <c r="AR165" s="26" t="s">
        <v>694</v>
      </c>
      <c r="AT165" s="26" t="s">
        <v>165</v>
      </c>
      <c r="AU165" s="26" t="s">
        <v>81</v>
      </c>
      <c r="AY165" s="26" t="s">
        <v>162</v>
      </c>
      <c r="BE165" s="217">
        <f t="shared" si="24"/>
        <v>0</v>
      </c>
      <c r="BF165" s="217">
        <f t="shared" si="25"/>
        <v>0</v>
      </c>
      <c r="BG165" s="217">
        <f t="shared" si="26"/>
        <v>0</v>
      </c>
      <c r="BH165" s="217">
        <f t="shared" si="27"/>
        <v>0</v>
      </c>
      <c r="BI165" s="217">
        <f t="shared" si="28"/>
        <v>0</v>
      </c>
      <c r="BJ165" s="26" t="s">
        <v>79</v>
      </c>
      <c r="BK165" s="217">
        <f t="shared" si="29"/>
        <v>0</v>
      </c>
      <c r="BL165" s="26" t="s">
        <v>694</v>
      </c>
      <c r="BM165" s="26" t="s">
        <v>2004</v>
      </c>
    </row>
    <row r="166" spans="2:65" s="1" customFormat="1" ht="22.5" customHeight="1">
      <c r="B166" s="43"/>
      <c r="C166" s="206" t="s">
        <v>591</v>
      </c>
      <c r="D166" s="206" t="s">
        <v>165</v>
      </c>
      <c r="E166" s="207" t="s">
        <v>2005</v>
      </c>
      <c r="F166" s="208" t="s">
        <v>2006</v>
      </c>
      <c r="G166" s="209" t="s">
        <v>416</v>
      </c>
      <c r="H166" s="210">
        <v>1</v>
      </c>
      <c r="I166" s="211"/>
      <c r="J166" s="212">
        <f t="shared" si="20"/>
        <v>0</v>
      </c>
      <c r="K166" s="208" t="s">
        <v>169</v>
      </c>
      <c r="L166" s="63"/>
      <c r="M166" s="213" t="s">
        <v>21</v>
      </c>
      <c r="N166" s="214" t="s">
        <v>43</v>
      </c>
      <c r="O166" s="44"/>
      <c r="P166" s="215">
        <f t="shared" si="21"/>
        <v>0</v>
      </c>
      <c r="Q166" s="215">
        <v>0</v>
      </c>
      <c r="R166" s="215">
        <f t="shared" si="22"/>
        <v>0</v>
      </c>
      <c r="S166" s="215">
        <v>0</v>
      </c>
      <c r="T166" s="216">
        <f t="shared" si="23"/>
        <v>0</v>
      </c>
      <c r="AR166" s="26" t="s">
        <v>694</v>
      </c>
      <c r="AT166" s="26" t="s">
        <v>165</v>
      </c>
      <c r="AU166" s="26" t="s">
        <v>81</v>
      </c>
      <c r="AY166" s="26" t="s">
        <v>162</v>
      </c>
      <c r="BE166" s="217">
        <f t="shared" si="24"/>
        <v>0</v>
      </c>
      <c r="BF166" s="217">
        <f t="shared" si="25"/>
        <v>0</v>
      </c>
      <c r="BG166" s="217">
        <f t="shared" si="26"/>
        <v>0</v>
      </c>
      <c r="BH166" s="217">
        <f t="shared" si="27"/>
        <v>0</v>
      </c>
      <c r="BI166" s="217">
        <f t="shared" si="28"/>
        <v>0</v>
      </c>
      <c r="BJ166" s="26" t="s">
        <v>79</v>
      </c>
      <c r="BK166" s="217">
        <f t="shared" si="29"/>
        <v>0</v>
      </c>
      <c r="BL166" s="26" t="s">
        <v>694</v>
      </c>
      <c r="BM166" s="26" t="s">
        <v>2007</v>
      </c>
    </row>
    <row r="167" spans="2:65" s="1" customFormat="1" ht="22.5" customHeight="1">
      <c r="B167" s="43"/>
      <c r="C167" s="258" t="s">
        <v>597</v>
      </c>
      <c r="D167" s="258" t="s">
        <v>237</v>
      </c>
      <c r="E167" s="259" t="s">
        <v>2008</v>
      </c>
      <c r="F167" s="260" t="s">
        <v>2009</v>
      </c>
      <c r="G167" s="261" t="s">
        <v>416</v>
      </c>
      <c r="H167" s="262">
        <v>1</v>
      </c>
      <c r="I167" s="263"/>
      <c r="J167" s="264">
        <f t="shared" si="20"/>
        <v>0</v>
      </c>
      <c r="K167" s="260" t="s">
        <v>21</v>
      </c>
      <c r="L167" s="265"/>
      <c r="M167" s="266" t="s">
        <v>21</v>
      </c>
      <c r="N167" s="267" t="s">
        <v>43</v>
      </c>
      <c r="O167" s="44"/>
      <c r="P167" s="215">
        <f t="shared" si="21"/>
        <v>0</v>
      </c>
      <c r="Q167" s="215">
        <v>8E-05</v>
      </c>
      <c r="R167" s="215">
        <f t="shared" si="22"/>
        <v>8E-05</v>
      </c>
      <c r="S167" s="215">
        <v>0</v>
      </c>
      <c r="T167" s="216">
        <f t="shared" si="23"/>
        <v>0</v>
      </c>
      <c r="AR167" s="26" t="s">
        <v>1151</v>
      </c>
      <c r="AT167" s="26" t="s">
        <v>237</v>
      </c>
      <c r="AU167" s="26" t="s">
        <v>81</v>
      </c>
      <c r="AY167" s="26" t="s">
        <v>162</v>
      </c>
      <c r="BE167" s="217">
        <f t="shared" si="24"/>
        <v>0</v>
      </c>
      <c r="BF167" s="217">
        <f t="shared" si="25"/>
        <v>0</v>
      </c>
      <c r="BG167" s="217">
        <f t="shared" si="26"/>
        <v>0</v>
      </c>
      <c r="BH167" s="217">
        <f t="shared" si="27"/>
        <v>0</v>
      </c>
      <c r="BI167" s="217">
        <f t="shared" si="28"/>
        <v>0</v>
      </c>
      <c r="BJ167" s="26" t="s">
        <v>79</v>
      </c>
      <c r="BK167" s="217">
        <f t="shared" si="29"/>
        <v>0</v>
      </c>
      <c r="BL167" s="26" t="s">
        <v>1151</v>
      </c>
      <c r="BM167" s="26" t="s">
        <v>2010</v>
      </c>
    </row>
    <row r="168" spans="2:65" s="1" customFormat="1" ht="22.5" customHeight="1">
      <c r="B168" s="43"/>
      <c r="C168" s="206" t="s">
        <v>603</v>
      </c>
      <c r="D168" s="206" t="s">
        <v>165</v>
      </c>
      <c r="E168" s="207" t="s">
        <v>2011</v>
      </c>
      <c r="F168" s="208" t="s">
        <v>2012</v>
      </c>
      <c r="G168" s="209" t="s">
        <v>416</v>
      </c>
      <c r="H168" s="210">
        <v>17</v>
      </c>
      <c r="I168" s="211"/>
      <c r="J168" s="212">
        <f t="shared" si="20"/>
        <v>0</v>
      </c>
      <c r="K168" s="208" t="s">
        <v>169</v>
      </c>
      <c r="L168" s="63"/>
      <c r="M168" s="213" t="s">
        <v>21</v>
      </c>
      <c r="N168" s="214" t="s">
        <v>43</v>
      </c>
      <c r="O168" s="44"/>
      <c r="P168" s="215">
        <f t="shared" si="21"/>
        <v>0</v>
      </c>
      <c r="Q168" s="215">
        <v>0</v>
      </c>
      <c r="R168" s="215">
        <f t="shared" si="22"/>
        <v>0</v>
      </c>
      <c r="S168" s="215">
        <v>0</v>
      </c>
      <c r="T168" s="216">
        <f t="shared" si="23"/>
        <v>0</v>
      </c>
      <c r="AR168" s="26" t="s">
        <v>694</v>
      </c>
      <c r="AT168" s="26" t="s">
        <v>165</v>
      </c>
      <c r="AU168" s="26" t="s">
        <v>81</v>
      </c>
      <c r="AY168" s="26" t="s">
        <v>162</v>
      </c>
      <c r="BE168" s="217">
        <f t="shared" si="24"/>
        <v>0</v>
      </c>
      <c r="BF168" s="217">
        <f t="shared" si="25"/>
        <v>0</v>
      </c>
      <c r="BG168" s="217">
        <f t="shared" si="26"/>
        <v>0</v>
      </c>
      <c r="BH168" s="217">
        <f t="shared" si="27"/>
        <v>0</v>
      </c>
      <c r="BI168" s="217">
        <f t="shared" si="28"/>
        <v>0</v>
      </c>
      <c r="BJ168" s="26" t="s">
        <v>79</v>
      </c>
      <c r="BK168" s="217">
        <f t="shared" si="29"/>
        <v>0</v>
      </c>
      <c r="BL168" s="26" t="s">
        <v>694</v>
      </c>
      <c r="BM168" s="26" t="s">
        <v>2013</v>
      </c>
    </row>
    <row r="169" spans="2:65" s="1" customFormat="1" ht="22.5" customHeight="1">
      <c r="B169" s="43"/>
      <c r="C169" s="258" t="s">
        <v>610</v>
      </c>
      <c r="D169" s="258" t="s">
        <v>237</v>
      </c>
      <c r="E169" s="259" t="s">
        <v>2014</v>
      </c>
      <c r="F169" s="260" t="s">
        <v>2015</v>
      </c>
      <c r="G169" s="261" t="s">
        <v>416</v>
      </c>
      <c r="H169" s="262">
        <v>17</v>
      </c>
      <c r="I169" s="263"/>
      <c r="J169" s="264">
        <f t="shared" si="20"/>
        <v>0</v>
      </c>
      <c r="K169" s="260" t="s">
        <v>21</v>
      </c>
      <c r="L169" s="265"/>
      <c r="M169" s="266" t="s">
        <v>21</v>
      </c>
      <c r="N169" s="267" t="s">
        <v>43</v>
      </c>
      <c r="O169" s="44"/>
      <c r="P169" s="215">
        <f t="shared" si="21"/>
        <v>0</v>
      </c>
      <c r="Q169" s="215">
        <v>2E-05</v>
      </c>
      <c r="R169" s="215">
        <f t="shared" si="22"/>
        <v>0.00034</v>
      </c>
      <c r="S169" s="215">
        <v>0</v>
      </c>
      <c r="T169" s="216">
        <f t="shared" si="23"/>
        <v>0</v>
      </c>
      <c r="AR169" s="26" t="s">
        <v>1151</v>
      </c>
      <c r="AT169" s="26" t="s">
        <v>237</v>
      </c>
      <c r="AU169" s="26" t="s">
        <v>81</v>
      </c>
      <c r="AY169" s="26" t="s">
        <v>162</v>
      </c>
      <c r="BE169" s="217">
        <f t="shared" si="24"/>
        <v>0</v>
      </c>
      <c r="BF169" s="217">
        <f t="shared" si="25"/>
        <v>0</v>
      </c>
      <c r="BG169" s="217">
        <f t="shared" si="26"/>
        <v>0</v>
      </c>
      <c r="BH169" s="217">
        <f t="shared" si="27"/>
        <v>0</v>
      </c>
      <c r="BI169" s="217">
        <f t="shared" si="28"/>
        <v>0</v>
      </c>
      <c r="BJ169" s="26" t="s">
        <v>79</v>
      </c>
      <c r="BK169" s="217">
        <f t="shared" si="29"/>
        <v>0</v>
      </c>
      <c r="BL169" s="26" t="s">
        <v>1151</v>
      </c>
      <c r="BM169" s="26" t="s">
        <v>2016</v>
      </c>
    </row>
    <row r="170" spans="2:65" s="1" customFormat="1" ht="22.5" customHeight="1">
      <c r="B170" s="43"/>
      <c r="C170" s="206" t="s">
        <v>615</v>
      </c>
      <c r="D170" s="206" t="s">
        <v>165</v>
      </c>
      <c r="E170" s="207" t="s">
        <v>2017</v>
      </c>
      <c r="F170" s="208" t="s">
        <v>2018</v>
      </c>
      <c r="G170" s="209" t="s">
        <v>416</v>
      </c>
      <c r="H170" s="210">
        <v>20</v>
      </c>
      <c r="I170" s="211"/>
      <c r="J170" s="212">
        <f t="shared" si="20"/>
        <v>0</v>
      </c>
      <c r="K170" s="208" t="s">
        <v>169</v>
      </c>
      <c r="L170" s="63"/>
      <c r="M170" s="213" t="s">
        <v>21</v>
      </c>
      <c r="N170" s="214" t="s">
        <v>43</v>
      </c>
      <c r="O170" s="44"/>
      <c r="P170" s="215">
        <f t="shared" si="21"/>
        <v>0</v>
      </c>
      <c r="Q170" s="215">
        <v>0</v>
      </c>
      <c r="R170" s="215">
        <f t="shared" si="22"/>
        <v>0</v>
      </c>
      <c r="S170" s="215">
        <v>0</v>
      </c>
      <c r="T170" s="216">
        <f t="shared" si="23"/>
        <v>0</v>
      </c>
      <c r="AR170" s="26" t="s">
        <v>694</v>
      </c>
      <c r="AT170" s="26" t="s">
        <v>165</v>
      </c>
      <c r="AU170" s="26" t="s">
        <v>81</v>
      </c>
      <c r="AY170" s="26" t="s">
        <v>162</v>
      </c>
      <c r="BE170" s="217">
        <f t="shared" si="24"/>
        <v>0</v>
      </c>
      <c r="BF170" s="217">
        <f t="shared" si="25"/>
        <v>0</v>
      </c>
      <c r="BG170" s="217">
        <f t="shared" si="26"/>
        <v>0</v>
      </c>
      <c r="BH170" s="217">
        <f t="shared" si="27"/>
        <v>0</v>
      </c>
      <c r="BI170" s="217">
        <f t="shared" si="28"/>
        <v>0</v>
      </c>
      <c r="BJ170" s="26" t="s">
        <v>79</v>
      </c>
      <c r="BK170" s="217">
        <f t="shared" si="29"/>
        <v>0</v>
      </c>
      <c r="BL170" s="26" t="s">
        <v>694</v>
      </c>
      <c r="BM170" s="26" t="s">
        <v>2019</v>
      </c>
    </row>
    <row r="171" spans="2:65" s="1" customFormat="1" ht="22.5" customHeight="1">
      <c r="B171" s="43"/>
      <c r="C171" s="258" t="s">
        <v>621</v>
      </c>
      <c r="D171" s="258" t="s">
        <v>237</v>
      </c>
      <c r="E171" s="259" t="s">
        <v>2020</v>
      </c>
      <c r="F171" s="260" t="s">
        <v>2021</v>
      </c>
      <c r="G171" s="261" t="s">
        <v>416</v>
      </c>
      <c r="H171" s="262">
        <v>20</v>
      </c>
      <c r="I171" s="263"/>
      <c r="J171" s="264">
        <f t="shared" si="20"/>
        <v>0</v>
      </c>
      <c r="K171" s="260" t="s">
        <v>21</v>
      </c>
      <c r="L171" s="265"/>
      <c r="M171" s="266" t="s">
        <v>21</v>
      </c>
      <c r="N171" s="267" t="s">
        <v>43</v>
      </c>
      <c r="O171" s="44"/>
      <c r="P171" s="215">
        <f t="shared" si="21"/>
        <v>0</v>
      </c>
      <c r="Q171" s="215">
        <v>6E-05</v>
      </c>
      <c r="R171" s="215">
        <f t="shared" si="22"/>
        <v>0.0012000000000000001</v>
      </c>
      <c r="S171" s="215">
        <v>0</v>
      </c>
      <c r="T171" s="216">
        <f t="shared" si="23"/>
        <v>0</v>
      </c>
      <c r="AR171" s="26" t="s">
        <v>1151</v>
      </c>
      <c r="AT171" s="26" t="s">
        <v>237</v>
      </c>
      <c r="AU171" s="26" t="s">
        <v>81</v>
      </c>
      <c r="AY171" s="26" t="s">
        <v>162</v>
      </c>
      <c r="BE171" s="217">
        <f t="shared" si="24"/>
        <v>0</v>
      </c>
      <c r="BF171" s="217">
        <f t="shared" si="25"/>
        <v>0</v>
      </c>
      <c r="BG171" s="217">
        <f t="shared" si="26"/>
        <v>0</v>
      </c>
      <c r="BH171" s="217">
        <f t="shared" si="27"/>
        <v>0</v>
      </c>
      <c r="BI171" s="217">
        <f t="shared" si="28"/>
        <v>0</v>
      </c>
      <c r="BJ171" s="26" t="s">
        <v>79</v>
      </c>
      <c r="BK171" s="217">
        <f t="shared" si="29"/>
        <v>0</v>
      </c>
      <c r="BL171" s="26" t="s">
        <v>1151</v>
      </c>
      <c r="BM171" s="26" t="s">
        <v>2022</v>
      </c>
    </row>
    <row r="172" spans="2:65" s="1" customFormat="1" ht="22.5" customHeight="1">
      <c r="B172" s="43"/>
      <c r="C172" s="206" t="s">
        <v>630</v>
      </c>
      <c r="D172" s="206" t="s">
        <v>165</v>
      </c>
      <c r="E172" s="207" t="s">
        <v>2023</v>
      </c>
      <c r="F172" s="208" t="s">
        <v>2024</v>
      </c>
      <c r="G172" s="209" t="s">
        <v>416</v>
      </c>
      <c r="H172" s="210">
        <v>22</v>
      </c>
      <c r="I172" s="211"/>
      <c r="J172" s="212">
        <f t="shared" si="20"/>
        <v>0</v>
      </c>
      <c r="K172" s="208" t="s">
        <v>169</v>
      </c>
      <c r="L172" s="63"/>
      <c r="M172" s="213" t="s">
        <v>21</v>
      </c>
      <c r="N172" s="214" t="s">
        <v>43</v>
      </c>
      <c r="O172" s="44"/>
      <c r="P172" s="215">
        <f t="shared" si="21"/>
        <v>0</v>
      </c>
      <c r="Q172" s="215">
        <v>0</v>
      </c>
      <c r="R172" s="215">
        <f t="shared" si="22"/>
        <v>0</v>
      </c>
      <c r="S172" s="215">
        <v>0</v>
      </c>
      <c r="T172" s="216">
        <f t="shared" si="23"/>
        <v>0</v>
      </c>
      <c r="AR172" s="26" t="s">
        <v>694</v>
      </c>
      <c r="AT172" s="26" t="s">
        <v>165</v>
      </c>
      <c r="AU172" s="26" t="s">
        <v>81</v>
      </c>
      <c r="AY172" s="26" t="s">
        <v>162</v>
      </c>
      <c r="BE172" s="217">
        <f t="shared" si="24"/>
        <v>0</v>
      </c>
      <c r="BF172" s="217">
        <f t="shared" si="25"/>
        <v>0</v>
      </c>
      <c r="BG172" s="217">
        <f t="shared" si="26"/>
        <v>0</v>
      </c>
      <c r="BH172" s="217">
        <f t="shared" si="27"/>
        <v>0</v>
      </c>
      <c r="BI172" s="217">
        <f t="shared" si="28"/>
        <v>0</v>
      </c>
      <c r="BJ172" s="26" t="s">
        <v>79</v>
      </c>
      <c r="BK172" s="217">
        <f t="shared" si="29"/>
        <v>0</v>
      </c>
      <c r="BL172" s="26" t="s">
        <v>694</v>
      </c>
      <c r="BM172" s="26" t="s">
        <v>2025</v>
      </c>
    </row>
    <row r="173" spans="2:65" s="1" customFormat="1" ht="22.5" customHeight="1">
      <c r="B173" s="43"/>
      <c r="C173" s="258" t="s">
        <v>639</v>
      </c>
      <c r="D173" s="258" t="s">
        <v>237</v>
      </c>
      <c r="E173" s="259" t="s">
        <v>2026</v>
      </c>
      <c r="F173" s="260" t="s">
        <v>2027</v>
      </c>
      <c r="G173" s="261" t="s">
        <v>416</v>
      </c>
      <c r="H173" s="262">
        <v>22</v>
      </c>
      <c r="I173" s="263"/>
      <c r="J173" s="264">
        <f t="shared" si="20"/>
        <v>0</v>
      </c>
      <c r="K173" s="260" t="s">
        <v>21</v>
      </c>
      <c r="L173" s="265"/>
      <c r="M173" s="266" t="s">
        <v>21</v>
      </c>
      <c r="N173" s="267" t="s">
        <v>43</v>
      </c>
      <c r="O173" s="44"/>
      <c r="P173" s="215">
        <f t="shared" si="21"/>
        <v>0</v>
      </c>
      <c r="Q173" s="215">
        <v>5E-05</v>
      </c>
      <c r="R173" s="215">
        <f t="shared" si="22"/>
        <v>0.0011</v>
      </c>
      <c r="S173" s="215">
        <v>0</v>
      </c>
      <c r="T173" s="216">
        <f t="shared" si="23"/>
        <v>0</v>
      </c>
      <c r="AR173" s="26" t="s">
        <v>1151</v>
      </c>
      <c r="AT173" s="26" t="s">
        <v>237</v>
      </c>
      <c r="AU173" s="26" t="s">
        <v>81</v>
      </c>
      <c r="AY173" s="26" t="s">
        <v>162</v>
      </c>
      <c r="BE173" s="217">
        <f t="shared" si="24"/>
        <v>0</v>
      </c>
      <c r="BF173" s="217">
        <f t="shared" si="25"/>
        <v>0</v>
      </c>
      <c r="BG173" s="217">
        <f t="shared" si="26"/>
        <v>0</v>
      </c>
      <c r="BH173" s="217">
        <f t="shared" si="27"/>
        <v>0</v>
      </c>
      <c r="BI173" s="217">
        <f t="shared" si="28"/>
        <v>0</v>
      </c>
      <c r="BJ173" s="26" t="s">
        <v>79</v>
      </c>
      <c r="BK173" s="217">
        <f t="shared" si="29"/>
        <v>0</v>
      </c>
      <c r="BL173" s="26" t="s">
        <v>1151</v>
      </c>
      <c r="BM173" s="26" t="s">
        <v>2028</v>
      </c>
    </row>
    <row r="174" spans="2:65" s="1" customFormat="1" ht="22.5" customHeight="1">
      <c r="B174" s="43"/>
      <c r="C174" s="206" t="s">
        <v>644</v>
      </c>
      <c r="D174" s="206" t="s">
        <v>165</v>
      </c>
      <c r="E174" s="207" t="s">
        <v>2029</v>
      </c>
      <c r="F174" s="208" t="s">
        <v>2030</v>
      </c>
      <c r="G174" s="209" t="s">
        <v>416</v>
      </c>
      <c r="H174" s="210">
        <v>1</v>
      </c>
      <c r="I174" s="211"/>
      <c r="J174" s="212">
        <f t="shared" si="20"/>
        <v>0</v>
      </c>
      <c r="K174" s="208" t="s">
        <v>169</v>
      </c>
      <c r="L174" s="63"/>
      <c r="M174" s="213" t="s">
        <v>21</v>
      </c>
      <c r="N174" s="214" t="s">
        <v>43</v>
      </c>
      <c r="O174" s="44"/>
      <c r="P174" s="215">
        <f t="shared" si="21"/>
        <v>0</v>
      </c>
      <c r="Q174" s="215">
        <v>0</v>
      </c>
      <c r="R174" s="215">
        <f t="shared" si="22"/>
        <v>0</v>
      </c>
      <c r="S174" s="215">
        <v>0</v>
      </c>
      <c r="T174" s="216">
        <f t="shared" si="23"/>
        <v>0</v>
      </c>
      <c r="AR174" s="26" t="s">
        <v>694</v>
      </c>
      <c r="AT174" s="26" t="s">
        <v>165</v>
      </c>
      <c r="AU174" s="26" t="s">
        <v>81</v>
      </c>
      <c r="AY174" s="26" t="s">
        <v>162</v>
      </c>
      <c r="BE174" s="217">
        <f t="shared" si="24"/>
        <v>0</v>
      </c>
      <c r="BF174" s="217">
        <f t="shared" si="25"/>
        <v>0</v>
      </c>
      <c r="BG174" s="217">
        <f t="shared" si="26"/>
        <v>0</v>
      </c>
      <c r="BH174" s="217">
        <f t="shared" si="27"/>
        <v>0</v>
      </c>
      <c r="BI174" s="217">
        <f t="shared" si="28"/>
        <v>0</v>
      </c>
      <c r="BJ174" s="26" t="s">
        <v>79</v>
      </c>
      <c r="BK174" s="217">
        <f t="shared" si="29"/>
        <v>0</v>
      </c>
      <c r="BL174" s="26" t="s">
        <v>694</v>
      </c>
      <c r="BM174" s="26" t="s">
        <v>2031</v>
      </c>
    </row>
    <row r="175" spans="2:65" s="1" customFormat="1" ht="22.5" customHeight="1">
      <c r="B175" s="43"/>
      <c r="C175" s="258" t="s">
        <v>651</v>
      </c>
      <c r="D175" s="258" t="s">
        <v>237</v>
      </c>
      <c r="E175" s="259" t="s">
        <v>2032</v>
      </c>
      <c r="F175" s="260" t="s">
        <v>2033</v>
      </c>
      <c r="G175" s="261" t="s">
        <v>416</v>
      </c>
      <c r="H175" s="262">
        <v>1</v>
      </c>
      <c r="I175" s="263"/>
      <c r="J175" s="264">
        <f t="shared" si="20"/>
        <v>0</v>
      </c>
      <c r="K175" s="260" t="s">
        <v>169</v>
      </c>
      <c r="L175" s="265"/>
      <c r="M175" s="266" t="s">
        <v>21</v>
      </c>
      <c r="N175" s="267" t="s">
        <v>43</v>
      </c>
      <c r="O175" s="44"/>
      <c r="P175" s="215">
        <f t="shared" si="21"/>
        <v>0</v>
      </c>
      <c r="Q175" s="215">
        <v>0.00039</v>
      </c>
      <c r="R175" s="215">
        <f t="shared" si="22"/>
        <v>0.00039</v>
      </c>
      <c r="S175" s="215">
        <v>0</v>
      </c>
      <c r="T175" s="216">
        <f t="shared" si="23"/>
        <v>0</v>
      </c>
      <c r="AR175" s="26" t="s">
        <v>1151</v>
      </c>
      <c r="AT175" s="26" t="s">
        <v>237</v>
      </c>
      <c r="AU175" s="26" t="s">
        <v>81</v>
      </c>
      <c r="AY175" s="26" t="s">
        <v>162</v>
      </c>
      <c r="BE175" s="217">
        <f t="shared" si="24"/>
        <v>0</v>
      </c>
      <c r="BF175" s="217">
        <f t="shared" si="25"/>
        <v>0</v>
      </c>
      <c r="BG175" s="217">
        <f t="shared" si="26"/>
        <v>0</v>
      </c>
      <c r="BH175" s="217">
        <f t="shared" si="27"/>
        <v>0</v>
      </c>
      <c r="BI175" s="217">
        <f t="shared" si="28"/>
        <v>0</v>
      </c>
      <c r="BJ175" s="26" t="s">
        <v>79</v>
      </c>
      <c r="BK175" s="217">
        <f t="shared" si="29"/>
        <v>0</v>
      </c>
      <c r="BL175" s="26" t="s">
        <v>1151</v>
      </c>
      <c r="BM175" s="26" t="s">
        <v>2034</v>
      </c>
    </row>
    <row r="176" spans="2:65" s="1" customFormat="1" ht="22.5" customHeight="1">
      <c r="B176" s="43"/>
      <c r="C176" s="206" t="s">
        <v>667</v>
      </c>
      <c r="D176" s="206" t="s">
        <v>165</v>
      </c>
      <c r="E176" s="207" t="s">
        <v>2035</v>
      </c>
      <c r="F176" s="208" t="s">
        <v>2036</v>
      </c>
      <c r="G176" s="209" t="s">
        <v>416</v>
      </c>
      <c r="H176" s="210">
        <v>13</v>
      </c>
      <c r="I176" s="211"/>
      <c r="J176" s="212">
        <f t="shared" si="20"/>
        <v>0</v>
      </c>
      <c r="K176" s="208" t="s">
        <v>169</v>
      </c>
      <c r="L176" s="63"/>
      <c r="M176" s="213" t="s">
        <v>21</v>
      </c>
      <c r="N176" s="214" t="s">
        <v>43</v>
      </c>
      <c r="O176" s="44"/>
      <c r="P176" s="215">
        <f t="shared" si="21"/>
        <v>0</v>
      </c>
      <c r="Q176" s="215">
        <v>0</v>
      </c>
      <c r="R176" s="215">
        <f t="shared" si="22"/>
        <v>0</v>
      </c>
      <c r="S176" s="215">
        <v>0</v>
      </c>
      <c r="T176" s="216">
        <f t="shared" si="23"/>
        <v>0</v>
      </c>
      <c r="AR176" s="26" t="s">
        <v>694</v>
      </c>
      <c r="AT176" s="26" t="s">
        <v>165</v>
      </c>
      <c r="AU176" s="26" t="s">
        <v>81</v>
      </c>
      <c r="AY176" s="26" t="s">
        <v>162</v>
      </c>
      <c r="BE176" s="217">
        <f t="shared" si="24"/>
        <v>0</v>
      </c>
      <c r="BF176" s="217">
        <f t="shared" si="25"/>
        <v>0</v>
      </c>
      <c r="BG176" s="217">
        <f t="shared" si="26"/>
        <v>0</v>
      </c>
      <c r="BH176" s="217">
        <f t="shared" si="27"/>
        <v>0</v>
      </c>
      <c r="BI176" s="217">
        <f t="shared" si="28"/>
        <v>0</v>
      </c>
      <c r="BJ176" s="26" t="s">
        <v>79</v>
      </c>
      <c r="BK176" s="217">
        <f t="shared" si="29"/>
        <v>0</v>
      </c>
      <c r="BL176" s="26" t="s">
        <v>694</v>
      </c>
      <c r="BM176" s="26" t="s">
        <v>2037</v>
      </c>
    </row>
    <row r="177" spans="2:65" s="1" customFormat="1" ht="22.5" customHeight="1">
      <c r="B177" s="43"/>
      <c r="C177" s="258" t="s">
        <v>673</v>
      </c>
      <c r="D177" s="258" t="s">
        <v>237</v>
      </c>
      <c r="E177" s="259" t="s">
        <v>2038</v>
      </c>
      <c r="F177" s="260" t="s">
        <v>2039</v>
      </c>
      <c r="G177" s="261" t="s">
        <v>416</v>
      </c>
      <c r="H177" s="262">
        <v>13</v>
      </c>
      <c r="I177" s="263"/>
      <c r="J177" s="264">
        <f t="shared" si="20"/>
        <v>0</v>
      </c>
      <c r="K177" s="260" t="s">
        <v>21</v>
      </c>
      <c r="L177" s="265"/>
      <c r="M177" s="266" t="s">
        <v>21</v>
      </c>
      <c r="N177" s="267" t="s">
        <v>43</v>
      </c>
      <c r="O177" s="44"/>
      <c r="P177" s="215">
        <f t="shared" si="21"/>
        <v>0</v>
      </c>
      <c r="Q177" s="215">
        <v>7E-05</v>
      </c>
      <c r="R177" s="215">
        <f t="shared" si="22"/>
        <v>0.0009099999999999999</v>
      </c>
      <c r="S177" s="215">
        <v>0</v>
      </c>
      <c r="T177" s="216">
        <f t="shared" si="23"/>
        <v>0</v>
      </c>
      <c r="AR177" s="26" t="s">
        <v>1151</v>
      </c>
      <c r="AT177" s="26" t="s">
        <v>237</v>
      </c>
      <c r="AU177" s="26" t="s">
        <v>81</v>
      </c>
      <c r="AY177" s="26" t="s">
        <v>162</v>
      </c>
      <c r="BE177" s="217">
        <f t="shared" si="24"/>
        <v>0</v>
      </c>
      <c r="BF177" s="217">
        <f t="shared" si="25"/>
        <v>0</v>
      </c>
      <c r="BG177" s="217">
        <f t="shared" si="26"/>
        <v>0</v>
      </c>
      <c r="BH177" s="217">
        <f t="shared" si="27"/>
        <v>0</v>
      </c>
      <c r="BI177" s="217">
        <f t="shared" si="28"/>
        <v>0</v>
      </c>
      <c r="BJ177" s="26" t="s">
        <v>79</v>
      </c>
      <c r="BK177" s="217">
        <f t="shared" si="29"/>
        <v>0</v>
      </c>
      <c r="BL177" s="26" t="s">
        <v>1151</v>
      </c>
      <c r="BM177" s="26" t="s">
        <v>2040</v>
      </c>
    </row>
    <row r="178" spans="2:65" s="1" customFormat="1" ht="22.5" customHeight="1">
      <c r="B178" s="43"/>
      <c r="C178" s="206" t="s">
        <v>694</v>
      </c>
      <c r="D178" s="206" t="s">
        <v>165</v>
      </c>
      <c r="E178" s="207" t="s">
        <v>2041</v>
      </c>
      <c r="F178" s="208" t="s">
        <v>2042</v>
      </c>
      <c r="G178" s="209" t="s">
        <v>416</v>
      </c>
      <c r="H178" s="210">
        <v>1</v>
      </c>
      <c r="I178" s="211"/>
      <c r="J178" s="212">
        <f t="shared" si="20"/>
        <v>0</v>
      </c>
      <c r="K178" s="208" t="s">
        <v>169</v>
      </c>
      <c r="L178" s="63"/>
      <c r="M178" s="213" t="s">
        <v>21</v>
      </c>
      <c r="N178" s="214" t="s">
        <v>43</v>
      </c>
      <c r="O178" s="44"/>
      <c r="P178" s="215">
        <f t="shared" si="21"/>
        <v>0</v>
      </c>
      <c r="Q178" s="215">
        <v>0</v>
      </c>
      <c r="R178" s="215">
        <f t="shared" si="22"/>
        <v>0</v>
      </c>
      <c r="S178" s="215">
        <v>0</v>
      </c>
      <c r="T178" s="216">
        <f t="shared" si="23"/>
        <v>0</v>
      </c>
      <c r="AR178" s="26" t="s">
        <v>694</v>
      </c>
      <c r="AT178" s="26" t="s">
        <v>165</v>
      </c>
      <c r="AU178" s="26" t="s">
        <v>81</v>
      </c>
      <c r="AY178" s="26" t="s">
        <v>162</v>
      </c>
      <c r="BE178" s="217">
        <f t="shared" si="24"/>
        <v>0</v>
      </c>
      <c r="BF178" s="217">
        <f t="shared" si="25"/>
        <v>0</v>
      </c>
      <c r="BG178" s="217">
        <f t="shared" si="26"/>
        <v>0</v>
      </c>
      <c r="BH178" s="217">
        <f t="shared" si="27"/>
        <v>0</v>
      </c>
      <c r="BI178" s="217">
        <f t="shared" si="28"/>
        <v>0</v>
      </c>
      <c r="BJ178" s="26" t="s">
        <v>79</v>
      </c>
      <c r="BK178" s="217">
        <f t="shared" si="29"/>
        <v>0</v>
      </c>
      <c r="BL178" s="26" t="s">
        <v>694</v>
      </c>
      <c r="BM178" s="26" t="s">
        <v>2043</v>
      </c>
    </row>
    <row r="179" spans="2:65" s="1" customFormat="1" ht="22.5" customHeight="1">
      <c r="B179" s="43"/>
      <c r="C179" s="258" t="s">
        <v>707</v>
      </c>
      <c r="D179" s="258" t="s">
        <v>237</v>
      </c>
      <c r="E179" s="259" t="s">
        <v>2044</v>
      </c>
      <c r="F179" s="260" t="s">
        <v>2045</v>
      </c>
      <c r="G179" s="261" t="s">
        <v>416</v>
      </c>
      <c r="H179" s="262">
        <v>1</v>
      </c>
      <c r="I179" s="263"/>
      <c r="J179" s="264">
        <f t="shared" si="20"/>
        <v>0</v>
      </c>
      <c r="K179" s="260" t="s">
        <v>169</v>
      </c>
      <c r="L179" s="265"/>
      <c r="M179" s="266" t="s">
        <v>21</v>
      </c>
      <c r="N179" s="267" t="s">
        <v>43</v>
      </c>
      <c r="O179" s="44"/>
      <c r="P179" s="215">
        <f t="shared" si="21"/>
        <v>0</v>
      </c>
      <c r="Q179" s="215">
        <v>0.0001</v>
      </c>
      <c r="R179" s="215">
        <f t="shared" si="22"/>
        <v>0.0001</v>
      </c>
      <c r="S179" s="215">
        <v>0</v>
      </c>
      <c r="T179" s="216">
        <f t="shared" si="23"/>
        <v>0</v>
      </c>
      <c r="AR179" s="26" t="s">
        <v>1151</v>
      </c>
      <c r="AT179" s="26" t="s">
        <v>237</v>
      </c>
      <c r="AU179" s="26" t="s">
        <v>81</v>
      </c>
      <c r="AY179" s="26" t="s">
        <v>162</v>
      </c>
      <c r="BE179" s="217">
        <f t="shared" si="24"/>
        <v>0</v>
      </c>
      <c r="BF179" s="217">
        <f t="shared" si="25"/>
        <v>0</v>
      </c>
      <c r="BG179" s="217">
        <f t="shared" si="26"/>
        <v>0</v>
      </c>
      <c r="BH179" s="217">
        <f t="shared" si="27"/>
        <v>0</v>
      </c>
      <c r="BI179" s="217">
        <f t="shared" si="28"/>
        <v>0</v>
      </c>
      <c r="BJ179" s="26" t="s">
        <v>79</v>
      </c>
      <c r="BK179" s="217">
        <f t="shared" si="29"/>
        <v>0</v>
      </c>
      <c r="BL179" s="26" t="s">
        <v>1151</v>
      </c>
      <c r="BM179" s="26" t="s">
        <v>2046</v>
      </c>
    </row>
    <row r="180" spans="2:65" s="1" customFormat="1" ht="31.5" customHeight="1">
      <c r="B180" s="43"/>
      <c r="C180" s="206" t="s">
        <v>713</v>
      </c>
      <c r="D180" s="206" t="s">
        <v>165</v>
      </c>
      <c r="E180" s="207" t="s">
        <v>2047</v>
      </c>
      <c r="F180" s="208" t="s">
        <v>2048</v>
      </c>
      <c r="G180" s="209" t="s">
        <v>416</v>
      </c>
      <c r="H180" s="210">
        <v>2</v>
      </c>
      <c r="I180" s="211"/>
      <c r="J180" s="212">
        <f t="shared" si="20"/>
        <v>0</v>
      </c>
      <c r="K180" s="208" t="s">
        <v>21</v>
      </c>
      <c r="L180" s="63"/>
      <c r="M180" s="213" t="s">
        <v>21</v>
      </c>
      <c r="N180" s="214" t="s">
        <v>43</v>
      </c>
      <c r="O180" s="44"/>
      <c r="P180" s="215">
        <f t="shared" si="21"/>
        <v>0</v>
      </c>
      <c r="Q180" s="215">
        <v>0</v>
      </c>
      <c r="R180" s="215">
        <f t="shared" si="22"/>
        <v>0</v>
      </c>
      <c r="S180" s="215">
        <v>0</v>
      </c>
      <c r="T180" s="216">
        <f t="shared" si="23"/>
        <v>0</v>
      </c>
      <c r="AR180" s="26" t="s">
        <v>694</v>
      </c>
      <c r="AT180" s="26" t="s">
        <v>165</v>
      </c>
      <c r="AU180" s="26" t="s">
        <v>81</v>
      </c>
      <c r="AY180" s="26" t="s">
        <v>162</v>
      </c>
      <c r="BE180" s="217">
        <f t="shared" si="24"/>
        <v>0</v>
      </c>
      <c r="BF180" s="217">
        <f t="shared" si="25"/>
        <v>0</v>
      </c>
      <c r="BG180" s="217">
        <f t="shared" si="26"/>
        <v>0</v>
      </c>
      <c r="BH180" s="217">
        <f t="shared" si="27"/>
        <v>0</v>
      </c>
      <c r="BI180" s="217">
        <f t="shared" si="28"/>
        <v>0</v>
      </c>
      <c r="BJ180" s="26" t="s">
        <v>79</v>
      </c>
      <c r="BK180" s="217">
        <f t="shared" si="29"/>
        <v>0</v>
      </c>
      <c r="BL180" s="26" t="s">
        <v>694</v>
      </c>
      <c r="BM180" s="26" t="s">
        <v>2049</v>
      </c>
    </row>
    <row r="181" spans="2:65" s="1" customFormat="1" ht="22.5" customHeight="1">
      <c r="B181" s="43"/>
      <c r="C181" s="258" t="s">
        <v>718</v>
      </c>
      <c r="D181" s="258" t="s">
        <v>237</v>
      </c>
      <c r="E181" s="259" t="s">
        <v>2050</v>
      </c>
      <c r="F181" s="260" t="s">
        <v>2051</v>
      </c>
      <c r="G181" s="261" t="s">
        <v>416</v>
      </c>
      <c r="H181" s="262">
        <v>2</v>
      </c>
      <c r="I181" s="263"/>
      <c r="J181" s="264">
        <f t="shared" si="20"/>
        <v>0</v>
      </c>
      <c r="K181" s="260" t="s">
        <v>21</v>
      </c>
      <c r="L181" s="265"/>
      <c r="M181" s="266" t="s">
        <v>21</v>
      </c>
      <c r="N181" s="267" t="s">
        <v>43</v>
      </c>
      <c r="O181" s="44"/>
      <c r="P181" s="215">
        <f t="shared" si="21"/>
        <v>0</v>
      </c>
      <c r="Q181" s="215">
        <v>0</v>
      </c>
      <c r="R181" s="215">
        <f t="shared" si="22"/>
        <v>0</v>
      </c>
      <c r="S181" s="215">
        <v>0</v>
      </c>
      <c r="T181" s="216">
        <f t="shared" si="23"/>
        <v>0</v>
      </c>
      <c r="AR181" s="26" t="s">
        <v>1886</v>
      </c>
      <c r="AT181" s="26" t="s">
        <v>237</v>
      </c>
      <c r="AU181" s="26" t="s">
        <v>81</v>
      </c>
      <c r="AY181" s="26" t="s">
        <v>162</v>
      </c>
      <c r="BE181" s="217">
        <f t="shared" si="24"/>
        <v>0</v>
      </c>
      <c r="BF181" s="217">
        <f t="shared" si="25"/>
        <v>0</v>
      </c>
      <c r="BG181" s="217">
        <f t="shared" si="26"/>
        <v>0</v>
      </c>
      <c r="BH181" s="217">
        <f t="shared" si="27"/>
        <v>0</v>
      </c>
      <c r="BI181" s="217">
        <f t="shared" si="28"/>
        <v>0</v>
      </c>
      <c r="BJ181" s="26" t="s">
        <v>79</v>
      </c>
      <c r="BK181" s="217">
        <f t="shared" si="29"/>
        <v>0</v>
      </c>
      <c r="BL181" s="26" t="s">
        <v>694</v>
      </c>
      <c r="BM181" s="26" t="s">
        <v>2052</v>
      </c>
    </row>
    <row r="182" spans="2:65" s="1" customFormat="1" ht="22.5" customHeight="1">
      <c r="B182" s="43"/>
      <c r="C182" s="206" t="s">
        <v>722</v>
      </c>
      <c r="D182" s="206" t="s">
        <v>165</v>
      </c>
      <c r="E182" s="207" t="s">
        <v>2053</v>
      </c>
      <c r="F182" s="208" t="s">
        <v>2054</v>
      </c>
      <c r="G182" s="209" t="s">
        <v>416</v>
      </c>
      <c r="H182" s="210">
        <v>196</v>
      </c>
      <c r="I182" s="211"/>
      <c r="J182" s="212">
        <f t="shared" si="20"/>
        <v>0</v>
      </c>
      <c r="K182" s="208" t="s">
        <v>169</v>
      </c>
      <c r="L182" s="63"/>
      <c r="M182" s="213" t="s">
        <v>21</v>
      </c>
      <c r="N182" s="214" t="s">
        <v>43</v>
      </c>
      <c r="O182" s="44"/>
      <c r="P182" s="215">
        <f t="shared" si="21"/>
        <v>0</v>
      </c>
      <c r="Q182" s="215">
        <v>0</v>
      </c>
      <c r="R182" s="215">
        <f t="shared" si="22"/>
        <v>0</v>
      </c>
      <c r="S182" s="215">
        <v>0</v>
      </c>
      <c r="T182" s="216">
        <f t="shared" si="23"/>
        <v>0</v>
      </c>
      <c r="AR182" s="26" t="s">
        <v>694</v>
      </c>
      <c r="AT182" s="26" t="s">
        <v>165</v>
      </c>
      <c r="AU182" s="26" t="s">
        <v>81</v>
      </c>
      <c r="AY182" s="26" t="s">
        <v>162</v>
      </c>
      <c r="BE182" s="217">
        <f t="shared" si="24"/>
        <v>0</v>
      </c>
      <c r="BF182" s="217">
        <f t="shared" si="25"/>
        <v>0</v>
      </c>
      <c r="BG182" s="217">
        <f t="shared" si="26"/>
        <v>0</v>
      </c>
      <c r="BH182" s="217">
        <f t="shared" si="27"/>
        <v>0</v>
      </c>
      <c r="BI182" s="217">
        <f t="shared" si="28"/>
        <v>0</v>
      </c>
      <c r="BJ182" s="26" t="s">
        <v>79</v>
      </c>
      <c r="BK182" s="217">
        <f t="shared" si="29"/>
        <v>0</v>
      </c>
      <c r="BL182" s="26" t="s">
        <v>694</v>
      </c>
      <c r="BM182" s="26" t="s">
        <v>2055</v>
      </c>
    </row>
    <row r="183" spans="2:65" s="1" customFormat="1" ht="22.5" customHeight="1">
      <c r="B183" s="43"/>
      <c r="C183" s="258" t="s">
        <v>743</v>
      </c>
      <c r="D183" s="258" t="s">
        <v>237</v>
      </c>
      <c r="E183" s="259" t="s">
        <v>2056</v>
      </c>
      <c r="F183" s="260" t="s">
        <v>2057</v>
      </c>
      <c r="G183" s="261" t="s">
        <v>416</v>
      </c>
      <c r="H183" s="262">
        <v>190</v>
      </c>
      <c r="I183" s="263"/>
      <c r="J183" s="264">
        <f t="shared" si="20"/>
        <v>0</v>
      </c>
      <c r="K183" s="260" t="s">
        <v>169</v>
      </c>
      <c r="L183" s="265"/>
      <c r="M183" s="266" t="s">
        <v>21</v>
      </c>
      <c r="N183" s="267" t="s">
        <v>43</v>
      </c>
      <c r="O183" s="44"/>
      <c r="P183" s="215">
        <f t="shared" si="21"/>
        <v>0</v>
      </c>
      <c r="Q183" s="215">
        <v>6E-05</v>
      </c>
      <c r="R183" s="215">
        <f t="shared" si="22"/>
        <v>0.0114</v>
      </c>
      <c r="S183" s="215">
        <v>0</v>
      </c>
      <c r="T183" s="216">
        <f t="shared" si="23"/>
        <v>0</v>
      </c>
      <c r="AR183" s="26" t="s">
        <v>1151</v>
      </c>
      <c r="AT183" s="26" t="s">
        <v>237</v>
      </c>
      <c r="AU183" s="26" t="s">
        <v>81</v>
      </c>
      <c r="AY183" s="26" t="s">
        <v>162</v>
      </c>
      <c r="BE183" s="217">
        <f t="shared" si="24"/>
        <v>0</v>
      </c>
      <c r="BF183" s="217">
        <f t="shared" si="25"/>
        <v>0</v>
      </c>
      <c r="BG183" s="217">
        <f t="shared" si="26"/>
        <v>0</v>
      </c>
      <c r="BH183" s="217">
        <f t="shared" si="27"/>
        <v>0</v>
      </c>
      <c r="BI183" s="217">
        <f t="shared" si="28"/>
        <v>0</v>
      </c>
      <c r="BJ183" s="26" t="s">
        <v>79</v>
      </c>
      <c r="BK183" s="217">
        <f t="shared" si="29"/>
        <v>0</v>
      </c>
      <c r="BL183" s="26" t="s">
        <v>1151</v>
      </c>
      <c r="BM183" s="26" t="s">
        <v>2058</v>
      </c>
    </row>
    <row r="184" spans="2:65" s="1" customFormat="1" ht="22.5" customHeight="1">
      <c r="B184" s="43"/>
      <c r="C184" s="258" t="s">
        <v>750</v>
      </c>
      <c r="D184" s="258" t="s">
        <v>237</v>
      </c>
      <c r="E184" s="259" t="s">
        <v>2059</v>
      </c>
      <c r="F184" s="260" t="s">
        <v>2060</v>
      </c>
      <c r="G184" s="261" t="s">
        <v>416</v>
      </c>
      <c r="H184" s="262">
        <v>45</v>
      </c>
      <c r="I184" s="263"/>
      <c r="J184" s="264">
        <f t="shared" si="20"/>
        <v>0</v>
      </c>
      <c r="K184" s="260" t="s">
        <v>21</v>
      </c>
      <c r="L184" s="265"/>
      <c r="M184" s="266" t="s">
        <v>21</v>
      </c>
      <c r="N184" s="267" t="s">
        <v>43</v>
      </c>
      <c r="O184" s="44"/>
      <c r="P184" s="215">
        <f t="shared" si="21"/>
        <v>0</v>
      </c>
      <c r="Q184" s="215">
        <v>0</v>
      </c>
      <c r="R184" s="215">
        <f t="shared" si="22"/>
        <v>0</v>
      </c>
      <c r="S184" s="215">
        <v>0</v>
      </c>
      <c r="T184" s="216">
        <f t="shared" si="23"/>
        <v>0</v>
      </c>
      <c r="AR184" s="26" t="s">
        <v>1151</v>
      </c>
      <c r="AT184" s="26" t="s">
        <v>237</v>
      </c>
      <c r="AU184" s="26" t="s">
        <v>81</v>
      </c>
      <c r="AY184" s="26" t="s">
        <v>162</v>
      </c>
      <c r="BE184" s="217">
        <f t="shared" si="24"/>
        <v>0</v>
      </c>
      <c r="BF184" s="217">
        <f t="shared" si="25"/>
        <v>0</v>
      </c>
      <c r="BG184" s="217">
        <f t="shared" si="26"/>
        <v>0</v>
      </c>
      <c r="BH184" s="217">
        <f t="shared" si="27"/>
        <v>0</v>
      </c>
      <c r="BI184" s="217">
        <f t="shared" si="28"/>
        <v>0</v>
      </c>
      <c r="BJ184" s="26" t="s">
        <v>79</v>
      </c>
      <c r="BK184" s="217">
        <f t="shared" si="29"/>
        <v>0</v>
      </c>
      <c r="BL184" s="26" t="s">
        <v>1151</v>
      </c>
      <c r="BM184" s="26" t="s">
        <v>2061</v>
      </c>
    </row>
    <row r="185" spans="2:65" s="1" customFormat="1" ht="22.5" customHeight="1">
      <c r="B185" s="43"/>
      <c r="C185" s="258" t="s">
        <v>755</v>
      </c>
      <c r="D185" s="258" t="s">
        <v>237</v>
      </c>
      <c r="E185" s="259" t="s">
        <v>2062</v>
      </c>
      <c r="F185" s="260" t="s">
        <v>2063</v>
      </c>
      <c r="G185" s="261" t="s">
        <v>416</v>
      </c>
      <c r="H185" s="262">
        <v>6</v>
      </c>
      <c r="I185" s="263"/>
      <c r="J185" s="264">
        <f t="shared" si="20"/>
        <v>0</v>
      </c>
      <c r="K185" s="260" t="s">
        <v>21</v>
      </c>
      <c r="L185" s="265"/>
      <c r="M185" s="266" t="s">
        <v>21</v>
      </c>
      <c r="N185" s="267" t="s">
        <v>43</v>
      </c>
      <c r="O185" s="44"/>
      <c r="P185" s="215">
        <f t="shared" si="21"/>
        <v>0</v>
      </c>
      <c r="Q185" s="215">
        <v>0</v>
      </c>
      <c r="R185" s="215">
        <f t="shared" si="22"/>
        <v>0</v>
      </c>
      <c r="S185" s="215">
        <v>0</v>
      </c>
      <c r="T185" s="216">
        <f t="shared" si="23"/>
        <v>0</v>
      </c>
      <c r="AR185" s="26" t="s">
        <v>1151</v>
      </c>
      <c r="AT185" s="26" t="s">
        <v>237</v>
      </c>
      <c r="AU185" s="26" t="s">
        <v>81</v>
      </c>
      <c r="AY185" s="26" t="s">
        <v>162</v>
      </c>
      <c r="BE185" s="217">
        <f t="shared" si="24"/>
        <v>0</v>
      </c>
      <c r="BF185" s="217">
        <f t="shared" si="25"/>
        <v>0</v>
      </c>
      <c r="BG185" s="217">
        <f t="shared" si="26"/>
        <v>0</v>
      </c>
      <c r="BH185" s="217">
        <f t="shared" si="27"/>
        <v>0</v>
      </c>
      <c r="BI185" s="217">
        <f t="shared" si="28"/>
        <v>0</v>
      </c>
      <c r="BJ185" s="26" t="s">
        <v>79</v>
      </c>
      <c r="BK185" s="217">
        <f t="shared" si="29"/>
        <v>0</v>
      </c>
      <c r="BL185" s="26" t="s">
        <v>1151</v>
      </c>
      <c r="BM185" s="26" t="s">
        <v>2064</v>
      </c>
    </row>
    <row r="186" spans="2:65" s="1" customFormat="1" ht="22.5" customHeight="1">
      <c r="B186" s="43"/>
      <c r="C186" s="206" t="s">
        <v>761</v>
      </c>
      <c r="D186" s="206" t="s">
        <v>165</v>
      </c>
      <c r="E186" s="207" t="s">
        <v>2065</v>
      </c>
      <c r="F186" s="208" t="s">
        <v>2066</v>
      </c>
      <c r="G186" s="209" t="s">
        <v>416</v>
      </c>
      <c r="H186" s="210">
        <v>47</v>
      </c>
      <c r="I186" s="211"/>
      <c r="J186" s="212">
        <f t="shared" si="20"/>
        <v>0</v>
      </c>
      <c r="K186" s="208" t="s">
        <v>169</v>
      </c>
      <c r="L186" s="63"/>
      <c r="M186" s="213" t="s">
        <v>21</v>
      </c>
      <c r="N186" s="214" t="s">
        <v>43</v>
      </c>
      <c r="O186" s="44"/>
      <c r="P186" s="215">
        <f t="shared" si="21"/>
        <v>0</v>
      </c>
      <c r="Q186" s="215">
        <v>0</v>
      </c>
      <c r="R186" s="215">
        <f t="shared" si="22"/>
        <v>0</v>
      </c>
      <c r="S186" s="215">
        <v>0</v>
      </c>
      <c r="T186" s="216">
        <f t="shared" si="23"/>
        <v>0</v>
      </c>
      <c r="AR186" s="26" t="s">
        <v>694</v>
      </c>
      <c r="AT186" s="26" t="s">
        <v>165</v>
      </c>
      <c r="AU186" s="26" t="s">
        <v>81</v>
      </c>
      <c r="AY186" s="26" t="s">
        <v>162</v>
      </c>
      <c r="BE186" s="217">
        <f t="shared" si="24"/>
        <v>0</v>
      </c>
      <c r="BF186" s="217">
        <f t="shared" si="25"/>
        <v>0</v>
      </c>
      <c r="BG186" s="217">
        <f t="shared" si="26"/>
        <v>0</v>
      </c>
      <c r="BH186" s="217">
        <f t="shared" si="27"/>
        <v>0</v>
      </c>
      <c r="BI186" s="217">
        <f t="shared" si="28"/>
        <v>0</v>
      </c>
      <c r="BJ186" s="26" t="s">
        <v>79</v>
      </c>
      <c r="BK186" s="217">
        <f t="shared" si="29"/>
        <v>0</v>
      </c>
      <c r="BL186" s="26" t="s">
        <v>694</v>
      </c>
      <c r="BM186" s="26" t="s">
        <v>2067</v>
      </c>
    </row>
    <row r="187" spans="2:65" s="1" customFormat="1" ht="22.5" customHeight="1">
      <c r="B187" s="43"/>
      <c r="C187" s="258" t="s">
        <v>766</v>
      </c>
      <c r="D187" s="258" t="s">
        <v>237</v>
      </c>
      <c r="E187" s="259" t="s">
        <v>2068</v>
      </c>
      <c r="F187" s="260" t="s">
        <v>2069</v>
      </c>
      <c r="G187" s="261" t="s">
        <v>416</v>
      </c>
      <c r="H187" s="262">
        <v>45</v>
      </c>
      <c r="I187" s="263"/>
      <c r="J187" s="264">
        <f t="shared" si="20"/>
        <v>0</v>
      </c>
      <c r="K187" s="260" t="s">
        <v>21</v>
      </c>
      <c r="L187" s="265"/>
      <c r="M187" s="266" t="s">
        <v>21</v>
      </c>
      <c r="N187" s="267" t="s">
        <v>43</v>
      </c>
      <c r="O187" s="44"/>
      <c r="P187" s="215">
        <f t="shared" si="21"/>
        <v>0</v>
      </c>
      <c r="Q187" s="215">
        <v>6E-05</v>
      </c>
      <c r="R187" s="215">
        <f t="shared" si="22"/>
        <v>0.0027</v>
      </c>
      <c r="S187" s="215">
        <v>0</v>
      </c>
      <c r="T187" s="216">
        <f t="shared" si="23"/>
        <v>0</v>
      </c>
      <c r="AR187" s="26" t="s">
        <v>1151</v>
      </c>
      <c r="AT187" s="26" t="s">
        <v>237</v>
      </c>
      <c r="AU187" s="26" t="s">
        <v>81</v>
      </c>
      <c r="AY187" s="26" t="s">
        <v>162</v>
      </c>
      <c r="BE187" s="217">
        <f t="shared" si="24"/>
        <v>0</v>
      </c>
      <c r="BF187" s="217">
        <f t="shared" si="25"/>
        <v>0</v>
      </c>
      <c r="BG187" s="217">
        <f t="shared" si="26"/>
        <v>0</v>
      </c>
      <c r="BH187" s="217">
        <f t="shared" si="27"/>
        <v>0</v>
      </c>
      <c r="BI187" s="217">
        <f t="shared" si="28"/>
        <v>0</v>
      </c>
      <c r="BJ187" s="26" t="s">
        <v>79</v>
      </c>
      <c r="BK187" s="217">
        <f t="shared" si="29"/>
        <v>0</v>
      </c>
      <c r="BL187" s="26" t="s">
        <v>1151</v>
      </c>
      <c r="BM187" s="26" t="s">
        <v>2070</v>
      </c>
    </row>
    <row r="188" spans="2:65" s="1" customFormat="1" ht="22.5" customHeight="1">
      <c r="B188" s="43"/>
      <c r="C188" s="258" t="s">
        <v>774</v>
      </c>
      <c r="D188" s="258" t="s">
        <v>237</v>
      </c>
      <c r="E188" s="259" t="s">
        <v>2071</v>
      </c>
      <c r="F188" s="260" t="s">
        <v>2072</v>
      </c>
      <c r="G188" s="261" t="s">
        <v>416</v>
      </c>
      <c r="H188" s="262">
        <v>2</v>
      </c>
      <c r="I188" s="263"/>
      <c r="J188" s="264">
        <f t="shared" si="20"/>
        <v>0</v>
      </c>
      <c r="K188" s="260" t="s">
        <v>21</v>
      </c>
      <c r="L188" s="265"/>
      <c r="M188" s="266" t="s">
        <v>21</v>
      </c>
      <c r="N188" s="267" t="s">
        <v>43</v>
      </c>
      <c r="O188" s="44"/>
      <c r="P188" s="215">
        <f t="shared" si="21"/>
        <v>0</v>
      </c>
      <c r="Q188" s="215">
        <v>0</v>
      </c>
      <c r="R188" s="215">
        <f t="shared" si="22"/>
        <v>0</v>
      </c>
      <c r="S188" s="215">
        <v>0</v>
      </c>
      <c r="T188" s="216">
        <f t="shared" si="23"/>
        <v>0</v>
      </c>
      <c r="AR188" s="26" t="s">
        <v>1151</v>
      </c>
      <c r="AT188" s="26" t="s">
        <v>237</v>
      </c>
      <c r="AU188" s="26" t="s">
        <v>81</v>
      </c>
      <c r="AY188" s="26" t="s">
        <v>162</v>
      </c>
      <c r="BE188" s="217">
        <f t="shared" si="24"/>
        <v>0</v>
      </c>
      <c r="BF188" s="217">
        <f t="shared" si="25"/>
        <v>0</v>
      </c>
      <c r="BG188" s="217">
        <f t="shared" si="26"/>
        <v>0</v>
      </c>
      <c r="BH188" s="217">
        <f t="shared" si="27"/>
        <v>0</v>
      </c>
      <c r="BI188" s="217">
        <f t="shared" si="28"/>
        <v>0</v>
      </c>
      <c r="BJ188" s="26" t="s">
        <v>79</v>
      </c>
      <c r="BK188" s="217">
        <f t="shared" si="29"/>
        <v>0</v>
      </c>
      <c r="BL188" s="26" t="s">
        <v>1151</v>
      </c>
      <c r="BM188" s="26" t="s">
        <v>2073</v>
      </c>
    </row>
    <row r="189" spans="2:65" s="1" customFormat="1" ht="22.5" customHeight="1">
      <c r="B189" s="43"/>
      <c r="C189" s="206" t="s">
        <v>778</v>
      </c>
      <c r="D189" s="206" t="s">
        <v>165</v>
      </c>
      <c r="E189" s="207" t="s">
        <v>2074</v>
      </c>
      <c r="F189" s="208" t="s">
        <v>2075</v>
      </c>
      <c r="G189" s="209" t="s">
        <v>416</v>
      </c>
      <c r="H189" s="210">
        <v>160</v>
      </c>
      <c r="I189" s="211"/>
      <c r="J189" s="212">
        <f t="shared" si="20"/>
        <v>0</v>
      </c>
      <c r="K189" s="208" t="s">
        <v>169</v>
      </c>
      <c r="L189" s="63"/>
      <c r="M189" s="213" t="s">
        <v>21</v>
      </c>
      <c r="N189" s="214" t="s">
        <v>43</v>
      </c>
      <c r="O189" s="44"/>
      <c r="P189" s="215">
        <f t="shared" si="21"/>
        <v>0</v>
      </c>
      <c r="Q189" s="215">
        <v>0</v>
      </c>
      <c r="R189" s="215">
        <f t="shared" si="22"/>
        <v>0</v>
      </c>
      <c r="S189" s="215">
        <v>0</v>
      </c>
      <c r="T189" s="216">
        <f t="shared" si="23"/>
        <v>0</v>
      </c>
      <c r="AR189" s="26" t="s">
        <v>694</v>
      </c>
      <c r="AT189" s="26" t="s">
        <v>165</v>
      </c>
      <c r="AU189" s="26" t="s">
        <v>81</v>
      </c>
      <c r="AY189" s="26" t="s">
        <v>162</v>
      </c>
      <c r="BE189" s="217">
        <f t="shared" si="24"/>
        <v>0</v>
      </c>
      <c r="BF189" s="217">
        <f t="shared" si="25"/>
        <v>0</v>
      </c>
      <c r="BG189" s="217">
        <f t="shared" si="26"/>
        <v>0</v>
      </c>
      <c r="BH189" s="217">
        <f t="shared" si="27"/>
        <v>0</v>
      </c>
      <c r="BI189" s="217">
        <f t="shared" si="28"/>
        <v>0</v>
      </c>
      <c r="BJ189" s="26" t="s">
        <v>79</v>
      </c>
      <c r="BK189" s="217">
        <f t="shared" si="29"/>
        <v>0</v>
      </c>
      <c r="BL189" s="26" t="s">
        <v>694</v>
      </c>
      <c r="BM189" s="26" t="s">
        <v>2076</v>
      </c>
    </row>
    <row r="190" spans="2:65" s="1" customFormat="1" ht="22.5" customHeight="1">
      <c r="B190" s="43"/>
      <c r="C190" s="258" t="s">
        <v>782</v>
      </c>
      <c r="D190" s="258" t="s">
        <v>237</v>
      </c>
      <c r="E190" s="259" t="s">
        <v>2077</v>
      </c>
      <c r="F190" s="260" t="s">
        <v>2078</v>
      </c>
      <c r="G190" s="261" t="s">
        <v>416</v>
      </c>
      <c r="H190" s="262">
        <v>160</v>
      </c>
      <c r="I190" s="263"/>
      <c r="J190" s="264">
        <f t="shared" si="20"/>
        <v>0</v>
      </c>
      <c r="K190" s="260" t="s">
        <v>169</v>
      </c>
      <c r="L190" s="265"/>
      <c r="M190" s="266" t="s">
        <v>21</v>
      </c>
      <c r="N190" s="267" t="s">
        <v>43</v>
      </c>
      <c r="O190" s="44"/>
      <c r="P190" s="215">
        <f t="shared" si="21"/>
        <v>0</v>
      </c>
      <c r="Q190" s="215">
        <v>6E-05</v>
      </c>
      <c r="R190" s="215">
        <f t="shared" si="22"/>
        <v>0.009600000000000001</v>
      </c>
      <c r="S190" s="215">
        <v>0</v>
      </c>
      <c r="T190" s="216">
        <f t="shared" si="23"/>
        <v>0</v>
      </c>
      <c r="AR190" s="26" t="s">
        <v>1151</v>
      </c>
      <c r="AT190" s="26" t="s">
        <v>237</v>
      </c>
      <c r="AU190" s="26" t="s">
        <v>81</v>
      </c>
      <c r="AY190" s="26" t="s">
        <v>162</v>
      </c>
      <c r="BE190" s="217">
        <f t="shared" si="24"/>
        <v>0</v>
      </c>
      <c r="BF190" s="217">
        <f t="shared" si="25"/>
        <v>0</v>
      </c>
      <c r="BG190" s="217">
        <f t="shared" si="26"/>
        <v>0</v>
      </c>
      <c r="BH190" s="217">
        <f t="shared" si="27"/>
        <v>0</v>
      </c>
      <c r="BI190" s="217">
        <f t="shared" si="28"/>
        <v>0</v>
      </c>
      <c r="BJ190" s="26" t="s">
        <v>79</v>
      </c>
      <c r="BK190" s="217">
        <f t="shared" si="29"/>
        <v>0</v>
      </c>
      <c r="BL190" s="26" t="s">
        <v>1151</v>
      </c>
      <c r="BM190" s="26" t="s">
        <v>2079</v>
      </c>
    </row>
    <row r="191" spans="2:65" s="1" customFormat="1" ht="31.5" customHeight="1">
      <c r="B191" s="43"/>
      <c r="C191" s="206" t="s">
        <v>786</v>
      </c>
      <c r="D191" s="206" t="s">
        <v>165</v>
      </c>
      <c r="E191" s="207" t="s">
        <v>2080</v>
      </c>
      <c r="F191" s="208" t="s">
        <v>2081</v>
      </c>
      <c r="G191" s="209" t="s">
        <v>416</v>
      </c>
      <c r="H191" s="210">
        <v>134</v>
      </c>
      <c r="I191" s="211"/>
      <c r="J191" s="212">
        <f t="shared" si="20"/>
        <v>0</v>
      </c>
      <c r="K191" s="208" t="s">
        <v>21</v>
      </c>
      <c r="L191" s="63"/>
      <c r="M191" s="213" t="s">
        <v>21</v>
      </c>
      <c r="N191" s="214" t="s">
        <v>43</v>
      </c>
      <c r="O191" s="44"/>
      <c r="P191" s="215">
        <f t="shared" si="21"/>
        <v>0</v>
      </c>
      <c r="Q191" s="215">
        <v>0</v>
      </c>
      <c r="R191" s="215">
        <f t="shared" si="22"/>
        <v>0</v>
      </c>
      <c r="S191" s="215">
        <v>0</v>
      </c>
      <c r="T191" s="216">
        <f t="shared" si="23"/>
        <v>0</v>
      </c>
      <c r="AR191" s="26" t="s">
        <v>694</v>
      </c>
      <c r="AT191" s="26" t="s">
        <v>165</v>
      </c>
      <c r="AU191" s="26" t="s">
        <v>81</v>
      </c>
      <c r="AY191" s="26" t="s">
        <v>162</v>
      </c>
      <c r="BE191" s="217">
        <f t="shared" si="24"/>
        <v>0</v>
      </c>
      <c r="BF191" s="217">
        <f t="shared" si="25"/>
        <v>0</v>
      </c>
      <c r="BG191" s="217">
        <f t="shared" si="26"/>
        <v>0</v>
      </c>
      <c r="BH191" s="217">
        <f t="shared" si="27"/>
        <v>0</v>
      </c>
      <c r="BI191" s="217">
        <f t="shared" si="28"/>
        <v>0</v>
      </c>
      <c r="BJ191" s="26" t="s">
        <v>79</v>
      </c>
      <c r="BK191" s="217">
        <f t="shared" si="29"/>
        <v>0</v>
      </c>
      <c r="BL191" s="26" t="s">
        <v>694</v>
      </c>
      <c r="BM191" s="26" t="s">
        <v>2082</v>
      </c>
    </row>
    <row r="192" spans="2:65" s="1" customFormat="1" ht="22.5" customHeight="1">
      <c r="B192" s="43"/>
      <c r="C192" s="258" t="s">
        <v>791</v>
      </c>
      <c r="D192" s="258" t="s">
        <v>237</v>
      </c>
      <c r="E192" s="259" t="s">
        <v>2083</v>
      </c>
      <c r="F192" s="260" t="s">
        <v>2084</v>
      </c>
      <c r="G192" s="261" t="s">
        <v>416</v>
      </c>
      <c r="H192" s="262">
        <v>69</v>
      </c>
      <c r="I192" s="263"/>
      <c r="J192" s="264">
        <f t="shared" si="20"/>
        <v>0</v>
      </c>
      <c r="K192" s="260" t="s">
        <v>21</v>
      </c>
      <c r="L192" s="265"/>
      <c r="M192" s="266" t="s">
        <v>21</v>
      </c>
      <c r="N192" s="267" t="s">
        <v>43</v>
      </c>
      <c r="O192" s="44"/>
      <c r="P192" s="215">
        <f t="shared" si="21"/>
        <v>0</v>
      </c>
      <c r="Q192" s="215">
        <v>0</v>
      </c>
      <c r="R192" s="215">
        <f t="shared" si="22"/>
        <v>0</v>
      </c>
      <c r="S192" s="215">
        <v>0</v>
      </c>
      <c r="T192" s="216">
        <f t="shared" si="23"/>
        <v>0</v>
      </c>
      <c r="AR192" s="26" t="s">
        <v>1151</v>
      </c>
      <c r="AT192" s="26" t="s">
        <v>237</v>
      </c>
      <c r="AU192" s="26" t="s">
        <v>81</v>
      </c>
      <c r="AY192" s="26" t="s">
        <v>162</v>
      </c>
      <c r="BE192" s="217">
        <f t="shared" si="24"/>
        <v>0</v>
      </c>
      <c r="BF192" s="217">
        <f t="shared" si="25"/>
        <v>0</v>
      </c>
      <c r="BG192" s="217">
        <f t="shared" si="26"/>
        <v>0</v>
      </c>
      <c r="BH192" s="217">
        <f t="shared" si="27"/>
        <v>0</v>
      </c>
      <c r="BI192" s="217">
        <f t="shared" si="28"/>
        <v>0</v>
      </c>
      <c r="BJ192" s="26" t="s">
        <v>79</v>
      </c>
      <c r="BK192" s="217">
        <f t="shared" si="29"/>
        <v>0</v>
      </c>
      <c r="BL192" s="26" t="s">
        <v>1151</v>
      </c>
      <c r="BM192" s="26" t="s">
        <v>2085</v>
      </c>
    </row>
    <row r="193" spans="2:65" s="1" customFormat="1" ht="22.5" customHeight="1">
      <c r="B193" s="43"/>
      <c r="C193" s="258" t="s">
        <v>795</v>
      </c>
      <c r="D193" s="258" t="s">
        <v>237</v>
      </c>
      <c r="E193" s="259" t="s">
        <v>2086</v>
      </c>
      <c r="F193" s="260" t="s">
        <v>2087</v>
      </c>
      <c r="G193" s="261" t="s">
        <v>416</v>
      </c>
      <c r="H193" s="262">
        <v>5</v>
      </c>
      <c r="I193" s="263"/>
      <c r="J193" s="264">
        <f t="shared" si="20"/>
        <v>0</v>
      </c>
      <c r="K193" s="260" t="s">
        <v>21</v>
      </c>
      <c r="L193" s="265"/>
      <c r="M193" s="266" t="s">
        <v>21</v>
      </c>
      <c r="N193" s="267" t="s">
        <v>43</v>
      </c>
      <c r="O193" s="44"/>
      <c r="P193" s="215">
        <f t="shared" si="21"/>
        <v>0</v>
      </c>
      <c r="Q193" s="215">
        <v>0</v>
      </c>
      <c r="R193" s="215">
        <f t="shared" si="22"/>
        <v>0</v>
      </c>
      <c r="S193" s="215">
        <v>0</v>
      </c>
      <c r="T193" s="216">
        <f t="shared" si="23"/>
        <v>0</v>
      </c>
      <c r="AR193" s="26" t="s">
        <v>1151</v>
      </c>
      <c r="AT193" s="26" t="s">
        <v>237</v>
      </c>
      <c r="AU193" s="26" t="s">
        <v>81</v>
      </c>
      <c r="AY193" s="26" t="s">
        <v>162</v>
      </c>
      <c r="BE193" s="217">
        <f t="shared" si="24"/>
        <v>0</v>
      </c>
      <c r="BF193" s="217">
        <f t="shared" si="25"/>
        <v>0</v>
      </c>
      <c r="BG193" s="217">
        <f t="shared" si="26"/>
        <v>0</v>
      </c>
      <c r="BH193" s="217">
        <f t="shared" si="27"/>
        <v>0</v>
      </c>
      <c r="BI193" s="217">
        <f t="shared" si="28"/>
        <v>0</v>
      </c>
      <c r="BJ193" s="26" t="s">
        <v>79</v>
      </c>
      <c r="BK193" s="217">
        <f t="shared" si="29"/>
        <v>0</v>
      </c>
      <c r="BL193" s="26" t="s">
        <v>1151</v>
      </c>
      <c r="BM193" s="26" t="s">
        <v>2088</v>
      </c>
    </row>
    <row r="194" spans="2:65" s="1" customFormat="1" ht="31.5" customHeight="1">
      <c r="B194" s="43"/>
      <c r="C194" s="258" t="s">
        <v>392</v>
      </c>
      <c r="D194" s="258" t="s">
        <v>237</v>
      </c>
      <c r="E194" s="259" t="s">
        <v>2089</v>
      </c>
      <c r="F194" s="260" t="s">
        <v>2090</v>
      </c>
      <c r="G194" s="261" t="s">
        <v>416</v>
      </c>
      <c r="H194" s="262">
        <v>5</v>
      </c>
      <c r="I194" s="263"/>
      <c r="J194" s="264">
        <f t="shared" si="20"/>
        <v>0</v>
      </c>
      <c r="K194" s="260" t="s">
        <v>21</v>
      </c>
      <c r="L194" s="265"/>
      <c r="M194" s="266" t="s">
        <v>21</v>
      </c>
      <c r="N194" s="267" t="s">
        <v>43</v>
      </c>
      <c r="O194" s="44"/>
      <c r="P194" s="215">
        <f t="shared" si="21"/>
        <v>0</v>
      </c>
      <c r="Q194" s="215">
        <v>0</v>
      </c>
      <c r="R194" s="215">
        <f t="shared" si="22"/>
        <v>0</v>
      </c>
      <c r="S194" s="215">
        <v>0</v>
      </c>
      <c r="T194" s="216">
        <f t="shared" si="23"/>
        <v>0</v>
      </c>
      <c r="AR194" s="26" t="s">
        <v>1151</v>
      </c>
      <c r="AT194" s="26" t="s">
        <v>237</v>
      </c>
      <c r="AU194" s="26" t="s">
        <v>81</v>
      </c>
      <c r="AY194" s="26" t="s">
        <v>162</v>
      </c>
      <c r="BE194" s="217">
        <f t="shared" si="24"/>
        <v>0</v>
      </c>
      <c r="BF194" s="217">
        <f t="shared" si="25"/>
        <v>0</v>
      </c>
      <c r="BG194" s="217">
        <f t="shared" si="26"/>
        <v>0</v>
      </c>
      <c r="BH194" s="217">
        <f t="shared" si="27"/>
        <v>0</v>
      </c>
      <c r="BI194" s="217">
        <f t="shared" si="28"/>
        <v>0</v>
      </c>
      <c r="BJ194" s="26" t="s">
        <v>79</v>
      </c>
      <c r="BK194" s="217">
        <f t="shared" si="29"/>
        <v>0</v>
      </c>
      <c r="BL194" s="26" t="s">
        <v>1151</v>
      </c>
      <c r="BM194" s="26" t="s">
        <v>2091</v>
      </c>
    </row>
    <row r="195" spans="2:65" s="1" customFormat="1" ht="22.5" customHeight="1">
      <c r="B195" s="43"/>
      <c r="C195" s="258" t="s">
        <v>805</v>
      </c>
      <c r="D195" s="258" t="s">
        <v>237</v>
      </c>
      <c r="E195" s="259" t="s">
        <v>2092</v>
      </c>
      <c r="F195" s="260" t="s">
        <v>2093</v>
      </c>
      <c r="G195" s="261" t="s">
        <v>416</v>
      </c>
      <c r="H195" s="262">
        <v>2</v>
      </c>
      <c r="I195" s="263"/>
      <c r="J195" s="264">
        <f t="shared" si="20"/>
        <v>0</v>
      </c>
      <c r="K195" s="260" t="s">
        <v>21</v>
      </c>
      <c r="L195" s="265"/>
      <c r="M195" s="266" t="s">
        <v>21</v>
      </c>
      <c r="N195" s="267" t="s">
        <v>43</v>
      </c>
      <c r="O195" s="44"/>
      <c r="P195" s="215">
        <f t="shared" si="21"/>
        <v>0</v>
      </c>
      <c r="Q195" s="215">
        <v>0</v>
      </c>
      <c r="R195" s="215">
        <f t="shared" si="22"/>
        <v>0</v>
      </c>
      <c r="S195" s="215">
        <v>0</v>
      </c>
      <c r="T195" s="216">
        <f t="shared" si="23"/>
        <v>0</v>
      </c>
      <c r="AR195" s="26" t="s">
        <v>1151</v>
      </c>
      <c r="AT195" s="26" t="s">
        <v>237</v>
      </c>
      <c r="AU195" s="26" t="s">
        <v>81</v>
      </c>
      <c r="AY195" s="26" t="s">
        <v>162</v>
      </c>
      <c r="BE195" s="217">
        <f t="shared" si="24"/>
        <v>0</v>
      </c>
      <c r="BF195" s="217">
        <f t="shared" si="25"/>
        <v>0</v>
      </c>
      <c r="BG195" s="217">
        <f t="shared" si="26"/>
        <v>0</v>
      </c>
      <c r="BH195" s="217">
        <f t="shared" si="27"/>
        <v>0</v>
      </c>
      <c r="BI195" s="217">
        <f t="shared" si="28"/>
        <v>0</v>
      </c>
      <c r="BJ195" s="26" t="s">
        <v>79</v>
      </c>
      <c r="BK195" s="217">
        <f t="shared" si="29"/>
        <v>0</v>
      </c>
      <c r="BL195" s="26" t="s">
        <v>1151</v>
      </c>
      <c r="BM195" s="26" t="s">
        <v>2094</v>
      </c>
    </row>
    <row r="196" spans="2:65" s="1" customFormat="1" ht="31.5" customHeight="1">
      <c r="B196" s="43"/>
      <c r="C196" s="258" t="s">
        <v>812</v>
      </c>
      <c r="D196" s="258" t="s">
        <v>237</v>
      </c>
      <c r="E196" s="259" t="s">
        <v>2095</v>
      </c>
      <c r="F196" s="260" t="s">
        <v>2096</v>
      </c>
      <c r="G196" s="261" t="s">
        <v>416</v>
      </c>
      <c r="H196" s="262">
        <v>1</v>
      </c>
      <c r="I196" s="263"/>
      <c r="J196" s="264">
        <f aca="true" t="shared" si="30" ref="J196:J227">ROUND(I196*H196,2)</f>
        <v>0</v>
      </c>
      <c r="K196" s="260" t="s">
        <v>21</v>
      </c>
      <c r="L196" s="265"/>
      <c r="M196" s="266" t="s">
        <v>21</v>
      </c>
      <c r="N196" s="267" t="s">
        <v>43</v>
      </c>
      <c r="O196" s="44"/>
      <c r="P196" s="215">
        <f aca="true" t="shared" si="31" ref="P196:P227">O196*H196</f>
        <v>0</v>
      </c>
      <c r="Q196" s="215">
        <v>0</v>
      </c>
      <c r="R196" s="215">
        <f aca="true" t="shared" si="32" ref="R196:R227">Q196*H196</f>
        <v>0</v>
      </c>
      <c r="S196" s="215">
        <v>0</v>
      </c>
      <c r="T196" s="216">
        <f aca="true" t="shared" si="33" ref="T196:T227">S196*H196</f>
        <v>0</v>
      </c>
      <c r="AR196" s="26" t="s">
        <v>1151</v>
      </c>
      <c r="AT196" s="26" t="s">
        <v>237</v>
      </c>
      <c r="AU196" s="26" t="s">
        <v>81</v>
      </c>
      <c r="AY196" s="26" t="s">
        <v>162</v>
      </c>
      <c r="BE196" s="217">
        <f aca="true" t="shared" si="34" ref="BE196:BE231">IF(N196="základní",J196,0)</f>
        <v>0</v>
      </c>
      <c r="BF196" s="217">
        <f aca="true" t="shared" si="35" ref="BF196:BF231">IF(N196="snížená",J196,0)</f>
        <v>0</v>
      </c>
      <c r="BG196" s="217">
        <f aca="true" t="shared" si="36" ref="BG196:BG231">IF(N196="zákl. přenesená",J196,0)</f>
        <v>0</v>
      </c>
      <c r="BH196" s="217">
        <f aca="true" t="shared" si="37" ref="BH196:BH231">IF(N196="sníž. přenesená",J196,0)</f>
        <v>0</v>
      </c>
      <c r="BI196" s="217">
        <f aca="true" t="shared" si="38" ref="BI196:BI231">IF(N196="nulová",J196,0)</f>
        <v>0</v>
      </c>
      <c r="BJ196" s="26" t="s">
        <v>79</v>
      </c>
      <c r="BK196" s="217">
        <f aca="true" t="shared" si="39" ref="BK196:BK231">ROUND(I196*H196,2)</f>
        <v>0</v>
      </c>
      <c r="BL196" s="26" t="s">
        <v>1151</v>
      </c>
      <c r="BM196" s="26" t="s">
        <v>2097</v>
      </c>
    </row>
    <row r="197" spans="2:65" s="1" customFormat="1" ht="22.5" customHeight="1">
      <c r="B197" s="43"/>
      <c r="C197" s="258" t="s">
        <v>819</v>
      </c>
      <c r="D197" s="258" t="s">
        <v>237</v>
      </c>
      <c r="E197" s="259" t="s">
        <v>2098</v>
      </c>
      <c r="F197" s="260" t="s">
        <v>2099</v>
      </c>
      <c r="G197" s="261" t="s">
        <v>416</v>
      </c>
      <c r="H197" s="262">
        <v>29</v>
      </c>
      <c r="I197" s="263"/>
      <c r="J197" s="264">
        <f t="shared" si="30"/>
        <v>0</v>
      </c>
      <c r="K197" s="260" t="s">
        <v>21</v>
      </c>
      <c r="L197" s="265"/>
      <c r="M197" s="266" t="s">
        <v>21</v>
      </c>
      <c r="N197" s="267" t="s">
        <v>43</v>
      </c>
      <c r="O197" s="44"/>
      <c r="P197" s="215">
        <f t="shared" si="31"/>
        <v>0</v>
      </c>
      <c r="Q197" s="215">
        <v>0</v>
      </c>
      <c r="R197" s="215">
        <f t="shared" si="32"/>
        <v>0</v>
      </c>
      <c r="S197" s="215">
        <v>0</v>
      </c>
      <c r="T197" s="216">
        <f t="shared" si="33"/>
        <v>0</v>
      </c>
      <c r="AR197" s="26" t="s">
        <v>1151</v>
      </c>
      <c r="AT197" s="26" t="s">
        <v>237</v>
      </c>
      <c r="AU197" s="26" t="s">
        <v>81</v>
      </c>
      <c r="AY197" s="26" t="s">
        <v>162</v>
      </c>
      <c r="BE197" s="217">
        <f t="shared" si="34"/>
        <v>0</v>
      </c>
      <c r="BF197" s="217">
        <f t="shared" si="35"/>
        <v>0</v>
      </c>
      <c r="BG197" s="217">
        <f t="shared" si="36"/>
        <v>0</v>
      </c>
      <c r="BH197" s="217">
        <f t="shared" si="37"/>
        <v>0</v>
      </c>
      <c r="BI197" s="217">
        <f t="shared" si="38"/>
        <v>0</v>
      </c>
      <c r="BJ197" s="26" t="s">
        <v>79</v>
      </c>
      <c r="BK197" s="217">
        <f t="shared" si="39"/>
        <v>0</v>
      </c>
      <c r="BL197" s="26" t="s">
        <v>1151</v>
      </c>
      <c r="BM197" s="26" t="s">
        <v>2100</v>
      </c>
    </row>
    <row r="198" spans="2:65" s="1" customFormat="1" ht="22.5" customHeight="1">
      <c r="B198" s="43"/>
      <c r="C198" s="258" t="s">
        <v>826</v>
      </c>
      <c r="D198" s="258" t="s">
        <v>237</v>
      </c>
      <c r="E198" s="259" t="s">
        <v>2101</v>
      </c>
      <c r="F198" s="260" t="s">
        <v>2102</v>
      </c>
      <c r="G198" s="261" t="s">
        <v>416</v>
      </c>
      <c r="H198" s="262">
        <v>1</v>
      </c>
      <c r="I198" s="263"/>
      <c r="J198" s="264">
        <f t="shared" si="30"/>
        <v>0</v>
      </c>
      <c r="K198" s="260" t="s">
        <v>21</v>
      </c>
      <c r="L198" s="265"/>
      <c r="M198" s="266" t="s">
        <v>21</v>
      </c>
      <c r="N198" s="267" t="s">
        <v>43</v>
      </c>
      <c r="O198" s="44"/>
      <c r="P198" s="215">
        <f t="shared" si="31"/>
        <v>0</v>
      </c>
      <c r="Q198" s="215">
        <v>0</v>
      </c>
      <c r="R198" s="215">
        <f t="shared" si="32"/>
        <v>0</v>
      </c>
      <c r="S198" s="215">
        <v>0</v>
      </c>
      <c r="T198" s="216">
        <f t="shared" si="33"/>
        <v>0</v>
      </c>
      <c r="AR198" s="26" t="s">
        <v>1151</v>
      </c>
      <c r="AT198" s="26" t="s">
        <v>237</v>
      </c>
      <c r="AU198" s="26" t="s">
        <v>81</v>
      </c>
      <c r="AY198" s="26" t="s">
        <v>162</v>
      </c>
      <c r="BE198" s="217">
        <f t="shared" si="34"/>
        <v>0</v>
      </c>
      <c r="BF198" s="217">
        <f t="shared" si="35"/>
        <v>0</v>
      </c>
      <c r="BG198" s="217">
        <f t="shared" si="36"/>
        <v>0</v>
      </c>
      <c r="BH198" s="217">
        <f t="shared" si="37"/>
        <v>0</v>
      </c>
      <c r="BI198" s="217">
        <f t="shared" si="38"/>
        <v>0</v>
      </c>
      <c r="BJ198" s="26" t="s">
        <v>79</v>
      </c>
      <c r="BK198" s="217">
        <f t="shared" si="39"/>
        <v>0</v>
      </c>
      <c r="BL198" s="26" t="s">
        <v>1151</v>
      </c>
      <c r="BM198" s="26" t="s">
        <v>2103</v>
      </c>
    </row>
    <row r="199" spans="2:65" s="1" customFormat="1" ht="22.5" customHeight="1">
      <c r="B199" s="43"/>
      <c r="C199" s="258" t="s">
        <v>831</v>
      </c>
      <c r="D199" s="258" t="s">
        <v>237</v>
      </c>
      <c r="E199" s="259" t="s">
        <v>2104</v>
      </c>
      <c r="F199" s="260" t="s">
        <v>2105</v>
      </c>
      <c r="G199" s="261" t="s">
        <v>416</v>
      </c>
      <c r="H199" s="262">
        <v>14</v>
      </c>
      <c r="I199" s="263"/>
      <c r="J199" s="264">
        <f t="shared" si="30"/>
        <v>0</v>
      </c>
      <c r="K199" s="260" t="s">
        <v>21</v>
      </c>
      <c r="L199" s="265"/>
      <c r="M199" s="266" t="s">
        <v>21</v>
      </c>
      <c r="N199" s="267" t="s">
        <v>43</v>
      </c>
      <c r="O199" s="44"/>
      <c r="P199" s="215">
        <f t="shared" si="31"/>
        <v>0</v>
      </c>
      <c r="Q199" s="215">
        <v>0</v>
      </c>
      <c r="R199" s="215">
        <f t="shared" si="32"/>
        <v>0</v>
      </c>
      <c r="S199" s="215">
        <v>0</v>
      </c>
      <c r="T199" s="216">
        <f t="shared" si="33"/>
        <v>0</v>
      </c>
      <c r="AR199" s="26" t="s">
        <v>1151</v>
      </c>
      <c r="AT199" s="26" t="s">
        <v>237</v>
      </c>
      <c r="AU199" s="26" t="s">
        <v>81</v>
      </c>
      <c r="AY199" s="26" t="s">
        <v>162</v>
      </c>
      <c r="BE199" s="217">
        <f t="shared" si="34"/>
        <v>0</v>
      </c>
      <c r="BF199" s="217">
        <f t="shared" si="35"/>
        <v>0</v>
      </c>
      <c r="BG199" s="217">
        <f t="shared" si="36"/>
        <v>0</v>
      </c>
      <c r="BH199" s="217">
        <f t="shared" si="37"/>
        <v>0</v>
      </c>
      <c r="BI199" s="217">
        <f t="shared" si="38"/>
        <v>0</v>
      </c>
      <c r="BJ199" s="26" t="s">
        <v>79</v>
      </c>
      <c r="BK199" s="217">
        <f t="shared" si="39"/>
        <v>0</v>
      </c>
      <c r="BL199" s="26" t="s">
        <v>1151</v>
      </c>
      <c r="BM199" s="26" t="s">
        <v>2106</v>
      </c>
    </row>
    <row r="200" spans="2:65" s="1" customFormat="1" ht="22.5" customHeight="1">
      <c r="B200" s="43"/>
      <c r="C200" s="258" t="s">
        <v>836</v>
      </c>
      <c r="D200" s="258" t="s">
        <v>237</v>
      </c>
      <c r="E200" s="259" t="s">
        <v>2107</v>
      </c>
      <c r="F200" s="260" t="s">
        <v>2108</v>
      </c>
      <c r="G200" s="261" t="s">
        <v>416</v>
      </c>
      <c r="H200" s="262">
        <v>4</v>
      </c>
      <c r="I200" s="263"/>
      <c r="J200" s="264">
        <f t="shared" si="30"/>
        <v>0</v>
      </c>
      <c r="K200" s="260" t="s">
        <v>21</v>
      </c>
      <c r="L200" s="265"/>
      <c r="M200" s="266" t="s">
        <v>21</v>
      </c>
      <c r="N200" s="267" t="s">
        <v>43</v>
      </c>
      <c r="O200" s="44"/>
      <c r="P200" s="215">
        <f t="shared" si="31"/>
        <v>0</v>
      </c>
      <c r="Q200" s="215">
        <v>0</v>
      </c>
      <c r="R200" s="215">
        <f t="shared" si="32"/>
        <v>0</v>
      </c>
      <c r="S200" s="215">
        <v>0</v>
      </c>
      <c r="T200" s="216">
        <f t="shared" si="33"/>
        <v>0</v>
      </c>
      <c r="AR200" s="26" t="s">
        <v>1151</v>
      </c>
      <c r="AT200" s="26" t="s">
        <v>237</v>
      </c>
      <c r="AU200" s="26" t="s">
        <v>81</v>
      </c>
      <c r="AY200" s="26" t="s">
        <v>162</v>
      </c>
      <c r="BE200" s="217">
        <f t="shared" si="34"/>
        <v>0</v>
      </c>
      <c r="BF200" s="217">
        <f t="shared" si="35"/>
        <v>0</v>
      </c>
      <c r="BG200" s="217">
        <f t="shared" si="36"/>
        <v>0</v>
      </c>
      <c r="BH200" s="217">
        <f t="shared" si="37"/>
        <v>0</v>
      </c>
      <c r="BI200" s="217">
        <f t="shared" si="38"/>
        <v>0</v>
      </c>
      <c r="BJ200" s="26" t="s">
        <v>79</v>
      </c>
      <c r="BK200" s="217">
        <f t="shared" si="39"/>
        <v>0</v>
      </c>
      <c r="BL200" s="26" t="s">
        <v>1151</v>
      </c>
      <c r="BM200" s="26" t="s">
        <v>2109</v>
      </c>
    </row>
    <row r="201" spans="2:65" s="1" customFormat="1" ht="22.5" customHeight="1">
      <c r="B201" s="43"/>
      <c r="C201" s="258" t="s">
        <v>842</v>
      </c>
      <c r="D201" s="258" t="s">
        <v>237</v>
      </c>
      <c r="E201" s="259" t="s">
        <v>2110</v>
      </c>
      <c r="F201" s="260" t="s">
        <v>2111</v>
      </c>
      <c r="G201" s="261" t="s">
        <v>416</v>
      </c>
      <c r="H201" s="262">
        <v>2</v>
      </c>
      <c r="I201" s="263"/>
      <c r="J201" s="264">
        <f t="shared" si="30"/>
        <v>0</v>
      </c>
      <c r="K201" s="260" t="s">
        <v>21</v>
      </c>
      <c r="L201" s="265"/>
      <c r="M201" s="266" t="s">
        <v>21</v>
      </c>
      <c r="N201" s="267" t="s">
        <v>43</v>
      </c>
      <c r="O201" s="44"/>
      <c r="P201" s="215">
        <f t="shared" si="31"/>
        <v>0</v>
      </c>
      <c r="Q201" s="215">
        <v>0</v>
      </c>
      <c r="R201" s="215">
        <f t="shared" si="32"/>
        <v>0</v>
      </c>
      <c r="S201" s="215">
        <v>0</v>
      </c>
      <c r="T201" s="216">
        <f t="shared" si="33"/>
        <v>0</v>
      </c>
      <c r="AR201" s="26" t="s">
        <v>1151</v>
      </c>
      <c r="AT201" s="26" t="s">
        <v>237</v>
      </c>
      <c r="AU201" s="26" t="s">
        <v>81</v>
      </c>
      <c r="AY201" s="26" t="s">
        <v>162</v>
      </c>
      <c r="BE201" s="217">
        <f t="shared" si="34"/>
        <v>0</v>
      </c>
      <c r="BF201" s="217">
        <f t="shared" si="35"/>
        <v>0</v>
      </c>
      <c r="BG201" s="217">
        <f t="shared" si="36"/>
        <v>0</v>
      </c>
      <c r="BH201" s="217">
        <f t="shared" si="37"/>
        <v>0</v>
      </c>
      <c r="BI201" s="217">
        <f t="shared" si="38"/>
        <v>0</v>
      </c>
      <c r="BJ201" s="26" t="s">
        <v>79</v>
      </c>
      <c r="BK201" s="217">
        <f t="shared" si="39"/>
        <v>0</v>
      </c>
      <c r="BL201" s="26" t="s">
        <v>1151</v>
      </c>
      <c r="BM201" s="26" t="s">
        <v>2112</v>
      </c>
    </row>
    <row r="202" spans="2:65" s="1" customFormat="1" ht="22.5" customHeight="1">
      <c r="B202" s="43"/>
      <c r="C202" s="258" t="s">
        <v>847</v>
      </c>
      <c r="D202" s="258" t="s">
        <v>237</v>
      </c>
      <c r="E202" s="259" t="s">
        <v>2113</v>
      </c>
      <c r="F202" s="260" t="s">
        <v>2114</v>
      </c>
      <c r="G202" s="261" t="s">
        <v>416</v>
      </c>
      <c r="H202" s="262">
        <v>2</v>
      </c>
      <c r="I202" s="263"/>
      <c r="J202" s="264">
        <f t="shared" si="30"/>
        <v>0</v>
      </c>
      <c r="K202" s="260" t="s">
        <v>21</v>
      </c>
      <c r="L202" s="265"/>
      <c r="M202" s="266" t="s">
        <v>21</v>
      </c>
      <c r="N202" s="267" t="s">
        <v>43</v>
      </c>
      <c r="O202" s="44"/>
      <c r="P202" s="215">
        <f t="shared" si="31"/>
        <v>0</v>
      </c>
      <c r="Q202" s="215">
        <v>0</v>
      </c>
      <c r="R202" s="215">
        <f t="shared" si="32"/>
        <v>0</v>
      </c>
      <c r="S202" s="215">
        <v>0</v>
      </c>
      <c r="T202" s="216">
        <f t="shared" si="33"/>
        <v>0</v>
      </c>
      <c r="AR202" s="26" t="s">
        <v>1151</v>
      </c>
      <c r="AT202" s="26" t="s">
        <v>237</v>
      </c>
      <c r="AU202" s="26" t="s">
        <v>81</v>
      </c>
      <c r="AY202" s="26" t="s">
        <v>162</v>
      </c>
      <c r="BE202" s="217">
        <f t="shared" si="34"/>
        <v>0</v>
      </c>
      <c r="BF202" s="217">
        <f t="shared" si="35"/>
        <v>0</v>
      </c>
      <c r="BG202" s="217">
        <f t="shared" si="36"/>
        <v>0</v>
      </c>
      <c r="BH202" s="217">
        <f t="shared" si="37"/>
        <v>0</v>
      </c>
      <c r="BI202" s="217">
        <f t="shared" si="38"/>
        <v>0</v>
      </c>
      <c r="BJ202" s="26" t="s">
        <v>79</v>
      </c>
      <c r="BK202" s="217">
        <f t="shared" si="39"/>
        <v>0</v>
      </c>
      <c r="BL202" s="26" t="s">
        <v>1151</v>
      </c>
      <c r="BM202" s="26" t="s">
        <v>2115</v>
      </c>
    </row>
    <row r="203" spans="2:65" s="1" customFormat="1" ht="22.5" customHeight="1">
      <c r="B203" s="43"/>
      <c r="C203" s="258" t="s">
        <v>852</v>
      </c>
      <c r="D203" s="258" t="s">
        <v>237</v>
      </c>
      <c r="E203" s="259" t="s">
        <v>2116</v>
      </c>
      <c r="F203" s="260" t="s">
        <v>2117</v>
      </c>
      <c r="G203" s="261" t="s">
        <v>416</v>
      </c>
      <c r="H203" s="262">
        <v>28</v>
      </c>
      <c r="I203" s="263"/>
      <c r="J203" s="264">
        <f t="shared" si="30"/>
        <v>0</v>
      </c>
      <c r="K203" s="260" t="s">
        <v>21</v>
      </c>
      <c r="L203" s="265"/>
      <c r="M203" s="266" t="s">
        <v>21</v>
      </c>
      <c r="N203" s="267" t="s">
        <v>43</v>
      </c>
      <c r="O203" s="44"/>
      <c r="P203" s="215">
        <f t="shared" si="31"/>
        <v>0</v>
      </c>
      <c r="Q203" s="215">
        <v>0</v>
      </c>
      <c r="R203" s="215">
        <f t="shared" si="32"/>
        <v>0</v>
      </c>
      <c r="S203" s="215">
        <v>0</v>
      </c>
      <c r="T203" s="216">
        <f t="shared" si="33"/>
        <v>0</v>
      </c>
      <c r="AR203" s="26" t="s">
        <v>1151</v>
      </c>
      <c r="AT203" s="26" t="s">
        <v>237</v>
      </c>
      <c r="AU203" s="26" t="s">
        <v>81</v>
      </c>
      <c r="AY203" s="26" t="s">
        <v>162</v>
      </c>
      <c r="BE203" s="217">
        <f t="shared" si="34"/>
        <v>0</v>
      </c>
      <c r="BF203" s="217">
        <f t="shared" si="35"/>
        <v>0</v>
      </c>
      <c r="BG203" s="217">
        <f t="shared" si="36"/>
        <v>0</v>
      </c>
      <c r="BH203" s="217">
        <f t="shared" si="37"/>
        <v>0</v>
      </c>
      <c r="BI203" s="217">
        <f t="shared" si="38"/>
        <v>0</v>
      </c>
      <c r="BJ203" s="26" t="s">
        <v>79</v>
      </c>
      <c r="BK203" s="217">
        <f t="shared" si="39"/>
        <v>0</v>
      </c>
      <c r="BL203" s="26" t="s">
        <v>1151</v>
      </c>
      <c r="BM203" s="26" t="s">
        <v>2118</v>
      </c>
    </row>
    <row r="204" spans="2:65" s="1" customFormat="1" ht="22.5" customHeight="1">
      <c r="B204" s="43"/>
      <c r="C204" s="258" t="s">
        <v>859</v>
      </c>
      <c r="D204" s="258" t="s">
        <v>237</v>
      </c>
      <c r="E204" s="259" t="s">
        <v>2119</v>
      </c>
      <c r="F204" s="260" t="s">
        <v>2120</v>
      </c>
      <c r="G204" s="261" t="s">
        <v>416</v>
      </c>
      <c r="H204" s="262">
        <v>282</v>
      </c>
      <c r="I204" s="263"/>
      <c r="J204" s="264">
        <f t="shared" si="30"/>
        <v>0</v>
      </c>
      <c r="K204" s="260" t="s">
        <v>21</v>
      </c>
      <c r="L204" s="265"/>
      <c r="M204" s="266" t="s">
        <v>21</v>
      </c>
      <c r="N204" s="267" t="s">
        <v>43</v>
      </c>
      <c r="O204" s="44"/>
      <c r="P204" s="215">
        <f t="shared" si="31"/>
        <v>0</v>
      </c>
      <c r="Q204" s="215">
        <v>0</v>
      </c>
      <c r="R204" s="215">
        <f t="shared" si="32"/>
        <v>0</v>
      </c>
      <c r="S204" s="215">
        <v>0</v>
      </c>
      <c r="T204" s="216">
        <f t="shared" si="33"/>
        <v>0</v>
      </c>
      <c r="AR204" s="26" t="s">
        <v>1151</v>
      </c>
      <c r="AT204" s="26" t="s">
        <v>237</v>
      </c>
      <c r="AU204" s="26" t="s">
        <v>81</v>
      </c>
      <c r="AY204" s="26" t="s">
        <v>162</v>
      </c>
      <c r="BE204" s="217">
        <f t="shared" si="34"/>
        <v>0</v>
      </c>
      <c r="BF204" s="217">
        <f t="shared" si="35"/>
        <v>0</v>
      </c>
      <c r="BG204" s="217">
        <f t="shared" si="36"/>
        <v>0</v>
      </c>
      <c r="BH204" s="217">
        <f t="shared" si="37"/>
        <v>0</v>
      </c>
      <c r="BI204" s="217">
        <f t="shared" si="38"/>
        <v>0</v>
      </c>
      <c r="BJ204" s="26" t="s">
        <v>79</v>
      </c>
      <c r="BK204" s="217">
        <f t="shared" si="39"/>
        <v>0</v>
      </c>
      <c r="BL204" s="26" t="s">
        <v>1151</v>
      </c>
      <c r="BM204" s="26" t="s">
        <v>2121</v>
      </c>
    </row>
    <row r="205" spans="2:65" s="1" customFormat="1" ht="22.5" customHeight="1">
      <c r="B205" s="43"/>
      <c r="C205" s="258" t="s">
        <v>864</v>
      </c>
      <c r="D205" s="258" t="s">
        <v>237</v>
      </c>
      <c r="E205" s="259" t="s">
        <v>2122</v>
      </c>
      <c r="F205" s="260" t="s">
        <v>2123</v>
      </c>
      <c r="G205" s="261" t="s">
        <v>416</v>
      </c>
      <c r="H205" s="262">
        <v>8</v>
      </c>
      <c r="I205" s="263"/>
      <c r="J205" s="264">
        <f t="shared" si="30"/>
        <v>0</v>
      </c>
      <c r="K205" s="260" t="s">
        <v>21</v>
      </c>
      <c r="L205" s="265"/>
      <c r="M205" s="266" t="s">
        <v>21</v>
      </c>
      <c r="N205" s="267" t="s">
        <v>43</v>
      </c>
      <c r="O205" s="44"/>
      <c r="P205" s="215">
        <f t="shared" si="31"/>
        <v>0</v>
      </c>
      <c r="Q205" s="215">
        <v>0</v>
      </c>
      <c r="R205" s="215">
        <f t="shared" si="32"/>
        <v>0</v>
      </c>
      <c r="S205" s="215">
        <v>0</v>
      </c>
      <c r="T205" s="216">
        <f t="shared" si="33"/>
        <v>0</v>
      </c>
      <c r="AR205" s="26" t="s">
        <v>1151</v>
      </c>
      <c r="AT205" s="26" t="s">
        <v>237</v>
      </c>
      <c r="AU205" s="26" t="s">
        <v>81</v>
      </c>
      <c r="AY205" s="26" t="s">
        <v>162</v>
      </c>
      <c r="BE205" s="217">
        <f t="shared" si="34"/>
        <v>0</v>
      </c>
      <c r="BF205" s="217">
        <f t="shared" si="35"/>
        <v>0</v>
      </c>
      <c r="BG205" s="217">
        <f t="shared" si="36"/>
        <v>0</v>
      </c>
      <c r="BH205" s="217">
        <f t="shared" si="37"/>
        <v>0</v>
      </c>
      <c r="BI205" s="217">
        <f t="shared" si="38"/>
        <v>0</v>
      </c>
      <c r="BJ205" s="26" t="s">
        <v>79</v>
      </c>
      <c r="BK205" s="217">
        <f t="shared" si="39"/>
        <v>0</v>
      </c>
      <c r="BL205" s="26" t="s">
        <v>1151</v>
      </c>
      <c r="BM205" s="26" t="s">
        <v>2124</v>
      </c>
    </row>
    <row r="206" spans="2:65" s="1" customFormat="1" ht="22.5" customHeight="1">
      <c r="B206" s="43"/>
      <c r="C206" s="258" t="s">
        <v>869</v>
      </c>
      <c r="D206" s="258" t="s">
        <v>237</v>
      </c>
      <c r="E206" s="259" t="s">
        <v>2125</v>
      </c>
      <c r="F206" s="260" t="s">
        <v>2126</v>
      </c>
      <c r="G206" s="261" t="s">
        <v>416</v>
      </c>
      <c r="H206" s="262">
        <v>29</v>
      </c>
      <c r="I206" s="263"/>
      <c r="J206" s="264">
        <f t="shared" si="30"/>
        <v>0</v>
      </c>
      <c r="K206" s="260" t="s">
        <v>21</v>
      </c>
      <c r="L206" s="265"/>
      <c r="M206" s="266" t="s">
        <v>21</v>
      </c>
      <c r="N206" s="267" t="s">
        <v>43</v>
      </c>
      <c r="O206" s="44"/>
      <c r="P206" s="215">
        <f t="shared" si="31"/>
        <v>0</v>
      </c>
      <c r="Q206" s="215">
        <v>0</v>
      </c>
      <c r="R206" s="215">
        <f t="shared" si="32"/>
        <v>0</v>
      </c>
      <c r="S206" s="215">
        <v>0</v>
      </c>
      <c r="T206" s="216">
        <f t="shared" si="33"/>
        <v>0</v>
      </c>
      <c r="AR206" s="26" t="s">
        <v>1151</v>
      </c>
      <c r="AT206" s="26" t="s">
        <v>237</v>
      </c>
      <c r="AU206" s="26" t="s">
        <v>81</v>
      </c>
      <c r="AY206" s="26" t="s">
        <v>162</v>
      </c>
      <c r="BE206" s="217">
        <f t="shared" si="34"/>
        <v>0</v>
      </c>
      <c r="BF206" s="217">
        <f t="shared" si="35"/>
        <v>0</v>
      </c>
      <c r="BG206" s="217">
        <f t="shared" si="36"/>
        <v>0</v>
      </c>
      <c r="BH206" s="217">
        <f t="shared" si="37"/>
        <v>0</v>
      </c>
      <c r="BI206" s="217">
        <f t="shared" si="38"/>
        <v>0</v>
      </c>
      <c r="BJ206" s="26" t="s">
        <v>79</v>
      </c>
      <c r="BK206" s="217">
        <f t="shared" si="39"/>
        <v>0</v>
      </c>
      <c r="BL206" s="26" t="s">
        <v>1151</v>
      </c>
      <c r="BM206" s="26" t="s">
        <v>2127</v>
      </c>
    </row>
    <row r="207" spans="2:65" s="1" customFormat="1" ht="22.5" customHeight="1">
      <c r="B207" s="43"/>
      <c r="C207" s="258" t="s">
        <v>874</v>
      </c>
      <c r="D207" s="258" t="s">
        <v>237</v>
      </c>
      <c r="E207" s="259" t="s">
        <v>2128</v>
      </c>
      <c r="F207" s="260" t="s">
        <v>2129</v>
      </c>
      <c r="G207" s="261" t="s">
        <v>416</v>
      </c>
      <c r="H207" s="262">
        <v>29</v>
      </c>
      <c r="I207" s="263"/>
      <c r="J207" s="264">
        <f t="shared" si="30"/>
        <v>0</v>
      </c>
      <c r="K207" s="260" t="s">
        <v>21</v>
      </c>
      <c r="L207" s="265"/>
      <c r="M207" s="266" t="s">
        <v>21</v>
      </c>
      <c r="N207" s="267" t="s">
        <v>43</v>
      </c>
      <c r="O207" s="44"/>
      <c r="P207" s="215">
        <f t="shared" si="31"/>
        <v>0</v>
      </c>
      <c r="Q207" s="215">
        <v>0</v>
      </c>
      <c r="R207" s="215">
        <f t="shared" si="32"/>
        <v>0</v>
      </c>
      <c r="S207" s="215">
        <v>0</v>
      </c>
      <c r="T207" s="216">
        <f t="shared" si="33"/>
        <v>0</v>
      </c>
      <c r="AR207" s="26" t="s">
        <v>1151</v>
      </c>
      <c r="AT207" s="26" t="s">
        <v>237</v>
      </c>
      <c r="AU207" s="26" t="s">
        <v>81</v>
      </c>
      <c r="AY207" s="26" t="s">
        <v>162</v>
      </c>
      <c r="BE207" s="217">
        <f t="shared" si="34"/>
        <v>0</v>
      </c>
      <c r="BF207" s="217">
        <f t="shared" si="35"/>
        <v>0</v>
      </c>
      <c r="BG207" s="217">
        <f t="shared" si="36"/>
        <v>0</v>
      </c>
      <c r="BH207" s="217">
        <f t="shared" si="37"/>
        <v>0</v>
      </c>
      <c r="BI207" s="217">
        <f t="shared" si="38"/>
        <v>0</v>
      </c>
      <c r="BJ207" s="26" t="s">
        <v>79</v>
      </c>
      <c r="BK207" s="217">
        <f t="shared" si="39"/>
        <v>0</v>
      </c>
      <c r="BL207" s="26" t="s">
        <v>1151</v>
      </c>
      <c r="BM207" s="26" t="s">
        <v>2130</v>
      </c>
    </row>
    <row r="208" spans="2:65" s="1" customFormat="1" ht="22.5" customHeight="1">
      <c r="B208" s="43"/>
      <c r="C208" s="258" t="s">
        <v>879</v>
      </c>
      <c r="D208" s="258" t="s">
        <v>237</v>
      </c>
      <c r="E208" s="259" t="s">
        <v>2131</v>
      </c>
      <c r="F208" s="260" t="s">
        <v>2132</v>
      </c>
      <c r="G208" s="261" t="s">
        <v>416</v>
      </c>
      <c r="H208" s="262">
        <v>1</v>
      </c>
      <c r="I208" s="263"/>
      <c r="J208" s="264">
        <f t="shared" si="30"/>
        <v>0</v>
      </c>
      <c r="K208" s="260" t="s">
        <v>21</v>
      </c>
      <c r="L208" s="265"/>
      <c r="M208" s="266" t="s">
        <v>21</v>
      </c>
      <c r="N208" s="267" t="s">
        <v>43</v>
      </c>
      <c r="O208" s="44"/>
      <c r="P208" s="215">
        <f t="shared" si="31"/>
        <v>0</v>
      </c>
      <c r="Q208" s="215">
        <v>0</v>
      </c>
      <c r="R208" s="215">
        <f t="shared" si="32"/>
        <v>0</v>
      </c>
      <c r="S208" s="215">
        <v>0</v>
      </c>
      <c r="T208" s="216">
        <f t="shared" si="33"/>
        <v>0</v>
      </c>
      <c r="AR208" s="26" t="s">
        <v>1151</v>
      </c>
      <c r="AT208" s="26" t="s">
        <v>237</v>
      </c>
      <c r="AU208" s="26" t="s">
        <v>81</v>
      </c>
      <c r="AY208" s="26" t="s">
        <v>162</v>
      </c>
      <c r="BE208" s="217">
        <f t="shared" si="34"/>
        <v>0</v>
      </c>
      <c r="BF208" s="217">
        <f t="shared" si="35"/>
        <v>0</v>
      </c>
      <c r="BG208" s="217">
        <f t="shared" si="36"/>
        <v>0</v>
      </c>
      <c r="BH208" s="217">
        <f t="shared" si="37"/>
        <v>0</v>
      </c>
      <c r="BI208" s="217">
        <f t="shared" si="38"/>
        <v>0</v>
      </c>
      <c r="BJ208" s="26" t="s">
        <v>79</v>
      </c>
      <c r="BK208" s="217">
        <f t="shared" si="39"/>
        <v>0</v>
      </c>
      <c r="BL208" s="26" t="s">
        <v>1151</v>
      </c>
      <c r="BM208" s="26" t="s">
        <v>2133</v>
      </c>
    </row>
    <row r="209" spans="2:65" s="1" customFormat="1" ht="22.5" customHeight="1">
      <c r="B209" s="43"/>
      <c r="C209" s="206" t="s">
        <v>884</v>
      </c>
      <c r="D209" s="206" t="s">
        <v>165</v>
      </c>
      <c r="E209" s="207" t="s">
        <v>2134</v>
      </c>
      <c r="F209" s="208" t="s">
        <v>2135</v>
      </c>
      <c r="G209" s="209" t="s">
        <v>416</v>
      </c>
      <c r="H209" s="210">
        <v>11</v>
      </c>
      <c r="I209" s="211"/>
      <c r="J209" s="212">
        <f t="shared" si="30"/>
        <v>0</v>
      </c>
      <c r="K209" s="208" t="s">
        <v>169</v>
      </c>
      <c r="L209" s="63"/>
      <c r="M209" s="213" t="s">
        <v>21</v>
      </c>
      <c r="N209" s="214" t="s">
        <v>43</v>
      </c>
      <c r="O209" s="44"/>
      <c r="P209" s="215">
        <f t="shared" si="31"/>
        <v>0</v>
      </c>
      <c r="Q209" s="215">
        <v>0</v>
      </c>
      <c r="R209" s="215">
        <f t="shared" si="32"/>
        <v>0</v>
      </c>
      <c r="S209" s="215">
        <v>0</v>
      </c>
      <c r="T209" s="216">
        <f t="shared" si="33"/>
        <v>0</v>
      </c>
      <c r="AR209" s="26" t="s">
        <v>694</v>
      </c>
      <c r="AT209" s="26" t="s">
        <v>165</v>
      </c>
      <c r="AU209" s="26" t="s">
        <v>81</v>
      </c>
      <c r="AY209" s="26" t="s">
        <v>162</v>
      </c>
      <c r="BE209" s="217">
        <f t="shared" si="34"/>
        <v>0</v>
      </c>
      <c r="BF209" s="217">
        <f t="shared" si="35"/>
        <v>0</v>
      </c>
      <c r="BG209" s="217">
        <f t="shared" si="36"/>
        <v>0</v>
      </c>
      <c r="BH209" s="217">
        <f t="shared" si="37"/>
        <v>0</v>
      </c>
      <c r="BI209" s="217">
        <f t="shared" si="38"/>
        <v>0</v>
      </c>
      <c r="BJ209" s="26" t="s">
        <v>79</v>
      </c>
      <c r="BK209" s="217">
        <f t="shared" si="39"/>
        <v>0</v>
      </c>
      <c r="BL209" s="26" t="s">
        <v>694</v>
      </c>
      <c r="BM209" s="26" t="s">
        <v>2136</v>
      </c>
    </row>
    <row r="210" spans="2:65" s="1" customFormat="1" ht="22.5" customHeight="1">
      <c r="B210" s="43"/>
      <c r="C210" s="258" t="s">
        <v>890</v>
      </c>
      <c r="D210" s="258" t="s">
        <v>237</v>
      </c>
      <c r="E210" s="259" t="s">
        <v>2137</v>
      </c>
      <c r="F210" s="260" t="s">
        <v>2138</v>
      </c>
      <c r="G210" s="261" t="s">
        <v>416</v>
      </c>
      <c r="H210" s="262">
        <v>11</v>
      </c>
      <c r="I210" s="263"/>
      <c r="J210" s="264">
        <f t="shared" si="30"/>
        <v>0</v>
      </c>
      <c r="K210" s="260" t="s">
        <v>21</v>
      </c>
      <c r="L210" s="265"/>
      <c r="M210" s="266" t="s">
        <v>21</v>
      </c>
      <c r="N210" s="267" t="s">
        <v>43</v>
      </c>
      <c r="O210" s="44"/>
      <c r="P210" s="215">
        <f t="shared" si="31"/>
        <v>0</v>
      </c>
      <c r="Q210" s="215">
        <v>0</v>
      </c>
      <c r="R210" s="215">
        <f t="shared" si="32"/>
        <v>0</v>
      </c>
      <c r="S210" s="215">
        <v>0</v>
      </c>
      <c r="T210" s="216">
        <f t="shared" si="33"/>
        <v>0</v>
      </c>
      <c r="AR210" s="26" t="s">
        <v>1151</v>
      </c>
      <c r="AT210" s="26" t="s">
        <v>237</v>
      </c>
      <c r="AU210" s="26" t="s">
        <v>81</v>
      </c>
      <c r="AY210" s="26" t="s">
        <v>162</v>
      </c>
      <c r="BE210" s="217">
        <f t="shared" si="34"/>
        <v>0</v>
      </c>
      <c r="BF210" s="217">
        <f t="shared" si="35"/>
        <v>0</v>
      </c>
      <c r="BG210" s="217">
        <f t="shared" si="36"/>
        <v>0</v>
      </c>
      <c r="BH210" s="217">
        <f t="shared" si="37"/>
        <v>0</v>
      </c>
      <c r="BI210" s="217">
        <f t="shared" si="38"/>
        <v>0</v>
      </c>
      <c r="BJ210" s="26" t="s">
        <v>79</v>
      </c>
      <c r="BK210" s="217">
        <f t="shared" si="39"/>
        <v>0</v>
      </c>
      <c r="BL210" s="26" t="s">
        <v>1151</v>
      </c>
      <c r="BM210" s="26" t="s">
        <v>2139</v>
      </c>
    </row>
    <row r="211" spans="2:65" s="1" customFormat="1" ht="22.5" customHeight="1">
      <c r="B211" s="43"/>
      <c r="C211" s="206" t="s">
        <v>895</v>
      </c>
      <c r="D211" s="206" t="s">
        <v>165</v>
      </c>
      <c r="E211" s="207" t="s">
        <v>2140</v>
      </c>
      <c r="F211" s="208" t="s">
        <v>2141</v>
      </c>
      <c r="G211" s="209" t="s">
        <v>416</v>
      </c>
      <c r="H211" s="210">
        <v>3</v>
      </c>
      <c r="I211" s="211"/>
      <c r="J211" s="212">
        <f t="shared" si="30"/>
        <v>0</v>
      </c>
      <c r="K211" s="208" t="s">
        <v>21</v>
      </c>
      <c r="L211" s="63"/>
      <c r="M211" s="213" t="s">
        <v>21</v>
      </c>
      <c r="N211" s="214" t="s">
        <v>43</v>
      </c>
      <c r="O211" s="44"/>
      <c r="P211" s="215">
        <f t="shared" si="31"/>
        <v>0</v>
      </c>
      <c r="Q211" s="215">
        <v>0</v>
      </c>
      <c r="R211" s="215">
        <f t="shared" si="32"/>
        <v>0</v>
      </c>
      <c r="S211" s="215">
        <v>0</v>
      </c>
      <c r="T211" s="216">
        <f t="shared" si="33"/>
        <v>0</v>
      </c>
      <c r="AR211" s="26" t="s">
        <v>694</v>
      </c>
      <c r="AT211" s="26" t="s">
        <v>165</v>
      </c>
      <c r="AU211" s="26" t="s">
        <v>81</v>
      </c>
      <c r="AY211" s="26" t="s">
        <v>162</v>
      </c>
      <c r="BE211" s="217">
        <f t="shared" si="34"/>
        <v>0</v>
      </c>
      <c r="BF211" s="217">
        <f t="shared" si="35"/>
        <v>0</v>
      </c>
      <c r="BG211" s="217">
        <f t="shared" si="36"/>
        <v>0</v>
      </c>
      <c r="BH211" s="217">
        <f t="shared" si="37"/>
        <v>0</v>
      </c>
      <c r="BI211" s="217">
        <f t="shared" si="38"/>
        <v>0</v>
      </c>
      <c r="BJ211" s="26" t="s">
        <v>79</v>
      </c>
      <c r="BK211" s="217">
        <f t="shared" si="39"/>
        <v>0</v>
      </c>
      <c r="BL211" s="26" t="s">
        <v>694</v>
      </c>
      <c r="BM211" s="26" t="s">
        <v>2142</v>
      </c>
    </row>
    <row r="212" spans="2:65" s="1" customFormat="1" ht="22.5" customHeight="1">
      <c r="B212" s="43"/>
      <c r="C212" s="258" t="s">
        <v>899</v>
      </c>
      <c r="D212" s="258" t="s">
        <v>237</v>
      </c>
      <c r="E212" s="259" t="s">
        <v>2143</v>
      </c>
      <c r="F212" s="260" t="s">
        <v>2144</v>
      </c>
      <c r="G212" s="261" t="s">
        <v>416</v>
      </c>
      <c r="H212" s="262">
        <v>3</v>
      </c>
      <c r="I212" s="263"/>
      <c r="J212" s="264">
        <f t="shared" si="30"/>
        <v>0</v>
      </c>
      <c r="K212" s="260" t="s">
        <v>21</v>
      </c>
      <c r="L212" s="265"/>
      <c r="M212" s="266" t="s">
        <v>21</v>
      </c>
      <c r="N212" s="267" t="s">
        <v>43</v>
      </c>
      <c r="O212" s="44"/>
      <c r="P212" s="215">
        <f t="shared" si="31"/>
        <v>0</v>
      </c>
      <c r="Q212" s="215">
        <v>0</v>
      </c>
      <c r="R212" s="215">
        <f t="shared" si="32"/>
        <v>0</v>
      </c>
      <c r="S212" s="215">
        <v>0</v>
      </c>
      <c r="T212" s="216">
        <f t="shared" si="33"/>
        <v>0</v>
      </c>
      <c r="AR212" s="26" t="s">
        <v>1886</v>
      </c>
      <c r="AT212" s="26" t="s">
        <v>237</v>
      </c>
      <c r="AU212" s="26" t="s">
        <v>81</v>
      </c>
      <c r="AY212" s="26" t="s">
        <v>162</v>
      </c>
      <c r="BE212" s="217">
        <f t="shared" si="34"/>
        <v>0</v>
      </c>
      <c r="BF212" s="217">
        <f t="shared" si="35"/>
        <v>0</v>
      </c>
      <c r="BG212" s="217">
        <f t="shared" si="36"/>
        <v>0</v>
      </c>
      <c r="BH212" s="217">
        <f t="shared" si="37"/>
        <v>0</v>
      </c>
      <c r="BI212" s="217">
        <f t="shared" si="38"/>
        <v>0</v>
      </c>
      <c r="BJ212" s="26" t="s">
        <v>79</v>
      </c>
      <c r="BK212" s="217">
        <f t="shared" si="39"/>
        <v>0</v>
      </c>
      <c r="BL212" s="26" t="s">
        <v>694</v>
      </c>
      <c r="BM212" s="26" t="s">
        <v>2145</v>
      </c>
    </row>
    <row r="213" spans="2:65" s="1" customFormat="1" ht="22.5" customHeight="1">
      <c r="B213" s="43"/>
      <c r="C213" s="206" t="s">
        <v>905</v>
      </c>
      <c r="D213" s="206" t="s">
        <v>165</v>
      </c>
      <c r="E213" s="207" t="s">
        <v>2146</v>
      </c>
      <c r="F213" s="208" t="s">
        <v>2147</v>
      </c>
      <c r="G213" s="209" t="s">
        <v>206</v>
      </c>
      <c r="H213" s="210">
        <v>50</v>
      </c>
      <c r="I213" s="211"/>
      <c r="J213" s="212">
        <f t="shared" si="30"/>
        <v>0</v>
      </c>
      <c r="K213" s="208" t="s">
        <v>169</v>
      </c>
      <c r="L213" s="63"/>
      <c r="M213" s="213" t="s">
        <v>21</v>
      </c>
      <c r="N213" s="214" t="s">
        <v>43</v>
      </c>
      <c r="O213" s="44"/>
      <c r="P213" s="215">
        <f t="shared" si="31"/>
        <v>0</v>
      </c>
      <c r="Q213" s="215">
        <v>0</v>
      </c>
      <c r="R213" s="215">
        <f t="shared" si="32"/>
        <v>0</v>
      </c>
      <c r="S213" s="215">
        <v>0</v>
      </c>
      <c r="T213" s="216">
        <f t="shared" si="33"/>
        <v>0</v>
      </c>
      <c r="AR213" s="26" t="s">
        <v>694</v>
      </c>
      <c r="AT213" s="26" t="s">
        <v>165</v>
      </c>
      <c r="AU213" s="26" t="s">
        <v>81</v>
      </c>
      <c r="AY213" s="26" t="s">
        <v>162</v>
      </c>
      <c r="BE213" s="217">
        <f t="shared" si="34"/>
        <v>0</v>
      </c>
      <c r="BF213" s="217">
        <f t="shared" si="35"/>
        <v>0</v>
      </c>
      <c r="BG213" s="217">
        <f t="shared" si="36"/>
        <v>0</v>
      </c>
      <c r="BH213" s="217">
        <f t="shared" si="37"/>
        <v>0</v>
      </c>
      <c r="BI213" s="217">
        <f t="shared" si="38"/>
        <v>0</v>
      </c>
      <c r="BJ213" s="26" t="s">
        <v>79</v>
      </c>
      <c r="BK213" s="217">
        <f t="shared" si="39"/>
        <v>0</v>
      </c>
      <c r="BL213" s="26" t="s">
        <v>694</v>
      </c>
      <c r="BM213" s="26" t="s">
        <v>2148</v>
      </c>
    </row>
    <row r="214" spans="2:65" s="1" customFormat="1" ht="22.5" customHeight="1">
      <c r="B214" s="43"/>
      <c r="C214" s="258" t="s">
        <v>910</v>
      </c>
      <c r="D214" s="258" t="s">
        <v>237</v>
      </c>
      <c r="E214" s="259" t="s">
        <v>2149</v>
      </c>
      <c r="F214" s="260" t="s">
        <v>2150</v>
      </c>
      <c r="G214" s="261" t="s">
        <v>206</v>
      </c>
      <c r="H214" s="262">
        <v>50</v>
      </c>
      <c r="I214" s="263"/>
      <c r="J214" s="264">
        <f t="shared" si="30"/>
        <v>0</v>
      </c>
      <c r="K214" s="260" t="s">
        <v>169</v>
      </c>
      <c r="L214" s="265"/>
      <c r="M214" s="266" t="s">
        <v>21</v>
      </c>
      <c r="N214" s="267" t="s">
        <v>43</v>
      </c>
      <c r="O214" s="44"/>
      <c r="P214" s="215">
        <f t="shared" si="31"/>
        <v>0</v>
      </c>
      <c r="Q214" s="215">
        <v>0.00018</v>
      </c>
      <c r="R214" s="215">
        <f t="shared" si="32"/>
        <v>0.009000000000000001</v>
      </c>
      <c r="S214" s="215">
        <v>0</v>
      </c>
      <c r="T214" s="216">
        <f t="shared" si="33"/>
        <v>0</v>
      </c>
      <c r="AR214" s="26" t="s">
        <v>1151</v>
      </c>
      <c r="AT214" s="26" t="s">
        <v>237</v>
      </c>
      <c r="AU214" s="26" t="s">
        <v>81</v>
      </c>
      <c r="AY214" s="26" t="s">
        <v>162</v>
      </c>
      <c r="BE214" s="217">
        <f t="shared" si="34"/>
        <v>0</v>
      </c>
      <c r="BF214" s="217">
        <f t="shared" si="35"/>
        <v>0</v>
      </c>
      <c r="BG214" s="217">
        <f t="shared" si="36"/>
        <v>0</v>
      </c>
      <c r="BH214" s="217">
        <f t="shared" si="37"/>
        <v>0</v>
      </c>
      <c r="BI214" s="217">
        <f t="shared" si="38"/>
        <v>0</v>
      </c>
      <c r="BJ214" s="26" t="s">
        <v>79</v>
      </c>
      <c r="BK214" s="217">
        <f t="shared" si="39"/>
        <v>0</v>
      </c>
      <c r="BL214" s="26" t="s">
        <v>1151</v>
      </c>
      <c r="BM214" s="26" t="s">
        <v>2151</v>
      </c>
    </row>
    <row r="215" spans="2:65" s="1" customFormat="1" ht="31.5" customHeight="1">
      <c r="B215" s="43"/>
      <c r="C215" s="206" t="s">
        <v>916</v>
      </c>
      <c r="D215" s="206" t="s">
        <v>165</v>
      </c>
      <c r="E215" s="207" t="s">
        <v>2152</v>
      </c>
      <c r="F215" s="208" t="s">
        <v>2153</v>
      </c>
      <c r="G215" s="209" t="s">
        <v>416</v>
      </c>
      <c r="H215" s="210">
        <v>1</v>
      </c>
      <c r="I215" s="211"/>
      <c r="J215" s="212">
        <f t="shared" si="30"/>
        <v>0</v>
      </c>
      <c r="K215" s="208" t="s">
        <v>169</v>
      </c>
      <c r="L215" s="63"/>
      <c r="M215" s="213" t="s">
        <v>21</v>
      </c>
      <c r="N215" s="214" t="s">
        <v>43</v>
      </c>
      <c r="O215" s="44"/>
      <c r="P215" s="215">
        <f t="shared" si="31"/>
        <v>0</v>
      </c>
      <c r="Q215" s="215">
        <v>0</v>
      </c>
      <c r="R215" s="215">
        <f t="shared" si="32"/>
        <v>0</v>
      </c>
      <c r="S215" s="215">
        <v>0</v>
      </c>
      <c r="T215" s="216">
        <f t="shared" si="33"/>
        <v>0</v>
      </c>
      <c r="AR215" s="26" t="s">
        <v>694</v>
      </c>
      <c r="AT215" s="26" t="s">
        <v>165</v>
      </c>
      <c r="AU215" s="26" t="s">
        <v>81</v>
      </c>
      <c r="AY215" s="26" t="s">
        <v>162</v>
      </c>
      <c r="BE215" s="217">
        <f t="shared" si="34"/>
        <v>0</v>
      </c>
      <c r="BF215" s="217">
        <f t="shared" si="35"/>
        <v>0</v>
      </c>
      <c r="BG215" s="217">
        <f t="shared" si="36"/>
        <v>0</v>
      </c>
      <c r="BH215" s="217">
        <f t="shared" si="37"/>
        <v>0</v>
      </c>
      <c r="BI215" s="217">
        <f t="shared" si="38"/>
        <v>0</v>
      </c>
      <c r="BJ215" s="26" t="s">
        <v>79</v>
      </c>
      <c r="BK215" s="217">
        <f t="shared" si="39"/>
        <v>0</v>
      </c>
      <c r="BL215" s="26" t="s">
        <v>694</v>
      </c>
      <c r="BM215" s="26" t="s">
        <v>2154</v>
      </c>
    </row>
    <row r="216" spans="2:65" s="1" customFormat="1" ht="22.5" customHeight="1">
      <c r="B216" s="43"/>
      <c r="C216" s="206" t="s">
        <v>930</v>
      </c>
      <c r="D216" s="206" t="s">
        <v>165</v>
      </c>
      <c r="E216" s="207" t="s">
        <v>2155</v>
      </c>
      <c r="F216" s="208" t="s">
        <v>2156</v>
      </c>
      <c r="G216" s="209" t="s">
        <v>416</v>
      </c>
      <c r="H216" s="210">
        <v>1</v>
      </c>
      <c r="I216" s="211"/>
      <c r="J216" s="212">
        <f t="shared" si="30"/>
        <v>0</v>
      </c>
      <c r="K216" s="208" t="s">
        <v>169</v>
      </c>
      <c r="L216" s="63"/>
      <c r="M216" s="213" t="s">
        <v>21</v>
      </c>
      <c r="N216" s="214" t="s">
        <v>43</v>
      </c>
      <c r="O216" s="44"/>
      <c r="P216" s="215">
        <f t="shared" si="31"/>
        <v>0</v>
      </c>
      <c r="Q216" s="215">
        <v>0</v>
      </c>
      <c r="R216" s="215">
        <f t="shared" si="32"/>
        <v>0</v>
      </c>
      <c r="S216" s="215">
        <v>0</v>
      </c>
      <c r="T216" s="216">
        <f t="shared" si="33"/>
        <v>0</v>
      </c>
      <c r="AR216" s="26" t="s">
        <v>694</v>
      </c>
      <c r="AT216" s="26" t="s">
        <v>165</v>
      </c>
      <c r="AU216" s="26" t="s">
        <v>81</v>
      </c>
      <c r="AY216" s="26" t="s">
        <v>162</v>
      </c>
      <c r="BE216" s="217">
        <f t="shared" si="34"/>
        <v>0</v>
      </c>
      <c r="BF216" s="217">
        <f t="shared" si="35"/>
        <v>0</v>
      </c>
      <c r="BG216" s="217">
        <f t="shared" si="36"/>
        <v>0</v>
      </c>
      <c r="BH216" s="217">
        <f t="shared" si="37"/>
        <v>0</v>
      </c>
      <c r="BI216" s="217">
        <f t="shared" si="38"/>
        <v>0</v>
      </c>
      <c r="BJ216" s="26" t="s">
        <v>79</v>
      </c>
      <c r="BK216" s="217">
        <f t="shared" si="39"/>
        <v>0</v>
      </c>
      <c r="BL216" s="26" t="s">
        <v>694</v>
      </c>
      <c r="BM216" s="26" t="s">
        <v>2157</v>
      </c>
    </row>
    <row r="217" spans="2:65" s="1" customFormat="1" ht="22.5" customHeight="1">
      <c r="B217" s="43"/>
      <c r="C217" s="206" t="s">
        <v>940</v>
      </c>
      <c r="D217" s="206" t="s">
        <v>165</v>
      </c>
      <c r="E217" s="207" t="s">
        <v>2158</v>
      </c>
      <c r="F217" s="208" t="s">
        <v>2159</v>
      </c>
      <c r="G217" s="209" t="s">
        <v>416</v>
      </c>
      <c r="H217" s="210">
        <v>2</v>
      </c>
      <c r="I217" s="211"/>
      <c r="J217" s="212">
        <f t="shared" si="30"/>
        <v>0</v>
      </c>
      <c r="K217" s="208" t="s">
        <v>169</v>
      </c>
      <c r="L217" s="63"/>
      <c r="M217" s="213" t="s">
        <v>21</v>
      </c>
      <c r="N217" s="214" t="s">
        <v>43</v>
      </c>
      <c r="O217" s="44"/>
      <c r="P217" s="215">
        <f t="shared" si="31"/>
        <v>0</v>
      </c>
      <c r="Q217" s="215">
        <v>0</v>
      </c>
      <c r="R217" s="215">
        <f t="shared" si="32"/>
        <v>0</v>
      </c>
      <c r="S217" s="215">
        <v>0</v>
      </c>
      <c r="T217" s="216">
        <f t="shared" si="33"/>
        <v>0</v>
      </c>
      <c r="AR217" s="26" t="s">
        <v>694</v>
      </c>
      <c r="AT217" s="26" t="s">
        <v>165</v>
      </c>
      <c r="AU217" s="26" t="s">
        <v>81</v>
      </c>
      <c r="AY217" s="26" t="s">
        <v>162</v>
      </c>
      <c r="BE217" s="217">
        <f t="shared" si="34"/>
        <v>0</v>
      </c>
      <c r="BF217" s="217">
        <f t="shared" si="35"/>
        <v>0</v>
      </c>
      <c r="BG217" s="217">
        <f t="shared" si="36"/>
        <v>0</v>
      </c>
      <c r="BH217" s="217">
        <f t="shared" si="37"/>
        <v>0</v>
      </c>
      <c r="BI217" s="217">
        <f t="shared" si="38"/>
        <v>0</v>
      </c>
      <c r="BJ217" s="26" t="s">
        <v>79</v>
      </c>
      <c r="BK217" s="217">
        <f t="shared" si="39"/>
        <v>0</v>
      </c>
      <c r="BL217" s="26" t="s">
        <v>694</v>
      </c>
      <c r="BM217" s="26" t="s">
        <v>2160</v>
      </c>
    </row>
    <row r="218" spans="2:65" s="1" customFormat="1" ht="22.5" customHeight="1">
      <c r="B218" s="43"/>
      <c r="C218" s="206" t="s">
        <v>951</v>
      </c>
      <c r="D218" s="206" t="s">
        <v>165</v>
      </c>
      <c r="E218" s="207" t="s">
        <v>2161</v>
      </c>
      <c r="F218" s="208" t="s">
        <v>2162</v>
      </c>
      <c r="G218" s="209" t="s">
        <v>416</v>
      </c>
      <c r="H218" s="210">
        <v>2</v>
      </c>
      <c r="I218" s="211"/>
      <c r="J218" s="212">
        <f t="shared" si="30"/>
        <v>0</v>
      </c>
      <c r="K218" s="208" t="s">
        <v>169</v>
      </c>
      <c r="L218" s="63"/>
      <c r="M218" s="213" t="s">
        <v>21</v>
      </c>
      <c r="N218" s="214" t="s">
        <v>43</v>
      </c>
      <c r="O218" s="44"/>
      <c r="P218" s="215">
        <f t="shared" si="31"/>
        <v>0</v>
      </c>
      <c r="Q218" s="215">
        <v>0</v>
      </c>
      <c r="R218" s="215">
        <f t="shared" si="32"/>
        <v>0</v>
      </c>
      <c r="S218" s="215">
        <v>0</v>
      </c>
      <c r="T218" s="216">
        <f t="shared" si="33"/>
        <v>0</v>
      </c>
      <c r="AR218" s="26" t="s">
        <v>694</v>
      </c>
      <c r="AT218" s="26" t="s">
        <v>165</v>
      </c>
      <c r="AU218" s="26" t="s">
        <v>81</v>
      </c>
      <c r="AY218" s="26" t="s">
        <v>162</v>
      </c>
      <c r="BE218" s="217">
        <f t="shared" si="34"/>
        <v>0</v>
      </c>
      <c r="BF218" s="217">
        <f t="shared" si="35"/>
        <v>0</v>
      </c>
      <c r="BG218" s="217">
        <f t="shared" si="36"/>
        <v>0</v>
      </c>
      <c r="BH218" s="217">
        <f t="shared" si="37"/>
        <v>0</v>
      </c>
      <c r="BI218" s="217">
        <f t="shared" si="38"/>
        <v>0</v>
      </c>
      <c r="BJ218" s="26" t="s">
        <v>79</v>
      </c>
      <c r="BK218" s="217">
        <f t="shared" si="39"/>
        <v>0</v>
      </c>
      <c r="BL218" s="26" t="s">
        <v>694</v>
      </c>
      <c r="BM218" s="26" t="s">
        <v>2163</v>
      </c>
    </row>
    <row r="219" spans="2:65" s="1" customFormat="1" ht="22.5" customHeight="1">
      <c r="B219" s="43"/>
      <c r="C219" s="206" t="s">
        <v>957</v>
      </c>
      <c r="D219" s="206" t="s">
        <v>165</v>
      </c>
      <c r="E219" s="207" t="s">
        <v>2164</v>
      </c>
      <c r="F219" s="208" t="s">
        <v>2165</v>
      </c>
      <c r="G219" s="209" t="s">
        <v>416</v>
      </c>
      <c r="H219" s="210">
        <v>2</v>
      </c>
      <c r="I219" s="211"/>
      <c r="J219" s="212">
        <f t="shared" si="30"/>
        <v>0</v>
      </c>
      <c r="K219" s="208" t="s">
        <v>169</v>
      </c>
      <c r="L219" s="63"/>
      <c r="M219" s="213" t="s">
        <v>21</v>
      </c>
      <c r="N219" s="214" t="s">
        <v>43</v>
      </c>
      <c r="O219" s="44"/>
      <c r="P219" s="215">
        <f t="shared" si="31"/>
        <v>0</v>
      </c>
      <c r="Q219" s="215">
        <v>0</v>
      </c>
      <c r="R219" s="215">
        <f t="shared" si="32"/>
        <v>0</v>
      </c>
      <c r="S219" s="215">
        <v>0</v>
      </c>
      <c r="T219" s="216">
        <f t="shared" si="33"/>
        <v>0</v>
      </c>
      <c r="AR219" s="26" t="s">
        <v>694</v>
      </c>
      <c r="AT219" s="26" t="s">
        <v>165</v>
      </c>
      <c r="AU219" s="26" t="s">
        <v>81</v>
      </c>
      <c r="AY219" s="26" t="s">
        <v>162</v>
      </c>
      <c r="BE219" s="217">
        <f t="shared" si="34"/>
        <v>0</v>
      </c>
      <c r="BF219" s="217">
        <f t="shared" si="35"/>
        <v>0</v>
      </c>
      <c r="BG219" s="217">
        <f t="shared" si="36"/>
        <v>0</v>
      </c>
      <c r="BH219" s="217">
        <f t="shared" si="37"/>
        <v>0</v>
      </c>
      <c r="BI219" s="217">
        <f t="shared" si="38"/>
        <v>0</v>
      </c>
      <c r="BJ219" s="26" t="s">
        <v>79</v>
      </c>
      <c r="BK219" s="217">
        <f t="shared" si="39"/>
        <v>0</v>
      </c>
      <c r="BL219" s="26" t="s">
        <v>694</v>
      </c>
      <c r="BM219" s="26" t="s">
        <v>2166</v>
      </c>
    </row>
    <row r="220" spans="2:65" s="1" customFormat="1" ht="22.5" customHeight="1">
      <c r="B220" s="43"/>
      <c r="C220" s="206" t="s">
        <v>962</v>
      </c>
      <c r="D220" s="206" t="s">
        <v>165</v>
      </c>
      <c r="E220" s="207" t="s">
        <v>2167</v>
      </c>
      <c r="F220" s="208" t="s">
        <v>2168</v>
      </c>
      <c r="G220" s="209" t="s">
        <v>1502</v>
      </c>
      <c r="H220" s="210">
        <v>3</v>
      </c>
      <c r="I220" s="211"/>
      <c r="J220" s="212">
        <f t="shared" si="30"/>
        <v>0</v>
      </c>
      <c r="K220" s="208" t="s">
        <v>169</v>
      </c>
      <c r="L220" s="63"/>
      <c r="M220" s="213" t="s">
        <v>21</v>
      </c>
      <c r="N220" s="214" t="s">
        <v>43</v>
      </c>
      <c r="O220" s="44"/>
      <c r="P220" s="215">
        <f t="shared" si="31"/>
        <v>0</v>
      </c>
      <c r="Q220" s="215">
        <v>0</v>
      </c>
      <c r="R220" s="215">
        <f t="shared" si="32"/>
        <v>0</v>
      </c>
      <c r="S220" s="215">
        <v>0</v>
      </c>
      <c r="T220" s="216">
        <f t="shared" si="33"/>
        <v>0</v>
      </c>
      <c r="AR220" s="26" t="s">
        <v>694</v>
      </c>
      <c r="AT220" s="26" t="s">
        <v>165</v>
      </c>
      <c r="AU220" s="26" t="s">
        <v>81</v>
      </c>
      <c r="AY220" s="26" t="s">
        <v>162</v>
      </c>
      <c r="BE220" s="217">
        <f t="shared" si="34"/>
        <v>0</v>
      </c>
      <c r="BF220" s="217">
        <f t="shared" si="35"/>
        <v>0</v>
      </c>
      <c r="BG220" s="217">
        <f t="shared" si="36"/>
        <v>0</v>
      </c>
      <c r="BH220" s="217">
        <f t="shared" si="37"/>
        <v>0</v>
      </c>
      <c r="BI220" s="217">
        <f t="shared" si="38"/>
        <v>0</v>
      </c>
      <c r="BJ220" s="26" t="s">
        <v>79</v>
      </c>
      <c r="BK220" s="217">
        <f t="shared" si="39"/>
        <v>0</v>
      </c>
      <c r="BL220" s="26" t="s">
        <v>694</v>
      </c>
      <c r="BM220" s="26" t="s">
        <v>2169</v>
      </c>
    </row>
    <row r="221" spans="2:65" s="1" customFormat="1" ht="22.5" customHeight="1">
      <c r="B221" s="43"/>
      <c r="C221" s="206" t="s">
        <v>966</v>
      </c>
      <c r="D221" s="206" t="s">
        <v>165</v>
      </c>
      <c r="E221" s="207" t="s">
        <v>2170</v>
      </c>
      <c r="F221" s="208" t="s">
        <v>2171</v>
      </c>
      <c r="G221" s="209" t="s">
        <v>416</v>
      </c>
      <c r="H221" s="210">
        <v>1</v>
      </c>
      <c r="I221" s="211"/>
      <c r="J221" s="212">
        <f t="shared" si="30"/>
        <v>0</v>
      </c>
      <c r="K221" s="208" t="s">
        <v>21</v>
      </c>
      <c r="L221" s="63"/>
      <c r="M221" s="213" t="s">
        <v>21</v>
      </c>
      <c r="N221" s="214" t="s">
        <v>43</v>
      </c>
      <c r="O221" s="44"/>
      <c r="P221" s="215">
        <f t="shared" si="31"/>
        <v>0</v>
      </c>
      <c r="Q221" s="215">
        <v>0</v>
      </c>
      <c r="R221" s="215">
        <f t="shared" si="32"/>
        <v>0</v>
      </c>
      <c r="S221" s="215">
        <v>0</v>
      </c>
      <c r="T221" s="216">
        <f t="shared" si="33"/>
        <v>0</v>
      </c>
      <c r="AR221" s="26" t="s">
        <v>694</v>
      </c>
      <c r="AT221" s="26" t="s">
        <v>165</v>
      </c>
      <c r="AU221" s="26" t="s">
        <v>81</v>
      </c>
      <c r="AY221" s="26" t="s">
        <v>162</v>
      </c>
      <c r="BE221" s="217">
        <f t="shared" si="34"/>
        <v>0</v>
      </c>
      <c r="BF221" s="217">
        <f t="shared" si="35"/>
        <v>0</v>
      </c>
      <c r="BG221" s="217">
        <f t="shared" si="36"/>
        <v>0</v>
      </c>
      <c r="BH221" s="217">
        <f t="shared" si="37"/>
        <v>0</v>
      </c>
      <c r="BI221" s="217">
        <f t="shared" si="38"/>
        <v>0</v>
      </c>
      <c r="BJ221" s="26" t="s">
        <v>79</v>
      </c>
      <c r="BK221" s="217">
        <f t="shared" si="39"/>
        <v>0</v>
      </c>
      <c r="BL221" s="26" t="s">
        <v>694</v>
      </c>
      <c r="BM221" s="26" t="s">
        <v>2172</v>
      </c>
    </row>
    <row r="222" spans="2:65" s="1" customFormat="1" ht="31.5" customHeight="1">
      <c r="B222" s="43"/>
      <c r="C222" s="206" t="s">
        <v>970</v>
      </c>
      <c r="D222" s="206" t="s">
        <v>165</v>
      </c>
      <c r="E222" s="207" t="s">
        <v>2173</v>
      </c>
      <c r="F222" s="208" t="s">
        <v>2174</v>
      </c>
      <c r="G222" s="209" t="s">
        <v>206</v>
      </c>
      <c r="H222" s="210">
        <v>240</v>
      </c>
      <c r="I222" s="211"/>
      <c r="J222" s="212">
        <f t="shared" si="30"/>
        <v>0</v>
      </c>
      <c r="K222" s="208" t="s">
        <v>169</v>
      </c>
      <c r="L222" s="63"/>
      <c r="M222" s="213" t="s">
        <v>21</v>
      </c>
      <c r="N222" s="214" t="s">
        <v>43</v>
      </c>
      <c r="O222" s="44"/>
      <c r="P222" s="215">
        <f t="shared" si="31"/>
        <v>0</v>
      </c>
      <c r="Q222" s="215">
        <v>0</v>
      </c>
      <c r="R222" s="215">
        <f t="shared" si="32"/>
        <v>0</v>
      </c>
      <c r="S222" s="215">
        <v>0</v>
      </c>
      <c r="T222" s="216">
        <f t="shared" si="33"/>
        <v>0</v>
      </c>
      <c r="AR222" s="26" t="s">
        <v>694</v>
      </c>
      <c r="AT222" s="26" t="s">
        <v>165</v>
      </c>
      <c r="AU222" s="26" t="s">
        <v>81</v>
      </c>
      <c r="AY222" s="26" t="s">
        <v>162</v>
      </c>
      <c r="BE222" s="217">
        <f t="shared" si="34"/>
        <v>0</v>
      </c>
      <c r="BF222" s="217">
        <f t="shared" si="35"/>
        <v>0</v>
      </c>
      <c r="BG222" s="217">
        <f t="shared" si="36"/>
        <v>0</v>
      </c>
      <c r="BH222" s="217">
        <f t="shared" si="37"/>
        <v>0</v>
      </c>
      <c r="BI222" s="217">
        <f t="shared" si="38"/>
        <v>0</v>
      </c>
      <c r="BJ222" s="26" t="s">
        <v>79</v>
      </c>
      <c r="BK222" s="217">
        <f t="shared" si="39"/>
        <v>0</v>
      </c>
      <c r="BL222" s="26" t="s">
        <v>694</v>
      </c>
      <c r="BM222" s="26" t="s">
        <v>2175</v>
      </c>
    </row>
    <row r="223" spans="2:65" s="1" customFormat="1" ht="22.5" customHeight="1">
      <c r="B223" s="43"/>
      <c r="C223" s="258" t="s">
        <v>989</v>
      </c>
      <c r="D223" s="258" t="s">
        <v>237</v>
      </c>
      <c r="E223" s="259" t="s">
        <v>2176</v>
      </c>
      <c r="F223" s="260" t="s">
        <v>2177</v>
      </c>
      <c r="G223" s="261" t="s">
        <v>206</v>
      </c>
      <c r="H223" s="262">
        <v>240</v>
      </c>
      <c r="I223" s="263"/>
      <c r="J223" s="264">
        <f t="shared" si="30"/>
        <v>0</v>
      </c>
      <c r="K223" s="260" t="s">
        <v>169</v>
      </c>
      <c r="L223" s="265"/>
      <c r="M223" s="266" t="s">
        <v>21</v>
      </c>
      <c r="N223" s="267" t="s">
        <v>43</v>
      </c>
      <c r="O223" s="44"/>
      <c r="P223" s="215">
        <f t="shared" si="31"/>
        <v>0</v>
      </c>
      <c r="Q223" s="215">
        <v>0.0001</v>
      </c>
      <c r="R223" s="215">
        <f t="shared" si="32"/>
        <v>0.024</v>
      </c>
      <c r="S223" s="215">
        <v>0</v>
      </c>
      <c r="T223" s="216">
        <f t="shared" si="33"/>
        <v>0</v>
      </c>
      <c r="AR223" s="26" t="s">
        <v>1151</v>
      </c>
      <c r="AT223" s="26" t="s">
        <v>237</v>
      </c>
      <c r="AU223" s="26" t="s">
        <v>81</v>
      </c>
      <c r="AY223" s="26" t="s">
        <v>162</v>
      </c>
      <c r="BE223" s="217">
        <f t="shared" si="34"/>
        <v>0</v>
      </c>
      <c r="BF223" s="217">
        <f t="shared" si="35"/>
        <v>0</v>
      </c>
      <c r="BG223" s="217">
        <f t="shared" si="36"/>
        <v>0</v>
      </c>
      <c r="BH223" s="217">
        <f t="shared" si="37"/>
        <v>0</v>
      </c>
      <c r="BI223" s="217">
        <f t="shared" si="38"/>
        <v>0</v>
      </c>
      <c r="BJ223" s="26" t="s">
        <v>79</v>
      </c>
      <c r="BK223" s="217">
        <f t="shared" si="39"/>
        <v>0</v>
      </c>
      <c r="BL223" s="26" t="s">
        <v>1151</v>
      </c>
      <c r="BM223" s="26" t="s">
        <v>2178</v>
      </c>
    </row>
    <row r="224" spans="2:65" s="1" customFormat="1" ht="31.5" customHeight="1">
      <c r="B224" s="43"/>
      <c r="C224" s="206" t="s">
        <v>994</v>
      </c>
      <c r="D224" s="206" t="s">
        <v>165</v>
      </c>
      <c r="E224" s="207" t="s">
        <v>2179</v>
      </c>
      <c r="F224" s="208" t="s">
        <v>2180</v>
      </c>
      <c r="G224" s="209" t="s">
        <v>206</v>
      </c>
      <c r="H224" s="210">
        <v>1290</v>
      </c>
      <c r="I224" s="211"/>
      <c r="J224" s="212">
        <f t="shared" si="30"/>
        <v>0</v>
      </c>
      <c r="K224" s="208" t="s">
        <v>169</v>
      </c>
      <c r="L224" s="63"/>
      <c r="M224" s="213" t="s">
        <v>21</v>
      </c>
      <c r="N224" s="214" t="s">
        <v>43</v>
      </c>
      <c r="O224" s="44"/>
      <c r="P224" s="215">
        <f t="shared" si="31"/>
        <v>0</v>
      </c>
      <c r="Q224" s="215">
        <v>0</v>
      </c>
      <c r="R224" s="215">
        <f t="shared" si="32"/>
        <v>0</v>
      </c>
      <c r="S224" s="215">
        <v>0</v>
      </c>
      <c r="T224" s="216">
        <f t="shared" si="33"/>
        <v>0</v>
      </c>
      <c r="AR224" s="26" t="s">
        <v>694</v>
      </c>
      <c r="AT224" s="26" t="s">
        <v>165</v>
      </c>
      <c r="AU224" s="26" t="s">
        <v>81</v>
      </c>
      <c r="AY224" s="26" t="s">
        <v>162</v>
      </c>
      <c r="BE224" s="217">
        <f t="shared" si="34"/>
        <v>0</v>
      </c>
      <c r="BF224" s="217">
        <f t="shared" si="35"/>
        <v>0</v>
      </c>
      <c r="BG224" s="217">
        <f t="shared" si="36"/>
        <v>0</v>
      </c>
      <c r="BH224" s="217">
        <f t="shared" si="37"/>
        <v>0</v>
      </c>
      <c r="BI224" s="217">
        <f t="shared" si="38"/>
        <v>0</v>
      </c>
      <c r="BJ224" s="26" t="s">
        <v>79</v>
      </c>
      <c r="BK224" s="217">
        <f t="shared" si="39"/>
        <v>0</v>
      </c>
      <c r="BL224" s="26" t="s">
        <v>694</v>
      </c>
      <c r="BM224" s="26" t="s">
        <v>2181</v>
      </c>
    </row>
    <row r="225" spans="2:65" s="1" customFormat="1" ht="22.5" customHeight="1">
      <c r="B225" s="43"/>
      <c r="C225" s="258" t="s">
        <v>999</v>
      </c>
      <c r="D225" s="258" t="s">
        <v>237</v>
      </c>
      <c r="E225" s="259" t="s">
        <v>2182</v>
      </c>
      <c r="F225" s="260" t="s">
        <v>2183</v>
      </c>
      <c r="G225" s="261" t="s">
        <v>206</v>
      </c>
      <c r="H225" s="262">
        <v>1290</v>
      </c>
      <c r="I225" s="263"/>
      <c r="J225" s="264">
        <f t="shared" si="30"/>
        <v>0</v>
      </c>
      <c r="K225" s="260" t="s">
        <v>169</v>
      </c>
      <c r="L225" s="265"/>
      <c r="M225" s="266" t="s">
        <v>21</v>
      </c>
      <c r="N225" s="267" t="s">
        <v>43</v>
      </c>
      <c r="O225" s="44"/>
      <c r="P225" s="215">
        <f t="shared" si="31"/>
        <v>0</v>
      </c>
      <c r="Q225" s="215">
        <v>0.00012</v>
      </c>
      <c r="R225" s="215">
        <f t="shared" si="32"/>
        <v>0.1548</v>
      </c>
      <c r="S225" s="215">
        <v>0</v>
      </c>
      <c r="T225" s="216">
        <f t="shared" si="33"/>
        <v>0</v>
      </c>
      <c r="AR225" s="26" t="s">
        <v>1151</v>
      </c>
      <c r="AT225" s="26" t="s">
        <v>237</v>
      </c>
      <c r="AU225" s="26" t="s">
        <v>81</v>
      </c>
      <c r="AY225" s="26" t="s">
        <v>162</v>
      </c>
      <c r="BE225" s="217">
        <f t="shared" si="34"/>
        <v>0</v>
      </c>
      <c r="BF225" s="217">
        <f t="shared" si="35"/>
        <v>0</v>
      </c>
      <c r="BG225" s="217">
        <f t="shared" si="36"/>
        <v>0</v>
      </c>
      <c r="BH225" s="217">
        <f t="shared" si="37"/>
        <v>0</v>
      </c>
      <c r="BI225" s="217">
        <f t="shared" si="38"/>
        <v>0</v>
      </c>
      <c r="BJ225" s="26" t="s">
        <v>79</v>
      </c>
      <c r="BK225" s="217">
        <f t="shared" si="39"/>
        <v>0</v>
      </c>
      <c r="BL225" s="26" t="s">
        <v>1151</v>
      </c>
      <c r="BM225" s="26" t="s">
        <v>2184</v>
      </c>
    </row>
    <row r="226" spans="2:65" s="1" customFormat="1" ht="31.5" customHeight="1">
      <c r="B226" s="43"/>
      <c r="C226" s="206" t="s">
        <v>1005</v>
      </c>
      <c r="D226" s="206" t="s">
        <v>165</v>
      </c>
      <c r="E226" s="207" t="s">
        <v>2185</v>
      </c>
      <c r="F226" s="208" t="s">
        <v>2186</v>
      </c>
      <c r="G226" s="209" t="s">
        <v>206</v>
      </c>
      <c r="H226" s="210">
        <v>4050</v>
      </c>
      <c r="I226" s="211"/>
      <c r="J226" s="212">
        <f t="shared" si="30"/>
        <v>0</v>
      </c>
      <c r="K226" s="208" t="s">
        <v>169</v>
      </c>
      <c r="L226" s="63"/>
      <c r="M226" s="213" t="s">
        <v>21</v>
      </c>
      <c r="N226" s="214" t="s">
        <v>43</v>
      </c>
      <c r="O226" s="44"/>
      <c r="P226" s="215">
        <f t="shared" si="31"/>
        <v>0</v>
      </c>
      <c r="Q226" s="215">
        <v>0</v>
      </c>
      <c r="R226" s="215">
        <f t="shared" si="32"/>
        <v>0</v>
      </c>
      <c r="S226" s="215">
        <v>0</v>
      </c>
      <c r="T226" s="216">
        <f t="shared" si="33"/>
        <v>0</v>
      </c>
      <c r="AR226" s="26" t="s">
        <v>694</v>
      </c>
      <c r="AT226" s="26" t="s">
        <v>165</v>
      </c>
      <c r="AU226" s="26" t="s">
        <v>81</v>
      </c>
      <c r="AY226" s="26" t="s">
        <v>162</v>
      </c>
      <c r="BE226" s="217">
        <f t="shared" si="34"/>
        <v>0</v>
      </c>
      <c r="BF226" s="217">
        <f t="shared" si="35"/>
        <v>0</v>
      </c>
      <c r="BG226" s="217">
        <f t="shared" si="36"/>
        <v>0</v>
      </c>
      <c r="BH226" s="217">
        <f t="shared" si="37"/>
        <v>0</v>
      </c>
      <c r="BI226" s="217">
        <f t="shared" si="38"/>
        <v>0</v>
      </c>
      <c r="BJ226" s="26" t="s">
        <v>79</v>
      </c>
      <c r="BK226" s="217">
        <f t="shared" si="39"/>
        <v>0</v>
      </c>
      <c r="BL226" s="26" t="s">
        <v>694</v>
      </c>
      <c r="BM226" s="26" t="s">
        <v>2187</v>
      </c>
    </row>
    <row r="227" spans="2:65" s="1" customFormat="1" ht="22.5" customHeight="1">
      <c r="B227" s="43"/>
      <c r="C227" s="258" t="s">
        <v>1012</v>
      </c>
      <c r="D227" s="258" t="s">
        <v>237</v>
      </c>
      <c r="E227" s="259" t="s">
        <v>2188</v>
      </c>
      <c r="F227" s="260" t="s">
        <v>2189</v>
      </c>
      <c r="G227" s="261" t="s">
        <v>206</v>
      </c>
      <c r="H227" s="262">
        <v>4050</v>
      </c>
      <c r="I227" s="263"/>
      <c r="J227" s="264">
        <f t="shared" si="30"/>
        <v>0</v>
      </c>
      <c r="K227" s="260" t="s">
        <v>169</v>
      </c>
      <c r="L227" s="265"/>
      <c r="M227" s="266" t="s">
        <v>21</v>
      </c>
      <c r="N227" s="267" t="s">
        <v>43</v>
      </c>
      <c r="O227" s="44"/>
      <c r="P227" s="215">
        <f t="shared" si="31"/>
        <v>0</v>
      </c>
      <c r="Q227" s="215">
        <v>0.00018</v>
      </c>
      <c r="R227" s="215">
        <f t="shared" si="32"/>
        <v>0.7290000000000001</v>
      </c>
      <c r="S227" s="215">
        <v>0</v>
      </c>
      <c r="T227" s="216">
        <f t="shared" si="33"/>
        <v>0</v>
      </c>
      <c r="AR227" s="26" t="s">
        <v>1151</v>
      </c>
      <c r="AT227" s="26" t="s">
        <v>237</v>
      </c>
      <c r="AU227" s="26" t="s">
        <v>81</v>
      </c>
      <c r="AY227" s="26" t="s">
        <v>162</v>
      </c>
      <c r="BE227" s="217">
        <f t="shared" si="34"/>
        <v>0</v>
      </c>
      <c r="BF227" s="217">
        <f t="shared" si="35"/>
        <v>0</v>
      </c>
      <c r="BG227" s="217">
        <f t="shared" si="36"/>
        <v>0</v>
      </c>
      <c r="BH227" s="217">
        <f t="shared" si="37"/>
        <v>0</v>
      </c>
      <c r="BI227" s="217">
        <f t="shared" si="38"/>
        <v>0</v>
      </c>
      <c r="BJ227" s="26" t="s">
        <v>79</v>
      </c>
      <c r="BK227" s="217">
        <f t="shared" si="39"/>
        <v>0</v>
      </c>
      <c r="BL227" s="26" t="s">
        <v>1151</v>
      </c>
      <c r="BM227" s="26" t="s">
        <v>2190</v>
      </c>
    </row>
    <row r="228" spans="2:65" s="1" customFormat="1" ht="31.5" customHeight="1">
      <c r="B228" s="43"/>
      <c r="C228" s="206" t="s">
        <v>1019</v>
      </c>
      <c r="D228" s="206" t="s">
        <v>165</v>
      </c>
      <c r="E228" s="207" t="s">
        <v>2191</v>
      </c>
      <c r="F228" s="208" t="s">
        <v>2192</v>
      </c>
      <c r="G228" s="209" t="s">
        <v>206</v>
      </c>
      <c r="H228" s="210">
        <v>310</v>
      </c>
      <c r="I228" s="211"/>
      <c r="J228" s="212">
        <f aca="true" t="shared" si="40" ref="J228:J259">ROUND(I228*H228,2)</f>
        <v>0</v>
      </c>
      <c r="K228" s="208" t="s">
        <v>169</v>
      </c>
      <c r="L228" s="63"/>
      <c r="M228" s="213" t="s">
        <v>21</v>
      </c>
      <c r="N228" s="214" t="s">
        <v>43</v>
      </c>
      <c r="O228" s="44"/>
      <c r="P228" s="215">
        <f aca="true" t="shared" si="41" ref="P228:P259">O228*H228</f>
        <v>0</v>
      </c>
      <c r="Q228" s="215">
        <v>0</v>
      </c>
      <c r="R228" s="215">
        <f aca="true" t="shared" si="42" ref="R228:R259">Q228*H228</f>
        <v>0</v>
      </c>
      <c r="S228" s="215">
        <v>0</v>
      </c>
      <c r="T228" s="216">
        <f aca="true" t="shared" si="43" ref="T228:T259">S228*H228</f>
        <v>0</v>
      </c>
      <c r="AR228" s="26" t="s">
        <v>694</v>
      </c>
      <c r="AT228" s="26" t="s">
        <v>165</v>
      </c>
      <c r="AU228" s="26" t="s">
        <v>81</v>
      </c>
      <c r="AY228" s="26" t="s">
        <v>162</v>
      </c>
      <c r="BE228" s="217">
        <f t="shared" si="34"/>
        <v>0</v>
      </c>
      <c r="BF228" s="217">
        <f t="shared" si="35"/>
        <v>0</v>
      </c>
      <c r="BG228" s="217">
        <f t="shared" si="36"/>
        <v>0</v>
      </c>
      <c r="BH228" s="217">
        <f t="shared" si="37"/>
        <v>0</v>
      </c>
      <c r="BI228" s="217">
        <f t="shared" si="38"/>
        <v>0</v>
      </c>
      <c r="BJ228" s="26" t="s">
        <v>79</v>
      </c>
      <c r="BK228" s="217">
        <f t="shared" si="39"/>
        <v>0</v>
      </c>
      <c r="BL228" s="26" t="s">
        <v>694</v>
      </c>
      <c r="BM228" s="26" t="s">
        <v>2193</v>
      </c>
    </row>
    <row r="229" spans="2:65" s="1" customFormat="1" ht="22.5" customHeight="1">
      <c r="B229" s="43"/>
      <c r="C229" s="258" t="s">
        <v>1047</v>
      </c>
      <c r="D229" s="258" t="s">
        <v>237</v>
      </c>
      <c r="E229" s="259" t="s">
        <v>2194</v>
      </c>
      <c r="F229" s="260" t="s">
        <v>2195</v>
      </c>
      <c r="G229" s="261" t="s">
        <v>206</v>
      </c>
      <c r="H229" s="262">
        <v>310</v>
      </c>
      <c r="I229" s="263"/>
      <c r="J229" s="264">
        <f t="shared" si="40"/>
        <v>0</v>
      </c>
      <c r="K229" s="260" t="s">
        <v>169</v>
      </c>
      <c r="L229" s="265"/>
      <c r="M229" s="266" t="s">
        <v>21</v>
      </c>
      <c r="N229" s="267" t="s">
        <v>43</v>
      </c>
      <c r="O229" s="44"/>
      <c r="P229" s="215">
        <f t="shared" si="41"/>
        <v>0</v>
      </c>
      <c r="Q229" s="215">
        <v>0.00018</v>
      </c>
      <c r="R229" s="215">
        <f t="shared" si="42"/>
        <v>0.0558</v>
      </c>
      <c r="S229" s="215">
        <v>0</v>
      </c>
      <c r="T229" s="216">
        <f t="shared" si="43"/>
        <v>0</v>
      </c>
      <c r="AR229" s="26" t="s">
        <v>1151</v>
      </c>
      <c r="AT229" s="26" t="s">
        <v>237</v>
      </c>
      <c r="AU229" s="26" t="s">
        <v>81</v>
      </c>
      <c r="AY229" s="26" t="s">
        <v>162</v>
      </c>
      <c r="BE229" s="217">
        <f t="shared" si="34"/>
        <v>0</v>
      </c>
      <c r="BF229" s="217">
        <f t="shared" si="35"/>
        <v>0</v>
      </c>
      <c r="BG229" s="217">
        <f t="shared" si="36"/>
        <v>0</v>
      </c>
      <c r="BH229" s="217">
        <f t="shared" si="37"/>
        <v>0</v>
      </c>
      <c r="BI229" s="217">
        <f t="shared" si="38"/>
        <v>0</v>
      </c>
      <c r="BJ229" s="26" t="s">
        <v>79</v>
      </c>
      <c r="BK229" s="217">
        <f t="shared" si="39"/>
        <v>0</v>
      </c>
      <c r="BL229" s="26" t="s">
        <v>1151</v>
      </c>
      <c r="BM229" s="26" t="s">
        <v>2196</v>
      </c>
    </row>
    <row r="230" spans="2:65" s="1" customFormat="1" ht="31.5" customHeight="1">
      <c r="B230" s="43"/>
      <c r="C230" s="206" t="s">
        <v>1052</v>
      </c>
      <c r="D230" s="206" t="s">
        <v>165</v>
      </c>
      <c r="E230" s="207" t="s">
        <v>2197</v>
      </c>
      <c r="F230" s="208" t="s">
        <v>2198</v>
      </c>
      <c r="G230" s="209" t="s">
        <v>206</v>
      </c>
      <c r="H230" s="210">
        <v>25</v>
      </c>
      <c r="I230" s="211"/>
      <c r="J230" s="212">
        <f t="shared" si="40"/>
        <v>0</v>
      </c>
      <c r="K230" s="208" t="s">
        <v>169</v>
      </c>
      <c r="L230" s="63"/>
      <c r="M230" s="213" t="s">
        <v>21</v>
      </c>
      <c r="N230" s="214" t="s">
        <v>43</v>
      </c>
      <c r="O230" s="44"/>
      <c r="P230" s="215">
        <f t="shared" si="41"/>
        <v>0</v>
      </c>
      <c r="Q230" s="215">
        <v>0</v>
      </c>
      <c r="R230" s="215">
        <f t="shared" si="42"/>
        <v>0</v>
      </c>
      <c r="S230" s="215">
        <v>0</v>
      </c>
      <c r="T230" s="216">
        <f t="shared" si="43"/>
        <v>0</v>
      </c>
      <c r="AR230" s="26" t="s">
        <v>694</v>
      </c>
      <c r="AT230" s="26" t="s">
        <v>165</v>
      </c>
      <c r="AU230" s="26" t="s">
        <v>81</v>
      </c>
      <c r="AY230" s="26" t="s">
        <v>162</v>
      </c>
      <c r="BE230" s="217">
        <f t="shared" si="34"/>
        <v>0</v>
      </c>
      <c r="BF230" s="217">
        <f t="shared" si="35"/>
        <v>0</v>
      </c>
      <c r="BG230" s="217">
        <f t="shared" si="36"/>
        <v>0</v>
      </c>
      <c r="BH230" s="217">
        <f t="shared" si="37"/>
        <v>0</v>
      </c>
      <c r="BI230" s="217">
        <f t="shared" si="38"/>
        <v>0</v>
      </c>
      <c r="BJ230" s="26" t="s">
        <v>79</v>
      </c>
      <c r="BK230" s="217">
        <f t="shared" si="39"/>
        <v>0</v>
      </c>
      <c r="BL230" s="26" t="s">
        <v>694</v>
      </c>
      <c r="BM230" s="26" t="s">
        <v>2199</v>
      </c>
    </row>
    <row r="231" spans="2:65" s="1" customFormat="1" ht="22.5" customHeight="1">
      <c r="B231" s="43"/>
      <c r="C231" s="258" t="s">
        <v>1057</v>
      </c>
      <c r="D231" s="258" t="s">
        <v>237</v>
      </c>
      <c r="E231" s="259" t="s">
        <v>2200</v>
      </c>
      <c r="F231" s="260" t="s">
        <v>2201</v>
      </c>
      <c r="G231" s="261" t="s">
        <v>206</v>
      </c>
      <c r="H231" s="262">
        <v>25</v>
      </c>
      <c r="I231" s="263"/>
      <c r="J231" s="264">
        <f t="shared" si="40"/>
        <v>0</v>
      </c>
      <c r="K231" s="260" t="s">
        <v>169</v>
      </c>
      <c r="L231" s="265"/>
      <c r="M231" s="266" t="s">
        <v>21</v>
      </c>
      <c r="N231" s="267" t="s">
        <v>43</v>
      </c>
      <c r="O231" s="44"/>
      <c r="P231" s="215">
        <f t="shared" si="41"/>
        <v>0</v>
      </c>
      <c r="Q231" s="215">
        <v>0.000345</v>
      </c>
      <c r="R231" s="215">
        <f t="shared" si="42"/>
        <v>0.008624999999999999</v>
      </c>
      <c r="S231" s="215">
        <v>0</v>
      </c>
      <c r="T231" s="216">
        <f t="shared" si="43"/>
        <v>0</v>
      </c>
      <c r="AR231" s="26" t="s">
        <v>1151</v>
      </c>
      <c r="AT231" s="26" t="s">
        <v>237</v>
      </c>
      <c r="AU231" s="26" t="s">
        <v>81</v>
      </c>
      <c r="AY231" s="26" t="s">
        <v>162</v>
      </c>
      <c r="BE231" s="217">
        <f t="shared" si="34"/>
        <v>0</v>
      </c>
      <c r="BF231" s="217">
        <f t="shared" si="35"/>
        <v>0</v>
      </c>
      <c r="BG231" s="217">
        <f t="shared" si="36"/>
        <v>0</v>
      </c>
      <c r="BH231" s="217">
        <f t="shared" si="37"/>
        <v>0</v>
      </c>
      <c r="BI231" s="217">
        <f t="shared" si="38"/>
        <v>0</v>
      </c>
      <c r="BJ231" s="26" t="s">
        <v>79</v>
      </c>
      <c r="BK231" s="217">
        <f t="shared" si="39"/>
        <v>0</v>
      </c>
      <c r="BL231" s="26" t="s">
        <v>1151</v>
      </c>
      <c r="BM231" s="26" t="s">
        <v>2202</v>
      </c>
    </row>
    <row r="232" spans="2:63" s="11" customFormat="1" ht="37.35" customHeight="1">
      <c r="B232" s="189"/>
      <c r="C232" s="190"/>
      <c r="D232" s="191" t="s">
        <v>71</v>
      </c>
      <c r="E232" s="192" t="s">
        <v>1629</v>
      </c>
      <c r="F232" s="192" t="s">
        <v>1630</v>
      </c>
      <c r="G232" s="190"/>
      <c r="H232" s="190"/>
      <c r="I232" s="193"/>
      <c r="J232" s="194">
        <f>BK232</f>
        <v>0</v>
      </c>
      <c r="K232" s="190"/>
      <c r="L232" s="195"/>
      <c r="M232" s="196"/>
      <c r="N232" s="197"/>
      <c r="O232" s="197"/>
      <c r="P232" s="198">
        <f>P233</f>
        <v>0</v>
      </c>
      <c r="Q232" s="197"/>
      <c r="R232" s="198">
        <f>R233</f>
        <v>0</v>
      </c>
      <c r="S232" s="197"/>
      <c r="T232" s="199">
        <f>T233</f>
        <v>0</v>
      </c>
      <c r="AR232" s="200" t="s">
        <v>170</v>
      </c>
      <c r="AT232" s="201" t="s">
        <v>71</v>
      </c>
      <c r="AU232" s="201" t="s">
        <v>72</v>
      </c>
      <c r="AY232" s="200" t="s">
        <v>162</v>
      </c>
      <c r="BK232" s="202">
        <f>BK233</f>
        <v>0</v>
      </c>
    </row>
    <row r="233" spans="2:63" s="11" customFormat="1" ht="19.9" customHeight="1">
      <c r="B233" s="189"/>
      <c r="C233" s="190"/>
      <c r="D233" s="203" t="s">
        <v>71</v>
      </c>
      <c r="E233" s="204" t="s">
        <v>1631</v>
      </c>
      <c r="F233" s="204" t="s">
        <v>1632</v>
      </c>
      <c r="G233" s="190"/>
      <c r="H233" s="190"/>
      <c r="I233" s="193"/>
      <c r="J233" s="205">
        <f>BK233</f>
        <v>0</v>
      </c>
      <c r="K233" s="190"/>
      <c r="L233" s="195"/>
      <c r="M233" s="196"/>
      <c r="N233" s="197"/>
      <c r="O233" s="197"/>
      <c r="P233" s="198">
        <f>P234</f>
        <v>0</v>
      </c>
      <c r="Q233" s="197"/>
      <c r="R233" s="198">
        <f>R234</f>
        <v>0</v>
      </c>
      <c r="S233" s="197"/>
      <c r="T233" s="199">
        <f>T234</f>
        <v>0</v>
      </c>
      <c r="AR233" s="200" t="s">
        <v>170</v>
      </c>
      <c r="AT233" s="201" t="s">
        <v>71</v>
      </c>
      <c r="AU233" s="201" t="s">
        <v>79</v>
      </c>
      <c r="AY233" s="200" t="s">
        <v>162</v>
      </c>
      <c r="BK233" s="202">
        <f>BK234</f>
        <v>0</v>
      </c>
    </row>
    <row r="234" spans="2:65" s="1" customFormat="1" ht="22.5" customHeight="1">
      <c r="B234" s="43"/>
      <c r="C234" s="206" t="s">
        <v>1100</v>
      </c>
      <c r="D234" s="206" t="s">
        <v>165</v>
      </c>
      <c r="E234" s="207" t="s">
        <v>1633</v>
      </c>
      <c r="F234" s="208" t="s">
        <v>2203</v>
      </c>
      <c r="G234" s="209" t="s">
        <v>1635</v>
      </c>
      <c r="H234" s="210">
        <v>120</v>
      </c>
      <c r="I234" s="211"/>
      <c r="J234" s="212">
        <f>ROUND(I234*H234,2)</f>
        <v>0</v>
      </c>
      <c r="K234" s="208" t="s">
        <v>21</v>
      </c>
      <c r="L234" s="63"/>
      <c r="M234" s="213" t="s">
        <v>21</v>
      </c>
      <c r="N234" s="287" t="s">
        <v>43</v>
      </c>
      <c r="O234" s="285"/>
      <c r="P234" s="288">
        <f>O234*H234</f>
        <v>0</v>
      </c>
      <c r="Q234" s="288">
        <v>0</v>
      </c>
      <c r="R234" s="288">
        <f>Q234*H234</f>
        <v>0</v>
      </c>
      <c r="S234" s="288">
        <v>0</v>
      </c>
      <c r="T234" s="289">
        <f>S234*H234</f>
        <v>0</v>
      </c>
      <c r="AR234" s="26" t="s">
        <v>1636</v>
      </c>
      <c r="AT234" s="26" t="s">
        <v>165</v>
      </c>
      <c r="AU234" s="26" t="s">
        <v>81</v>
      </c>
      <c r="AY234" s="26" t="s">
        <v>162</v>
      </c>
      <c r="BE234" s="217">
        <f>IF(N234="základní",J234,0)</f>
        <v>0</v>
      </c>
      <c r="BF234" s="217">
        <f>IF(N234="snížená",J234,0)</f>
        <v>0</v>
      </c>
      <c r="BG234" s="217">
        <f>IF(N234="zákl. přenesená",J234,0)</f>
        <v>0</v>
      </c>
      <c r="BH234" s="217">
        <f>IF(N234="sníž. přenesená",J234,0)</f>
        <v>0</v>
      </c>
      <c r="BI234" s="217">
        <f>IF(N234="nulová",J234,0)</f>
        <v>0</v>
      </c>
      <c r="BJ234" s="26" t="s">
        <v>79</v>
      </c>
      <c r="BK234" s="217">
        <f>ROUND(I234*H234,2)</f>
        <v>0</v>
      </c>
      <c r="BL234" s="26" t="s">
        <v>1636</v>
      </c>
      <c r="BM234" s="26" t="s">
        <v>2204</v>
      </c>
    </row>
    <row r="235" spans="2:12" s="1" customFormat="1" ht="6.95" customHeight="1">
      <c r="B235" s="58"/>
      <c r="C235" s="59"/>
      <c r="D235" s="59"/>
      <c r="E235" s="59"/>
      <c r="F235" s="59"/>
      <c r="G235" s="59"/>
      <c r="H235" s="59"/>
      <c r="I235" s="150"/>
      <c r="J235" s="59"/>
      <c r="K235" s="59"/>
      <c r="L235" s="63"/>
    </row>
  </sheetData>
  <sheetProtection password="CC35" sheet="1" objects="1" scenarios="1" formatCells="0" formatColumns="0" formatRows="0" sort="0" autoFilter="0"/>
  <autoFilter ref="C91:K234"/>
  <mergeCells count="12">
    <mergeCell ref="G1:H1"/>
    <mergeCell ref="L2:V2"/>
    <mergeCell ref="E49:H49"/>
    <mergeCell ref="E51:H51"/>
    <mergeCell ref="E80:H80"/>
    <mergeCell ref="E82:H82"/>
    <mergeCell ref="E84:H84"/>
    <mergeCell ref="E7:H7"/>
    <mergeCell ref="E9:H9"/>
    <mergeCell ref="E11:H11"/>
    <mergeCell ref="E26:H26"/>
    <mergeCell ref="E47:H47"/>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3"/>
      <c r="C1" s="123"/>
      <c r="D1" s="124" t="s">
        <v>1</v>
      </c>
      <c r="E1" s="123"/>
      <c r="F1" s="125" t="s">
        <v>111</v>
      </c>
      <c r="G1" s="432" t="s">
        <v>112</v>
      </c>
      <c r="H1" s="432"/>
      <c r="I1" s="126"/>
      <c r="J1" s="125" t="s">
        <v>113</v>
      </c>
      <c r="K1" s="124" t="s">
        <v>114</v>
      </c>
      <c r="L1" s="125" t="s">
        <v>115</v>
      </c>
      <c r="M1" s="125"/>
      <c r="N1" s="125"/>
      <c r="O1" s="125"/>
      <c r="P1" s="125"/>
      <c r="Q1" s="125"/>
      <c r="R1" s="125"/>
      <c r="S1" s="125"/>
      <c r="T1" s="12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424"/>
      <c r="M2" s="424"/>
      <c r="N2" s="424"/>
      <c r="O2" s="424"/>
      <c r="P2" s="424"/>
      <c r="Q2" s="424"/>
      <c r="R2" s="424"/>
      <c r="S2" s="424"/>
      <c r="T2" s="424"/>
      <c r="U2" s="424"/>
      <c r="V2" s="424"/>
      <c r="AT2" s="26" t="s">
        <v>98</v>
      </c>
    </row>
    <row r="3" spans="2:46" ht="6.95" customHeight="1">
      <c r="B3" s="27"/>
      <c r="C3" s="28"/>
      <c r="D3" s="28"/>
      <c r="E3" s="28"/>
      <c r="F3" s="28"/>
      <c r="G3" s="28"/>
      <c r="H3" s="28"/>
      <c r="I3" s="127"/>
      <c r="J3" s="28"/>
      <c r="K3" s="29"/>
      <c r="AT3" s="26" t="s">
        <v>81</v>
      </c>
    </row>
    <row r="4" spans="2:46" ht="36.95" customHeight="1">
      <c r="B4" s="30"/>
      <c r="C4" s="31"/>
      <c r="D4" s="32" t="s">
        <v>116</v>
      </c>
      <c r="E4" s="31"/>
      <c r="F4" s="31"/>
      <c r="G4" s="31"/>
      <c r="H4" s="31"/>
      <c r="I4" s="128"/>
      <c r="J4" s="31"/>
      <c r="K4" s="33"/>
      <c r="M4" s="34" t="s">
        <v>12</v>
      </c>
      <c r="AT4" s="26" t="s">
        <v>6</v>
      </c>
    </row>
    <row r="5" spans="2:11" ht="6.95" customHeight="1">
      <c r="B5" s="30"/>
      <c r="C5" s="31"/>
      <c r="D5" s="31"/>
      <c r="E5" s="31"/>
      <c r="F5" s="31"/>
      <c r="G5" s="31"/>
      <c r="H5" s="31"/>
      <c r="I5" s="128"/>
      <c r="J5" s="31"/>
      <c r="K5" s="33"/>
    </row>
    <row r="6" spans="2:11" ht="13.5">
      <c r="B6" s="30"/>
      <c r="C6" s="31"/>
      <c r="D6" s="39" t="s">
        <v>18</v>
      </c>
      <c r="E6" s="31"/>
      <c r="F6" s="31"/>
      <c r="G6" s="31"/>
      <c r="H6" s="31"/>
      <c r="I6" s="128"/>
      <c r="J6" s="31"/>
      <c r="K6" s="33"/>
    </row>
    <row r="7" spans="2:11" ht="22.5" customHeight="1">
      <c r="B7" s="30"/>
      <c r="C7" s="31"/>
      <c r="D7" s="31"/>
      <c r="E7" s="425" t="str">
        <f>'Rekapitulace stavby'!K6</f>
        <v>Teoretické Ústavy  LF v Olomouci úpravy sekcí (A1-4.NP a A1-5.NP)</v>
      </c>
      <c r="F7" s="426"/>
      <c r="G7" s="426"/>
      <c r="H7" s="426"/>
      <c r="I7" s="128"/>
      <c r="J7" s="31"/>
      <c r="K7" s="33"/>
    </row>
    <row r="8" spans="2:11" ht="13.5">
      <c r="B8" s="30"/>
      <c r="C8" s="31"/>
      <c r="D8" s="39" t="s">
        <v>117</v>
      </c>
      <c r="E8" s="31"/>
      <c r="F8" s="31"/>
      <c r="G8" s="31"/>
      <c r="H8" s="31"/>
      <c r="I8" s="128"/>
      <c r="J8" s="31"/>
      <c r="K8" s="33"/>
    </row>
    <row r="9" spans="2:11" s="1" customFormat="1" ht="22.5" customHeight="1">
      <c r="B9" s="43"/>
      <c r="C9" s="44"/>
      <c r="D9" s="44"/>
      <c r="E9" s="425" t="s">
        <v>118</v>
      </c>
      <c r="F9" s="427"/>
      <c r="G9" s="427"/>
      <c r="H9" s="427"/>
      <c r="I9" s="129"/>
      <c r="J9" s="44"/>
      <c r="K9" s="47"/>
    </row>
    <row r="10" spans="2:11" s="1" customFormat="1" ht="13.5">
      <c r="B10" s="43"/>
      <c r="C10" s="44"/>
      <c r="D10" s="39" t="s">
        <v>119</v>
      </c>
      <c r="E10" s="44"/>
      <c r="F10" s="44"/>
      <c r="G10" s="44"/>
      <c r="H10" s="44"/>
      <c r="I10" s="129"/>
      <c r="J10" s="44"/>
      <c r="K10" s="47"/>
    </row>
    <row r="11" spans="2:11" s="1" customFormat="1" ht="36.95" customHeight="1">
      <c r="B11" s="43"/>
      <c r="C11" s="44"/>
      <c r="D11" s="44"/>
      <c r="E11" s="428" t="s">
        <v>2205</v>
      </c>
      <c r="F11" s="427"/>
      <c r="G11" s="427"/>
      <c r="H11" s="42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9" t="s">
        <v>20</v>
      </c>
      <c r="E13" s="44"/>
      <c r="F13" s="37" t="s">
        <v>21</v>
      </c>
      <c r="G13" s="44"/>
      <c r="H13" s="44"/>
      <c r="I13" s="130" t="s">
        <v>22</v>
      </c>
      <c r="J13" s="37" t="s">
        <v>21</v>
      </c>
      <c r="K13" s="47"/>
    </row>
    <row r="14" spans="2:11" s="1" customFormat="1" ht="14.45" customHeight="1">
      <c r="B14" s="43"/>
      <c r="C14" s="44"/>
      <c r="D14" s="39" t="s">
        <v>23</v>
      </c>
      <c r="E14" s="44"/>
      <c r="F14" s="37" t="s">
        <v>1639</v>
      </c>
      <c r="G14" s="44"/>
      <c r="H14" s="44"/>
      <c r="I14" s="130" t="s">
        <v>25</v>
      </c>
      <c r="J14" s="131" t="str">
        <f>'Rekapitulace stavby'!AN8</f>
        <v>14.7.2016</v>
      </c>
      <c r="K14" s="47"/>
    </row>
    <row r="15" spans="2:11" s="1" customFormat="1" ht="10.9" customHeight="1">
      <c r="B15" s="43"/>
      <c r="C15" s="44"/>
      <c r="D15" s="44"/>
      <c r="E15" s="44"/>
      <c r="F15" s="44"/>
      <c r="G15" s="44"/>
      <c r="H15" s="44"/>
      <c r="I15" s="129"/>
      <c r="J15" s="44"/>
      <c r="K15" s="47"/>
    </row>
    <row r="16" spans="2:11" s="1" customFormat="1" ht="14.45" customHeight="1">
      <c r="B16" s="43"/>
      <c r="C16" s="44"/>
      <c r="D16" s="39" t="s">
        <v>27</v>
      </c>
      <c r="E16" s="44"/>
      <c r="F16" s="44"/>
      <c r="G16" s="44"/>
      <c r="H16" s="44"/>
      <c r="I16" s="130" t="s">
        <v>28</v>
      </c>
      <c r="J16" s="37" t="str">
        <f>IF('Rekapitulace stavby'!AN10="","",'Rekapitulace stavby'!AN10)</f>
        <v/>
      </c>
      <c r="K16" s="47"/>
    </row>
    <row r="17" spans="2:11" s="1" customFormat="1" ht="18" customHeight="1">
      <c r="B17" s="43"/>
      <c r="C17" s="44"/>
      <c r="D17" s="44"/>
      <c r="E17" s="37" t="str">
        <f>IF('Rekapitulace stavby'!E11="","",'Rekapitulace stavby'!E11)</f>
        <v>Univerzita Palackého v Olomouci</v>
      </c>
      <c r="F17" s="44"/>
      <c r="G17" s="44"/>
      <c r="H17" s="44"/>
      <c r="I17" s="130" t="s">
        <v>31</v>
      </c>
      <c r="J17" s="37" t="str">
        <f>IF('Rekapitulace stavby'!AN11="","",'Rekapitulace stavby'!AN11)</f>
        <v/>
      </c>
      <c r="K17" s="47"/>
    </row>
    <row r="18" spans="2:11" s="1" customFormat="1" ht="6.95" customHeight="1">
      <c r="B18" s="43"/>
      <c r="C18" s="44"/>
      <c r="D18" s="44"/>
      <c r="E18" s="44"/>
      <c r="F18" s="44"/>
      <c r="G18" s="44"/>
      <c r="H18" s="44"/>
      <c r="I18" s="129"/>
      <c r="J18" s="44"/>
      <c r="K18" s="47"/>
    </row>
    <row r="19" spans="2:11" s="1" customFormat="1" ht="14.45" customHeight="1">
      <c r="B19" s="43"/>
      <c r="C19" s="44"/>
      <c r="D19" s="39" t="s">
        <v>32</v>
      </c>
      <c r="E19" s="44"/>
      <c r="F19" s="44"/>
      <c r="G19" s="44"/>
      <c r="H19" s="44"/>
      <c r="I19" s="130" t="s">
        <v>28</v>
      </c>
      <c r="J19" s="37" t="str">
        <f>IF('Rekapitulace stavby'!AN13="Vyplň údaj","",IF('Rekapitulace stavby'!AN13="","",'Rekapitulace stavby'!AN13))</f>
        <v/>
      </c>
      <c r="K19" s="47"/>
    </row>
    <row r="20" spans="2:11" s="1" customFormat="1" ht="18" customHeight="1">
      <c r="B20" s="43"/>
      <c r="C20" s="44"/>
      <c r="D20" s="44"/>
      <c r="E20" s="37" t="str">
        <f>IF('Rekapitulace stavby'!E14="Vyplň údaj","",IF('Rekapitulace stavby'!E14="","",'Rekapitulace stavby'!E14))</f>
        <v/>
      </c>
      <c r="F20" s="44"/>
      <c r="G20" s="44"/>
      <c r="H20" s="44"/>
      <c r="I20" s="130" t="s">
        <v>31</v>
      </c>
      <c r="J20" s="37"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9" t="s">
        <v>34</v>
      </c>
      <c r="E22" s="44"/>
      <c r="F22" s="44"/>
      <c r="G22" s="44"/>
      <c r="H22" s="44"/>
      <c r="I22" s="130" t="s">
        <v>28</v>
      </c>
      <c r="J22" s="37" t="str">
        <f>IF('Rekapitulace stavby'!AN16="","",'Rekapitulace stavby'!AN16)</f>
        <v/>
      </c>
      <c r="K22" s="47"/>
    </row>
    <row r="23" spans="2:11" s="1" customFormat="1" ht="18" customHeight="1">
      <c r="B23" s="43"/>
      <c r="C23" s="44"/>
      <c r="D23" s="44"/>
      <c r="E23" s="37" t="str">
        <f>IF('Rekapitulace stavby'!E17="","",'Rekapitulace stavby'!E17)</f>
        <v>Stavoprotjekt Olomouc a.s.</v>
      </c>
      <c r="F23" s="44"/>
      <c r="G23" s="44"/>
      <c r="H23" s="44"/>
      <c r="I23" s="130" t="s">
        <v>31</v>
      </c>
      <c r="J23" s="37" t="str">
        <f>IF('Rekapitulace stavby'!AN17="","",'Rekapitulace stavby'!AN17)</f>
        <v/>
      </c>
      <c r="K23" s="47"/>
    </row>
    <row r="24" spans="2:11" s="1" customFormat="1" ht="6.95" customHeight="1">
      <c r="B24" s="43"/>
      <c r="C24" s="44"/>
      <c r="D24" s="44"/>
      <c r="E24" s="44"/>
      <c r="F24" s="44"/>
      <c r="G24" s="44"/>
      <c r="H24" s="44"/>
      <c r="I24" s="129"/>
      <c r="J24" s="44"/>
      <c r="K24" s="47"/>
    </row>
    <row r="25" spans="2:11" s="1" customFormat="1" ht="14.45" customHeight="1">
      <c r="B25" s="43"/>
      <c r="C25" s="44"/>
      <c r="D25" s="39" t="s">
        <v>37</v>
      </c>
      <c r="E25" s="44"/>
      <c r="F25" s="44"/>
      <c r="G25" s="44"/>
      <c r="H25" s="44"/>
      <c r="I25" s="129"/>
      <c r="J25" s="44"/>
      <c r="K25" s="47"/>
    </row>
    <row r="26" spans="2:11" s="7" customFormat="1" ht="22.5" customHeight="1">
      <c r="B26" s="132"/>
      <c r="C26" s="133"/>
      <c r="D26" s="133"/>
      <c r="E26" s="390" t="s">
        <v>21</v>
      </c>
      <c r="F26" s="390"/>
      <c r="G26" s="390"/>
      <c r="H26" s="390"/>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38</v>
      </c>
      <c r="E29" s="44"/>
      <c r="F29" s="44"/>
      <c r="G29" s="44"/>
      <c r="H29" s="44"/>
      <c r="I29" s="129"/>
      <c r="J29" s="139">
        <f>ROUND(J86,2)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40</v>
      </c>
      <c r="G31" s="44"/>
      <c r="H31" s="44"/>
      <c r="I31" s="140" t="s">
        <v>39</v>
      </c>
      <c r="J31" s="48" t="s">
        <v>41</v>
      </c>
      <c r="K31" s="47"/>
    </row>
    <row r="32" spans="2:11" s="1" customFormat="1" ht="14.45" customHeight="1">
      <c r="B32" s="43"/>
      <c r="C32" s="44"/>
      <c r="D32" s="51" t="s">
        <v>42</v>
      </c>
      <c r="E32" s="51" t="s">
        <v>43</v>
      </c>
      <c r="F32" s="141">
        <f>ROUND(SUM(BE86:BE136),2)</f>
        <v>0</v>
      </c>
      <c r="G32" s="44"/>
      <c r="H32" s="44"/>
      <c r="I32" s="142">
        <v>0.21</v>
      </c>
      <c r="J32" s="141">
        <f>ROUND(ROUND((SUM(BE86:BE136)),2)*I32,2)</f>
        <v>0</v>
      </c>
      <c r="K32" s="47"/>
    </row>
    <row r="33" spans="2:11" s="1" customFormat="1" ht="14.45" customHeight="1">
      <c r="B33" s="43"/>
      <c r="C33" s="44"/>
      <c r="D33" s="44"/>
      <c r="E33" s="51" t="s">
        <v>44</v>
      </c>
      <c r="F33" s="141">
        <f>ROUND(SUM(BF86:BF136),2)</f>
        <v>0</v>
      </c>
      <c r="G33" s="44"/>
      <c r="H33" s="44"/>
      <c r="I33" s="142">
        <v>0.15</v>
      </c>
      <c r="J33" s="141">
        <f>ROUND(ROUND((SUM(BF86:BF136)),2)*I33,2)</f>
        <v>0</v>
      </c>
      <c r="K33" s="47"/>
    </row>
    <row r="34" spans="2:11" s="1" customFormat="1" ht="14.45" customHeight="1" hidden="1">
      <c r="B34" s="43"/>
      <c r="C34" s="44"/>
      <c r="D34" s="44"/>
      <c r="E34" s="51" t="s">
        <v>45</v>
      </c>
      <c r="F34" s="141">
        <f>ROUND(SUM(BG86:BG136),2)</f>
        <v>0</v>
      </c>
      <c r="G34" s="44"/>
      <c r="H34" s="44"/>
      <c r="I34" s="142">
        <v>0.21</v>
      </c>
      <c r="J34" s="141">
        <v>0</v>
      </c>
      <c r="K34" s="47"/>
    </row>
    <row r="35" spans="2:11" s="1" customFormat="1" ht="14.45" customHeight="1" hidden="1">
      <c r="B35" s="43"/>
      <c r="C35" s="44"/>
      <c r="D35" s="44"/>
      <c r="E35" s="51" t="s">
        <v>46</v>
      </c>
      <c r="F35" s="141">
        <f>ROUND(SUM(BH86:BH136),2)</f>
        <v>0</v>
      </c>
      <c r="G35" s="44"/>
      <c r="H35" s="44"/>
      <c r="I35" s="142">
        <v>0.15</v>
      </c>
      <c r="J35" s="141">
        <v>0</v>
      </c>
      <c r="K35" s="47"/>
    </row>
    <row r="36" spans="2:11" s="1" customFormat="1" ht="14.45" customHeight="1" hidden="1">
      <c r="B36" s="43"/>
      <c r="C36" s="44"/>
      <c r="D36" s="44"/>
      <c r="E36" s="51" t="s">
        <v>47</v>
      </c>
      <c r="F36" s="141">
        <f>ROUND(SUM(BI86:BI136),2)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48</v>
      </c>
      <c r="E38" s="81"/>
      <c r="F38" s="81"/>
      <c r="G38" s="145" t="s">
        <v>49</v>
      </c>
      <c r="H38" s="146" t="s">
        <v>50</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2" t="s">
        <v>121</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9" t="s">
        <v>18</v>
      </c>
      <c r="D46" s="44"/>
      <c r="E46" s="44"/>
      <c r="F46" s="44"/>
      <c r="G46" s="44"/>
      <c r="H46" s="44"/>
      <c r="I46" s="129"/>
      <c r="J46" s="44"/>
      <c r="K46" s="47"/>
    </row>
    <row r="47" spans="2:11" s="1" customFormat="1" ht="22.5" customHeight="1">
      <c r="B47" s="43"/>
      <c r="C47" s="44"/>
      <c r="D47" s="44"/>
      <c r="E47" s="425" t="str">
        <f>E7</f>
        <v>Teoretické Ústavy  LF v Olomouci úpravy sekcí (A1-4.NP a A1-5.NP)</v>
      </c>
      <c r="F47" s="426"/>
      <c r="G47" s="426"/>
      <c r="H47" s="426"/>
      <c r="I47" s="129"/>
      <c r="J47" s="44"/>
      <c r="K47" s="47"/>
    </row>
    <row r="48" spans="2:11" ht="13.5">
      <c r="B48" s="30"/>
      <c r="C48" s="39" t="s">
        <v>117</v>
      </c>
      <c r="D48" s="31"/>
      <c r="E48" s="31"/>
      <c r="F48" s="31"/>
      <c r="G48" s="31"/>
      <c r="H48" s="31"/>
      <c r="I48" s="128"/>
      <c r="J48" s="31"/>
      <c r="K48" s="33"/>
    </row>
    <row r="49" spans="2:11" s="1" customFormat="1" ht="22.5" customHeight="1">
      <c r="B49" s="43"/>
      <c r="C49" s="44"/>
      <c r="D49" s="44"/>
      <c r="E49" s="425" t="s">
        <v>118</v>
      </c>
      <c r="F49" s="427"/>
      <c r="G49" s="427"/>
      <c r="H49" s="427"/>
      <c r="I49" s="129"/>
      <c r="J49" s="44"/>
      <c r="K49" s="47"/>
    </row>
    <row r="50" spans="2:11" s="1" customFormat="1" ht="14.45" customHeight="1">
      <c r="B50" s="43"/>
      <c r="C50" s="39" t="s">
        <v>119</v>
      </c>
      <c r="D50" s="44"/>
      <c r="E50" s="44"/>
      <c r="F50" s="44"/>
      <c r="G50" s="44"/>
      <c r="H50" s="44"/>
      <c r="I50" s="129"/>
      <c r="J50" s="44"/>
      <c r="K50" s="47"/>
    </row>
    <row r="51" spans="2:11" s="1" customFormat="1" ht="23.25" customHeight="1">
      <c r="B51" s="43"/>
      <c r="C51" s="44"/>
      <c r="D51" s="44"/>
      <c r="E51" s="428" t="str">
        <f>E11</f>
        <v>VZT - Vzduchotechnika</v>
      </c>
      <c r="F51" s="427"/>
      <c r="G51" s="427"/>
      <c r="H51" s="42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9" t="s">
        <v>23</v>
      </c>
      <c r="D53" s="44"/>
      <c r="E53" s="44"/>
      <c r="F53" s="37" t="str">
        <f>F14</f>
        <v xml:space="preserve"> </v>
      </c>
      <c r="G53" s="44"/>
      <c r="H53" s="44"/>
      <c r="I53" s="130" t="s">
        <v>25</v>
      </c>
      <c r="J53" s="131" t="str">
        <f>IF(J14="","",J14)</f>
        <v>14.7.2016</v>
      </c>
      <c r="K53" s="47"/>
    </row>
    <row r="54" spans="2:11" s="1" customFormat="1" ht="6.95" customHeight="1">
      <c r="B54" s="43"/>
      <c r="C54" s="44"/>
      <c r="D54" s="44"/>
      <c r="E54" s="44"/>
      <c r="F54" s="44"/>
      <c r="G54" s="44"/>
      <c r="H54" s="44"/>
      <c r="I54" s="129"/>
      <c r="J54" s="44"/>
      <c r="K54" s="47"/>
    </row>
    <row r="55" spans="2:11" s="1" customFormat="1" ht="13.5">
      <c r="B55" s="43"/>
      <c r="C55" s="39" t="s">
        <v>27</v>
      </c>
      <c r="D55" s="44"/>
      <c r="E55" s="44"/>
      <c r="F55" s="37" t="str">
        <f>E17</f>
        <v>Univerzita Palackého v Olomouci</v>
      </c>
      <c r="G55" s="44"/>
      <c r="H55" s="44"/>
      <c r="I55" s="130" t="s">
        <v>34</v>
      </c>
      <c r="J55" s="37" t="str">
        <f>E23</f>
        <v>Stavoprotjekt Olomouc a.s.</v>
      </c>
      <c r="K55" s="47"/>
    </row>
    <row r="56" spans="2:11" s="1" customFormat="1" ht="14.45" customHeight="1">
      <c r="B56" s="43"/>
      <c r="C56" s="39" t="s">
        <v>32</v>
      </c>
      <c r="D56" s="44"/>
      <c r="E56" s="44"/>
      <c r="F56" s="37"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5" t="s">
        <v>122</v>
      </c>
      <c r="D58" s="143"/>
      <c r="E58" s="143"/>
      <c r="F58" s="143"/>
      <c r="G58" s="143"/>
      <c r="H58" s="143"/>
      <c r="I58" s="156"/>
      <c r="J58" s="157" t="s">
        <v>123</v>
      </c>
      <c r="K58" s="158"/>
    </row>
    <row r="59" spans="2:11" s="1" customFormat="1" ht="10.35" customHeight="1">
      <c r="B59" s="43"/>
      <c r="C59" s="44"/>
      <c r="D59" s="44"/>
      <c r="E59" s="44"/>
      <c r="F59" s="44"/>
      <c r="G59" s="44"/>
      <c r="H59" s="44"/>
      <c r="I59" s="129"/>
      <c r="J59" s="44"/>
      <c r="K59" s="47"/>
    </row>
    <row r="60" spans="2:47" s="1" customFormat="1" ht="29.25" customHeight="1">
      <c r="B60" s="43"/>
      <c r="C60" s="159" t="s">
        <v>124</v>
      </c>
      <c r="D60" s="44"/>
      <c r="E60" s="44"/>
      <c r="F60" s="44"/>
      <c r="G60" s="44"/>
      <c r="H60" s="44"/>
      <c r="I60" s="129"/>
      <c r="J60" s="139">
        <f>J86</f>
        <v>0</v>
      </c>
      <c r="K60" s="47"/>
      <c r="AU60" s="26" t="s">
        <v>125</v>
      </c>
    </row>
    <row r="61" spans="2:11" s="8" customFormat="1" ht="24.95" customHeight="1">
      <c r="B61" s="160"/>
      <c r="C61" s="161"/>
      <c r="D61" s="162" t="s">
        <v>133</v>
      </c>
      <c r="E61" s="163"/>
      <c r="F61" s="163"/>
      <c r="G61" s="163"/>
      <c r="H61" s="163"/>
      <c r="I61" s="164"/>
      <c r="J61" s="165">
        <f>J87</f>
        <v>0</v>
      </c>
      <c r="K61" s="166"/>
    </row>
    <row r="62" spans="2:11" s="9" customFormat="1" ht="19.9" customHeight="1">
      <c r="B62" s="167"/>
      <c r="C62" s="168"/>
      <c r="D62" s="169" t="s">
        <v>1333</v>
      </c>
      <c r="E62" s="170"/>
      <c r="F62" s="170"/>
      <c r="G62" s="170"/>
      <c r="H62" s="170"/>
      <c r="I62" s="171"/>
      <c r="J62" s="172">
        <f>J88</f>
        <v>0</v>
      </c>
      <c r="K62" s="173"/>
    </row>
    <row r="63" spans="2:11" s="9" customFormat="1" ht="19.9" customHeight="1">
      <c r="B63" s="167"/>
      <c r="C63" s="168"/>
      <c r="D63" s="169" t="s">
        <v>1334</v>
      </c>
      <c r="E63" s="170"/>
      <c r="F63" s="170"/>
      <c r="G63" s="170"/>
      <c r="H63" s="170"/>
      <c r="I63" s="171"/>
      <c r="J63" s="172">
        <f>J94</f>
        <v>0</v>
      </c>
      <c r="K63" s="173"/>
    </row>
    <row r="64" spans="2:11" s="9" customFormat="1" ht="19.9" customHeight="1">
      <c r="B64" s="167"/>
      <c r="C64" s="168"/>
      <c r="D64" s="169" t="s">
        <v>1338</v>
      </c>
      <c r="E64" s="170"/>
      <c r="F64" s="170"/>
      <c r="G64" s="170"/>
      <c r="H64" s="170"/>
      <c r="I64" s="171"/>
      <c r="J64" s="172">
        <f>J100</f>
        <v>0</v>
      </c>
      <c r="K64" s="173"/>
    </row>
    <row r="65" spans="2:11" s="1" customFormat="1" ht="21.75" customHeight="1">
      <c r="B65" s="43"/>
      <c r="C65" s="44"/>
      <c r="D65" s="44"/>
      <c r="E65" s="44"/>
      <c r="F65" s="44"/>
      <c r="G65" s="44"/>
      <c r="H65" s="44"/>
      <c r="I65" s="129"/>
      <c r="J65" s="44"/>
      <c r="K65" s="47"/>
    </row>
    <row r="66" spans="2:11" s="1" customFormat="1" ht="6.95" customHeight="1">
      <c r="B66" s="58"/>
      <c r="C66" s="59"/>
      <c r="D66" s="59"/>
      <c r="E66" s="59"/>
      <c r="F66" s="59"/>
      <c r="G66" s="59"/>
      <c r="H66" s="59"/>
      <c r="I66" s="150"/>
      <c r="J66" s="59"/>
      <c r="K66" s="60"/>
    </row>
    <row r="70" spans="2:12" s="1" customFormat="1" ht="6.95" customHeight="1">
      <c r="B70" s="61"/>
      <c r="C70" s="62"/>
      <c r="D70" s="62"/>
      <c r="E70" s="62"/>
      <c r="F70" s="62"/>
      <c r="G70" s="62"/>
      <c r="H70" s="62"/>
      <c r="I70" s="153"/>
      <c r="J70" s="62"/>
      <c r="K70" s="62"/>
      <c r="L70" s="63"/>
    </row>
    <row r="71" spans="2:12" s="1" customFormat="1" ht="36.95" customHeight="1">
      <c r="B71" s="43"/>
      <c r="C71" s="64" t="s">
        <v>146</v>
      </c>
      <c r="D71" s="65"/>
      <c r="E71" s="65"/>
      <c r="F71" s="65"/>
      <c r="G71" s="65"/>
      <c r="H71" s="65"/>
      <c r="I71" s="174"/>
      <c r="J71" s="65"/>
      <c r="K71" s="65"/>
      <c r="L71" s="63"/>
    </row>
    <row r="72" spans="2:12" s="1" customFormat="1" ht="6.95" customHeight="1">
      <c r="B72" s="43"/>
      <c r="C72" s="65"/>
      <c r="D72" s="65"/>
      <c r="E72" s="65"/>
      <c r="F72" s="65"/>
      <c r="G72" s="65"/>
      <c r="H72" s="65"/>
      <c r="I72" s="174"/>
      <c r="J72" s="65"/>
      <c r="K72" s="65"/>
      <c r="L72" s="63"/>
    </row>
    <row r="73" spans="2:12" s="1" customFormat="1" ht="14.45" customHeight="1">
      <c r="B73" s="43"/>
      <c r="C73" s="67" t="s">
        <v>18</v>
      </c>
      <c r="D73" s="65"/>
      <c r="E73" s="65"/>
      <c r="F73" s="65"/>
      <c r="G73" s="65"/>
      <c r="H73" s="65"/>
      <c r="I73" s="174"/>
      <c r="J73" s="65"/>
      <c r="K73" s="65"/>
      <c r="L73" s="63"/>
    </row>
    <row r="74" spans="2:12" s="1" customFormat="1" ht="22.5" customHeight="1">
      <c r="B74" s="43"/>
      <c r="C74" s="65"/>
      <c r="D74" s="65"/>
      <c r="E74" s="429" t="str">
        <f>E7</f>
        <v>Teoretické Ústavy  LF v Olomouci úpravy sekcí (A1-4.NP a A1-5.NP)</v>
      </c>
      <c r="F74" s="430"/>
      <c r="G74" s="430"/>
      <c r="H74" s="430"/>
      <c r="I74" s="174"/>
      <c r="J74" s="65"/>
      <c r="K74" s="65"/>
      <c r="L74" s="63"/>
    </row>
    <row r="75" spans="2:12" ht="13.5">
      <c r="B75" s="30"/>
      <c r="C75" s="67" t="s">
        <v>117</v>
      </c>
      <c r="D75" s="175"/>
      <c r="E75" s="175"/>
      <c r="F75" s="175"/>
      <c r="G75" s="175"/>
      <c r="H75" s="175"/>
      <c r="J75" s="175"/>
      <c r="K75" s="175"/>
      <c r="L75" s="176"/>
    </row>
    <row r="76" spans="2:12" s="1" customFormat="1" ht="22.5" customHeight="1">
      <c r="B76" s="43"/>
      <c r="C76" s="65"/>
      <c r="D76" s="65"/>
      <c r="E76" s="429" t="s">
        <v>118</v>
      </c>
      <c r="F76" s="431"/>
      <c r="G76" s="431"/>
      <c r="H76" s="431"/>
      <c r="I76" s="174"/>
      <c r="J76" s="65"/>
      <c r="K76" s="65"/>
      <c r="L76" s="63"/>
    </row>
    <row r="77" spans="2:12" s="1" customFormat="1" ht="14.45" customHeight="1">
      <c r="B77" s="43"/>
      <c r="C77" s="67" t="s">
        <v>119</v>
      </c>
      <c r="D77" s="65"/>
      <c r="E77" s="65"/>
      <c r="F77" s="65"/>
      <c r="G77" s="65"/>
      <c r="H77" s="65"/>
      <c r="I77" s="174"/>
      <c r="J77" s="65"/>
      <c r="K77" s="65"/>
      <c r="L77" s="63"/>
    </row>
    <row r="78" spans="2:12" s="1" customFormat="1" ht="23.25" customHeight="1">
      <c r="B78" s="43"/>
      <c r="C78" s="65"/>
      <c r="D78" s="65"/>
      <c r="E78" s="401" t="str">
        <f>E11</f>
        <v>VZT - Vzduchotechnika</v>
      </c>
      <c r="F78" s="431"/>
      <c r="G78" s="431"/>
      <c r="H78" s="431"/>
      <c r="I78" s="174"/>
      <c r="J78" s="65"/>
      <c r="K78" s="65"/>
      <c r="L78" s="63"/>
    </row>
    <row r="79" spans="2:12" s="1" customFormat="1" ht="6.95" customHeight="1">
      <c r="B79" s="43"/>
      <c r="C79" s="65"/>
      <c r="D79" s="65"/>
      <c r="E79" s="65"/>
      <c r="F79" s="65"/>
      <c r="G79" s="65"/>
      <c r="H79" s="65"/>
      <c r="I79" s="174"/>
      <c r="J79" s="65"/>
      <c r="K79" s="65"/>
      <c r="L79" s="63"/>
    </row>
    <row r="80" spans="2:12" s="1" customFormat="1" ht="18" customHeight="1">
      <c r="B80" s="43"/>
      <c r="C80" s="67" t="s">
        <v>23</v>
      </c>
      <c r="D80" s="65"/>
      <c r="E80" s="65"/>
      <c r="F80" s="177" t="str">
        <f>F14</f>
        <v xml:space="preserve"> </v>
      </c>
      <c r="G80" s="65"/>
      <c r="H80" s="65"/>
      <c r="I80" s="178" t="s">
        <v>25</v>
      </c>
      <c r="J80" s="75" t="str">
        <f>IF(J14="","",J14)</f>
        <v>14.7.2016</v>
      </c>
      <c r="K80" s="65"/>
      <c r="L80" s="63"/>
    </row>
    <row r="81" spans="2:12" s="1" customFormat="1" ht="6.95" customHeight="1">
      <c r="B81" s="43"/>
      <c r="C81" s="65"/>
      <c r="D81" s="65"/>
      <c r="E81" s="65"/>
      <c r="F81" s="65"/>
      <c r="G81" s="65"/>
      <c r="H81" s="65"/>
      <c r="I81" s="174"/>
      <c r="J81" s="65"/>
      <c r="K81" s="65"/>
      <c r="L81" s="63"/>
    </row>
    <row r="82" spans="2:12" s="1" customFormat="1" ht="13.5">
      <c r="B82" s="43"/>
      <c r="C82" s="67" t="s">
        <v>27</v>
      </c>
      <c r="D82" s="65"/>
      <c r="E82" s="65"/>
      <c r="F82" s="177" t="str">
        <f>E17</f>
        <v>Univerzita Palackého v Olomouci</v>
      </c>
      <c r="G82" s="65"/>
      <c r="H82" s="65"/>
      <c r="I82" s="178" t="s">
        <v>34</v>
      </c>
      <c r="J82" s="177" t="str">
        <f>E23</f>
        <v>Stavoprotjekt Olomouc a.s.</v>
      </c>
      <c r="K82" s="65"/>
      <c r="L82" s="63"/>
    </row>
    <row r="83" spans="2:12" s="1" customFormat="1" ht="14.45" customHeight="1">
      <c r="B83" s="43"/>
      <c r="C83" s="67" t="s">
        <v>32</v>
      </c>
      <c r="D83" s="65"/>
      <c r="E83" s="65"/>
      <c r="F83" s="177" t="str">
        <f>IF(E20="","",E20)</f>
        <v/>
      </c>
      <c r="G83" s="65"/>
      <c r="H83" s="65"/>
      <c r="I83" s="174"/>
      <c r="J83" s="65"/>
      <c r="K83" s="65"/>
      <c r="L83" s="63"/>
    </row>
    <row r="84" spans="2:12" s="1" customFormat="1" ht="10.35" customHeight="1">
      <c r="B84" s="43"/>
      <c r="C84" s="65"/>
      <c r="D84" s="65"/>
      <c r="E84" s="65"/>
      <c r="F84" s="65"/>
      <c r="G84" s="65"/>
      <c r="H84" s="65"/>
      <c r="I84" s="174"/>
      <c r="J84" s="65"/>
      <c r="K84" s="65"/>
      <c r="L84" s="63"/>
    </row>
    <row r="85" spans="2:20" s="10" customFormat="1" ht="29.25" customHeight="1">
      <c r="B85" s="179"/>
      <c r="C85" s="180" t="s">
        <v>147</v>
      </c>
      <c r="D85" s="181" t="s">
        <v>57</v>
      </c>
      <c r="E85" s="181" t="s">
        <v>53</v>
      </c>
      <c r="F85" s="181" t="s">
        <v>148</v>
      </c>
      <c r="G85" s="181" t="s">
        <v>149</v>
      </c>
      <c r="H85" s="181" t="s">
        <v>150</v>
      </c>
      <c r="I85" s="182" t="s">
        <v>151</v>
      </c>
      <c r="J85" s="181" t="s">
        <v>123</v>
      </c>
      <c r="K85" s="183" t="s">
        <v>152</v>
      </c>
      <c r="L85" s="184"/>
      <c r="M85" s="83" t="s">
        <v>153</v>
      </c>
      <c r="N85" s="84" t="s">
        <v>42</v>
      </c>
      <c r="O85" s="84" t="s">
        <v>154</v>
      </c>
      <c r="P85" s="84" t="s">
        <v>155</v>
      </c>
      <c r="Q85" s="84" t="s">
        <v>156</v>
      </c>
      <c r="R85" s="84" t="s">
        <v>157</v>
      </c>
      <c r="S85" s="84" t="s">
        <v>158</v>
      </c>
      <c r="T85" s="85" t="s">
        <v>159</v>
      </c>
    </row>
    <row r="86" spans="2:63" s="1" customFormat="1" ht="29.25" customHeight="1">
      <c r="B86" s="43"/>
      <c r="C86" s="89" t="s">
        <v>124</v>
      </c>
      <c r="D86" s="65"/>
      <c r="E86" s="65"/>
      <c r="F86" s="65"/>
      <c r="G86" s="65"/>
      <c r="H86" s="65"/>
      <c r="I86" s="174"/>
      <c r="J86" s="185">
        <f>BK86</f>
        <v>0</v>
      </c>
      <c r="K86" s="65"/>
      <c r="L86" s="63"/>
      <c r="M86" s="86"/>
      <c r="N86" s="87"/>
      <c r="O86" s="87"/>
      <c r="P86" s="186">
        <f>P87</f>
        <v>0</v>
      </c>
      <c r="Q86" s="87"/>
      <c r="R86" s="186">
        <f>R87</f>
        <v>0.35208999999999996</v>
      </c>
      <c r="S86" s="87"/>
      <c r="T86" s="187">
        <f>T87</f>
        <v>0.0357</v>
      </c>
      <c r="AT86" s="26" t="s">
        <v>71</v>
      </c>
      <c r="AU86" s="26" t="s">
        <v>125</v>
      </c>
      <c r="BK86" s="188">
        <f>BK87</f>
        <v>0</v>
      </c>
    </row>
    <row r="87" spans="2:63" s="11" customFormat="1" ht="37.35" customHeight="1">
      <c r="B87" s="189"/>
      <c r="C87" s="190"/>
      <c r="D87" s="191" t="s">
        <v>71</v>
      </c>
      <c r="E87" s="192" t="s">
        <v>575</v>
      </c>
      <c r="F87" s="192" t="s">
        <v>576</v>
      </c>
      <c r="G87" s="190"/>
      <c r="H87" s="190"/>
      <c r="I87" s="193"/>
      <c r="J87" s="194">
        <f>BK87</f>
        <v>0</v>
      </c>
      <c r="K87" s="190"/>
      <c r="L87" s="195"/>
      <c r="M87" s="196"/>
      <c r="N87" s="197"/>
      <c r="O87" s="197"/>
      <c r="P87" s="198">
        <f>P88+P94+P100</f>
        <v>0</v>
      </c>
      <c r="Q87" s="197"/>
      <c r="R87" s="198">
        <f>R88+R94+R100</f>
        <v>0.35208999999999996</v>
      </c>
      <c r="S87" s="197"/>
      <c r="T87" s="199">
        <f>T88+T94+T100</f>
        <v>0.0357</v>
      </c>
      <c r="AR87" s="200" t="s">
        <v>81</v>
      </c>
      <c r="AT87" s="201" t="s">
        <v>71</v>
      </c>
      <c r="AU87" s="201" t="s">
        <v>72</v>
      </c>
      <c r="AY87" s="200" t="s">
        <v>162</v>
      </c>
      <c r="BK87" s="202">
        <f>BK88+BK94+BK100</f>
        <v>0</v>
      </c>
    </row>
    <row r="88" spans="2:63" s="11" customFormat="1" ht="19.9" customHeight="1">
      <c r="B88" s="189"/>
      <c r="C88" s="190"/>
      <c r="D88" s="203" t="s">
        <v>71</v>
      </c>
      <c r="E88" s="204" t="s">
        <v>1386</v>
      </c>
      <c r="F88" s="204" t="s">
        <v>1387</v>
      </c>
      <c r="G88" s="190"/>
      <c r="H88" s="190"/>
      <c r="I88" s="193"/>
      <c r="J88" s="205">
        <f>BK88</f>
        <v>0</v>
      </c>
      <c r="K88" s="190"/>
      <c r="L88" s="195"/>
      <c r="M88" s="196"/>
      <c r="N88" s="197"/>
      <c r="O88" s="197"/>
      <c r="P88" s="198">
        <f>SUM(P89:P93)</f>
        <v>0</v>
      </c>
      <c r="Q88" s="197"/>
      <c r="R88" s="198">
        <f>SUM(R89:R93)</f>
        <v>0.00332</v>
      </c>
      <c r="S88" s="197"/>
      <c r="T88" s="199">
        <f>SUM(T89:T93)</f>
        <v>0</v>
      </c>
      <c r="AR88" s="200" t="s">
        <v>81</v>
      </c>
      <c r="AT88" s="201" t="s">
        <v>71</v>
      </c>
      <c r="AU88" s="201" t="s">
        <v>79</v>
      </c>
      <c r="AY88" s="200" t="s">
        <v>162</v>
      </c>
      <c r="BK88" s="202">
        <f>SUM(BK89:BK93)</f>
        <v>0</v>
      </c>
    </row>
    <row r="89" spans="2:65" s="1" customFormat="1" ht="22.5" customHeight="1">
      <c r="B89" s="43"/>
      <c r="C89" s="206" t="s">
        <v>79</v>
      </c>
      <c r="D89" s="206" t="s">
        <v>165</v>
      </c>
      <c r="E89" s="207" t="s">
        <v>1410</v>
      </c>
      <c r="F89" s="208" t="s">
        <v>1411</v>
      </c>
      <c r="G89" s="209" t="s">
        <v>206</v>
      </c>
      <c r="H89" s="210">
        <v>8</v>
      </c>
      <c r="I89" s="211"/>
      <c r="J89" s="212">
        <f>ROUND(I89*H89,2)</f>
        <v>0</v>
      </c>
      <c r="K89" s="208" t="s">
        <v>2206</v>
      </c>
      <c r="L89" s="63"/>
      <c r="M89" s="213" t="s">
        <v>21</v>
      </c>
      <c r="N89" s="214" t="s">
        <v>43</v>
      </c>
      <c r="O89" s="44"/>
      <c r="P89" s="215">
        <f>O89*H89</f>
        <v>0</v>
      </c>
      <c r="Q89" s="215">
        <v>0.00029</v>
      </c>
      <c r="R89" s="215">
        <f>Q89*H89</f>
        <v>0.00232</v>
      </c>
      <c r="S89" s="215">
        <v>0</v>
      </c>
      <c r="T89" s="216">
        <f>S89*H89</f>
        <v>0</v>
      </c>
      <c r="AR89" s="26" t="s">
        <v>376</v>
      </c>
      <c r="AT89" s="26" t="s">
        <v>165</v>
      </c>
      <c r="AU89" s="26" t="s">
        <v>81</v>
      </c>
      <c r="AY89" s="26" t="s">
        <v>162</v>
      </c>
      <c r="BE89" s="217">
        <f>IF(N89="základní",J89,0)</f>
        <v>0</v>
      </c>
      <c r="BF89" s="217">
        <f>IF(N89="snížená",J89,0)</f>
        <v>0</v>
      </c>
      <c r="BG89" s="217">
        <f>IF(N89="zákl. přenesená",J89,0)</f>
        <v>0</v>
      </c>
      <c r="BH89" s="217">
        <f>IF(N89="sníž. přenesená",J89,0)</f>
        <v>0</v>
      </c>
      <c r="BI89" s="217">
        <f>IF(N89="nulová",J89,0)</f>
        <v>0</v>
      </c>
      <c r="BJ89" s="26" t="s">
        <v>79</v>
      </c>
      <c r="BK89" s="217">
        <f>ROUND(I89*H89,2)</f>
        <v>0</v>
      </c>
      <c r="BL89" s="26" t="s">
        <v>376</v>
      </c>
      <c r="BM89" s="26" t="s">
        <v>2207</v>
      </c>
    </row>
    <row r="90" spans="2:65" s="1" customFormat="1" ht="22.5" customHeight="1">
      <c r="B90" s="43"/>
      <c r="C90" s="206" t="s">
        <v>81</v>
      </c>
      <c r="D90" s="206" t="s">
        <v>165</v>
      </c>
      <c r="E90" s="207" t="s">
        <v>2208</v>
      </c>
      <c r="F90" s="208" t="s">
        <v>2209</v>
      </c>
      <c r="G90" s="209" t="s">
        <v>416</v>
      </c>
      <c r="H90" s="210">
        <v>1</v>
      </c>
      <c r="I90" s="211"/>
      <c r="J90" s="212">
        <f>ROUND(I90*H90,2)</f>
        <v>0</v>
      </c>
      <c r="K90" s="208" t="s">
        <v>21</v>
      </c>
      <c r="L90" s="63"/>
      <c r="M90" s="213" t="s">
        <v>21</v>
      </c>
      <c r="N90" s="214" t="s">
        <v>43</v>
      </c>
      <c r="O90" s="44"/>
      <c r="P90" s="215">
        <f>O90*H90</f>
        <v>0</v>
      </c>
      <c r="Q90" s="215">
        <v>0.0005</v>
      </c>
      <c r="R90" s="215">
        <f>Q90*H90</f>
        <v>0.0005</v>
      </c>
      <c r="S90" s="215">
        <v>0</v>
      </c>
      <c r="T90" s="216">
        <f>S90*H90</f>
        <v>0</v>
      </c>
      <c r="AR90" s="26" t="s">
        <v>376</v>
      </c>
      <c r="AT90" s="26" t="s">
        <v>165</v>
      </c>
      <c r="AU90" s="26" t="s">
        <v>81</v>
      </c>
      <c r="AY90" s="26" t="s">
        <v>162</v>
      </c>
      <c r="BE90" s="217">
        <f>IF(N90="základní",J90,0)</f>
        <v>0</v>
      </c>
      <c r="BF90" s="217">
        <f>IF(N90="snížená",J90,0)</f>
        <v>0</v>
      </c>
      <c r="BG90" s="217">
        <f>IF(N90="zákl. přenesená",J90,0)</f>
        <v>0</v>
      </c>
      <c r="BH90" s="217">
        <f>IF(N90="sníž. přenesená",J90,0)</f>
        <v>0</v>
      </c>
      <c r="BI90" s="217">
        <f>IF(N90="nulová",J90,0)</f>
        <v>0</v>
      </c>
      <c r="BJ90" s="26" t="s">
        <v>79</v>
      </c>
      <c r="BK90" s="217">
        <f>ROUND(I90*H90,2)</f>
        <v>0</v>
      </c>
      <c r="BL90" s="26" t="s">
        <v>376</v>
      </c>
      <c r="BM90" s="26" t="s">
        <v>2210</v>
      </c>
    </row>
    <row r="91" spans="2:65" s="1" customFormat="1" ht="22.5" customHeight="1">
      <c r="B91" s="43"/>
      <c r="C91" s="206" t="s">
        <v>163</v>
      </c>
      <c r="D91" s="206" t="s">
        <v>165</v>
      </c>
      <c r="E91" s="207" t="s">
        <v>2211</v>
      </c>
      <c r="F91" s="208" t="s">
        <v>2212</v>
      </c>
      <c r="G91" s="209" t="s">
        <v>416</v>
      </c>
      <c r="H91" s="210">
        <v>1</v>
      </c>
      <c r="I91" s="211"/>
      <c r="J91" s="212">
        <f>ROUND(I91*H91,2)</f>
        <v>0</v>
      </c>
      <c r="K91" s="208" t="s">
        <v>21</v>
      </c>
      <c r="L91" s="63"/>
      <c r="M91" s="213" t="s">
        <v>21</v>
      </c>
      <c r="N91" s="214" t="s">
        <v>43</v>
      </c>
      <c r="O91" s="44"/>
      <c r="P91" s="215">
        <f>O91*H91</f>
        <v>0</v>
      </c>
      <c r="Q91" s="215">
        <v>0.0005</v>
      </c>
      <c r="R91" s="215">
        <f>Q91*H91</f>
        <v>0.0005</v>
      </c>
      <c r="S91" s="215">
        <v>0</v>
      </c>
      <c r="T91" s="216">
        <f>S91*H91</f>
        <v>0</v>
      </c>
      <c r="AR91" s="26" t="s">
        <v>376</v>
      </c>
      <c r="AT91" s="26" t="s">
        <v>165</v>
      </c>
      <c r="AU91" s="26" t="s">
        <v>81</v>
      </c>
      <c r="AY91" s="26" t="s">
        <v>162</v>
      </c>
      <c r="BE91" s="217">
        <f>IF(N91="základní",J91,0)</f>
        <v>0</v>
      </c>
      <c r="BF91" s="217">
        <f>IF(N91="snížená",J91,0)</f>
        <v>0</v>
      </c>
      <c r="BG91" s="217">
        <f>IF(N91="zákl. přenesená",J91,0)</f>
        <v>0</v>
      </c>
      <c r="BH91" s="217">
        <f>IF(N91="sníž. přenesená",J91,0)</f>
        <v>0</v>
      </c>
      <c r="BI91" s="217">
        <f>IF(N91="nulová",J91,0)</f>
        <v>0</v>
      </c>
      <c r="BJ91" s="26" t="s">
        <v>79</v>
      </c>
      <c r="BK91" s="217">
        <f>ROUND(I91*H91,2)</f>
        <v>0</v>
      </c>
      <c r="BL91" s="26" t="s">
        <v>376</v>
      </c>
      <c r="BM91" s="26" t="s">
        <v>2213</v>
      </c>
    </row>
    <row r="92" spans="2:65" s="1" customFormat="1" ht="22.5" customHeight="1">
      <c r="B92" s="43"/>
      <c r="C92" s="206" t="s">
        <v>170</v>
      </c>
      <c r="D92" s="206" t="s">
        <v>165</v>
      </c>
      <c r="E92" s="207" t="s">
        <v>1436</v>
      </c>
      <c r="F92" s="208" t="s">
        <v>1437</v>
      </c>
      <c r="G92" s="209" t="s">
        <v>594</v>
      </c>
      <c r="H92" s="280"/>
      <c r="I92" s="211"/>
      <c r="J92" s="212">
        <f>ROUND(I92*H92,2)</f>
        <v>0</v>
      </c>
      <c r="K92" s="208" t="s">
        <v>169</v>
      </c>
      <c r="L92" s="63"/>
      <c r="M92" s="213" t="s">
        <v>21</v>
      </c>
      <c r="N92" s="214" t="s">
        <v>43</v>
      </c>
      <c r="O92" s="44"/>
      <c r="P92" s="215">
        <f>O92*H92</f>
        <v>0</v>
      </c>
      <c r="Q92" s="215">
        <v>0</v>
      </c>
      <c r="R92" s="215">
        <f>Q92*H92</f>
        <v>0</v>
      </c>
      <c r="S92" s="215">
        <v>0</v>
      </c>
      <c r="T92" s="216">
        <f>S92*H92</f>
        <v>0</v>
      </c>
      <c r="AR92" s="26" t="s">
        <v>376</v>
      </c>
      <c r="AT92" s="26" t="s">
        <v>165</v>
      </c>
      <c r="AU92" s="26" t="s">
        <v>81</v>
      </c>
      <c r="AY92" s="26" t="s">
        <v>162</v>
      </c>
      <c r="BE92" s="217">
        <f>IF(N92="základní",J92,0)</f>
        <v>0</v>
      </c>
      <c r="BF92" s="217">
        <f>IF(N92="snížená",J92,0)</f>
        <v>0</v>
      </c>
      <c r="BG92" s="217">
        <f>IF(N92="zákl. přenesená",J92,0)</f>
        <v>0</v>
      </c>
      <c r="BH92" s="217">
        <f>IF(N92="sníž. přenesená",J92,0)</f>
        <v>0</v>
      </c>
      <c r="BI92" s="217">
        <f>IF(N92="nulová",J92,0)</f>
        <v>0</v>
      </c>
      <c r="BJ92" s="26" t="s">
        <v>79</v>
      </c>
      <c r="BK92" s="217">
        <f>ROUND(I92*H92,2)</f>
        <v>0</v>
      </c>
      <c r="BL92" s="26" t="s">
        <v>376</v>
      </c>
      <c r="BM92" s="26" t="s">
        <v>2214</v>
      </c>
    </row>
    <row r="93" spans="2:47" s="1" customFormat="1" ht="121.5">
      <c r="B93" s="43"/>
      <c r="C93" s="65"/>
      <c r="D93" s="218" t="s">
        <v>172</v>
      </c>
      <c r="E93" s="65"/>
      <c r="F93" s="219" t="s">
        <v>998</v>
      </c>
      <c r="G93" s="65"/>
      <c r="H93" s="65"/>
      <c r="I93" s="174"/>
      <c r="J93" s="65"/>
      <c r="K93" s="65"/>
      <c r="L93" s="63"/>
      <c r="M93" s="220"/>
      <c r="N93" s="44"/>
      <c r="O93" s="44"/>
      <c r="P93" s="44"/>
      <c r="Q93" s="44"/>
      <c r="R93" s="44"/>
      <c r="S93" s="44"/>
      <c r="T93" s="80"/>
      <c r="AT93" s="26" t="s">
        <v>172</v>
      </c>
      <c r="AU93" s="26" t="s">
        <v>81</v>
      </c>
    </row>
    <row r="94" spans="2:63" s="11" customFormat="1" ht="29.85" customHeight="1">
      <c r="B94" s="189"/>
      <c r="C94" s="190"/>
      <c r="D94" s="203" t="s">
        <v>71</v>
      </c>
      <c r="E94" s="204" t="s">
        <v>1442</v>
      </c>
      <c r="F94" s="204" t="s">
        <v>1443</v>
      </c>
      <c r="G94" s="190"/>
      <c r="H94" s="190"/>
      <c r="I94" s="193"/>
      <c r="J94" s="205">
        <f>BK94</f>
        <v>0</v>
      </c>
      <c r="K94" s="190"/>
      <c r="L94" s="195"/>
      <c r="M94" s="196"/>
      <c r="N94" s="197"/>
      <c r="O94" s="197"/>
      <c r="P94" s="198">
        <f>SUM(P95:P99)</f>
        <v>0</v>
      </c>
      <c r="Q94" s="197"/>
      <c r="R94" s="198">
        <f>SUM(R95:R99)</f>
        <v>0.0076</v>
      </c>
      <c r="S94" s="197"/>
      <c r="T94" s="199">
        <f>SUM(T95:T99)</f>
        <v>0</v>
      </c>
      <c r="AR94" s="200" t="s">
        <v>81</v>
      </c>
      <c r="AT94" s="201" t="s">
        <v>71</v>
      </c>
      <c r="AU94" s="201" t="s">
        <v>79</v>
      </c>
      <c r="AY94" s="200" t="s">
        <v>162</v>
      </c>
      <c r="BK94" s="202">
        <f>SUM(BK95:BK99)</f>
        <v>0</v>
      </c>
    </row>
    <row r="95" spans="2:65" s="1" customFormat="1" ht="22.5" customHeight="1">
      <c r="B95" s="43"/>
      <c r="C95" s="206" t="s">
        <v>203</v>
      </c>
      <c r="D95" s="206" t="s">
        <v>165</v>
      </c>
      <c r="E95" s="207" t="s">
        <v>2215</v>
      </c>
      <c r="F95" s="208" t="s">
        <v>2216</v>
      </c>
      <c r="G95" s="209" t="s">
        <v>206</v>
      </c>
      <c r="H95" s="210">
        <v>8</v>
      </c>
      <c r="I95" s="211"/>
      <c r="J95" s="212">
        <f>ROUND(I95*H95,2)</f>
        <v>0</v>
      </c>
      <c r="K95" s="208" t="s">
        <v>2206</v>
      </c>
      <c r="L95" s="63"/>
      <c r="M95" s="213" t="s">
        <v>21</v>
      </c>
      <c r="N95" s="214" t="s">
        <v>43</v>
      </c>
      <c r="O95" s="44"/>
      <c r="P95" s="215">
        <f>O95*H95</f>
        <v>0</v>
      </c>
      <c r="Q95" s="215">
        <v>0.00066</v>
      </c>
      <c r="R95" s="215">
        <f>Q95*H95</f>
        <v>0.00528</v>
      </c>
      <c r="S95" s="215">
        <v>0</v>
      </c>
      <c r="T95" s="216">
        <f>S95*H95</f>
        <v>0</v>
      </c>
      <c r="AR95" s="26" t="s">
        <v>376</v>
      </c>
      <c r="AT95" s="26" t="s">
        <v>165</v>
      </c>
      <c r="AU95" s="26" t="s">
        <v>81</v>
      </c>
      <c r="AY95" s="26" t="s">
        <v>162</v>
      </c>
      <c r="BE95" s="217">
        <f>IF(N95="základní",J95,0)</f>
        <v>0</v>
      </c>
      <c r="BF95" s="217">
        <f>IF(N95="snížená",J95,0)</f>
        <v>0</v>
      </c>
      <c r="BG95" s="217">
        <f>IF(N95="zákl. přenesená",J95,0)</f>
        <v>0</v>
      </c>
      <c r="BH95" s="217">
        <f>IF(N95="sníž. přenesená",J95,0)</f>
        <v>0</v>
      </c>
      <c r="BI95" s="217">
        <f>IF(N95="nulová",J95,0)</f>
        <v>0</v>
      </c>
      <c r="BJ95" s="26" t="s">
        <v>79</v>
      </c>
      <c r="BK95" s="217">
        <f>ROUND(I95*H95,2)</f>
        <v>0</v>
      </c>
      <c r="BL95" s="26" t="s">
        <v>376</v>
      </c>
      <c r="BM95" s="26" t="s">
        <v>2217</v>
      </c>
    </row>
    <row r="96" spans="2:65" s="1" customFormat="1" ht="22.5" customHeight="1">
      <c r="B96" s="43"/>
      <c r="C96" s="206" t="s">
        <v>211</v>
      </c>
      <c r="D96" s="206" t="s">
        <v>165</v>
      </c>
      <c r="E96" s="207" t="s">
        <v>2218</v>
      </c>
      <c r="F96" s="208" t="s">
        <v>2219</v>
      </c>
      <c r="G96" s="209" t="s">
        <v>206</v>
      </c>
      <c r="H96" s="210">
        <v>8</v>
      </c>
      <c r="I96" s="211"/>
      <c r="J96" s="212">
        <f>ROUND(I96*H96,2)</f>
        <v>0</v>
      </c>
      <c r="K96" s="208" t="s">
        <v>2206</v>
      </c>
      <c r="L96" s="63"/>
      <c r="M96" s="213" t="s">
        <v>21</v>
      </c>
      <c r="N96" s="214" t="s">
        <v>43</v>
      </c>
      <c r="O96" s="44"/>
      <c r="P96" s="215">
        <f>O96*H96</f>
        <v>0</v>
      </c>
      <c r="Q96" s="215">
        <v>0.00029</v>
      </c>
      <c r="R96" s="215">
        <f>Q96*H96</f>
        <v>0.00232</v>
      </c>
      <c r="S96" s="215">
        <v>0</v>
      </c>
      <c r="T96" s="216">
        <f>S96*H96</f>
        <v>0</v>
      </c>
      <c r="AR96" s="26" t="s">
        <v>376</v>
      </c>
      <c r="AT96" s="26" t="s">
        <v>165</v>
      </c>
      <c r="AU96" s="26" t="s">
        <v>81</v>
      </c>
      <c r="AY96" s="26" t="s">
        <v>162</v>
      </c>
      <c r="BE96" s="217">
        <f>IF(N96="základní",J96,0)</f>
        <v>0</v>
      </c>
      <c r="BF96" s="217">
        <f>IF(N96="snížená",J96,0)</f>
        <v>0</v>
      </c>
      <c r="BG96" s="217">
        <f>IF(N96="zákl. přenesená",J96,0)</f>
        <v>0</v>
      </c>
      <c r="BH96" s="217">
        <f>IF(N96="sníž. přenesená",J96,0)</f>
        <v>0</v>
      </c>
      <c r="BI96" s="217">
        <f>IF(N96="nulová",J96,0)</f>
        <v>0</v>
      </c>
      <c r="BJ96" s="26" t="s">
        <v>79</v>
      </c>
      <c r="BK96" s="217">
        <f>ROUND(I96*H96,2)</f>
        <v>0</v>
      </c>
      <c r="BL96" s="26" t="s">
        <v>376</v>
      </c>
      <c r="BM96" s="26" t="s">
        <v>2220</v>
      </c>
    </row>
    <row r="97" spans="2:65" s="1" customFormat="1" ht="22.5" customHeight="1">
      <c r="B97" s="43"/>
      <c r="C97" s="206" t="s">
        <v>217</v>
      </c>
      <c r="D97" s="206" t="s">
        <v>165</v>
      </c>
      <c r="E97" s="207" t="s">
        <v>2221</v>
      </c>
      <c r="F97" s="208" t="s">
        <v>2222</v>
      </c>
      <c r="G97" s="209" t="s">
        <v>416</v>
      </c>
      <c r="H97" s="210">
        <v>1</v>
      </c>
      <c r="I97" s="211"/>
      <c r="J97" s="212">
        <f>ROUND(I97*H97,2)</f>
        <v>0</v>
      </c>
      <c r="K97" s="208" t="s">
        <v>21</v>
      </c>
      <c r="L97" s="63"/>
      <c r="M97" s="213" t="s">
        <v>21</v>
      </c>
      <c r="N97" s="214" t="s">
        <v>43</v>
      </c>
      <c r="O97" s="44"/>
      <c r="P97" s="215">
        <f>O97*H97</f>
        <v>0</v>
      </c>
      <c r="Q97" s="215">
        <v>0</v>
      </c>
      <c r="R97" s="215">
        <f>Q97*H97</f>
        <v>0</v>
      </c>
      <c r="S97" s="215">
        <v>0</v>
      </c>
      <c r="T97" s="216">
        <f>S97*H97</f>
        <v>0</v>
      </c>
      <c r="AR97" s="26" t="s">
        <v>376</v>
      </c>
      <c r="AT97" s="26" t="s">
        <v>165</v>
      </c>
      <c r="AU97" s="26" t="s">
        <v>81</v>
      </c>
      <c r="AY97" s="26" t="s">
        <v>162</v>
      </c>
      <c r="BE97" s="217">
        <f>IF(N97="základní",J97,0)</f>
        <v>0</v>
      </c>
      <c r="BF97" s="217">
        <f>IF(N97="snížená",J97,0)</f>
        <v>0</v>
      </c>
      <c r="BG97" s="217">
        <f>IF(N97="zákl. přenesená",J97,0)</f>
        <v>0</v>
      </c>
      <c r="BH97" s="217">
        <f>IF(N97="sníž. přenesená",J97,0)</f>
        <v>0</v>
      </c>
      <c r="BI97" s="217">
        <f>IF(N97="nulová",J97,0)</f>
        <v>0</v>
      </c>
      <c r="BJ97" s="26" t="s">
        <v>79</v>
      </c>
      <c r="BK97" s="217">
        <f>ROUND(I97*H97,2)</f>
        <v>0</v>
      </c>
      <c r="BL97" s="26" t="s">
        <v>376</v>
      </c>
      <c r="BM97" s="26" t="s">
        <v>2223</v>
      </c>
    </row>
    <row r="98" spans="2:65" s="1" customFormat="1" ht="22.5" customHeight="1">
      <c r="B98" s="43"/>
      <c r="C98" s="206" t="s">
        <v>222</v>
      </c>
      <c r="D98" s="206" t="s">
        <v>165</v>
      </c>
      <c r="E98" s="207" t="s">
        <v>1504</v>
      </c>
      <c r="F98" s="208" t="s">
        <v>1505</v>
      </c>
      <c r="G98" s="209" t="s">
        <v>594</v>
      </c>
      <c r="H98" s="280"/>
      <c r="I98" s="211"/>
      <c r="J98" s="212">
        <f>ROUND(I98*H98,2)</f>
        <v>0</v>
      </c>
      <c r="K98" s="208" t="s">
        <v>169</v>
      </c>
      <c r="L98" s="63"/>
      <c r="M98" s="213" t="s">
        <v>21</v>
      </c>
      <c r="N98" s="214" t="s">
        <v>43</v>
      </c>
      <c r="O98" s="44"/>
      <c r="P98" s="215">
        <f>O98*H98</f>
        <v>0</v>
      </c>
      <c r="Q98" s="215">
        <v>0</v>
      </c>
      <c r="R98" s="215">
        <f>Q98*H98</f>
        <v>0</v>
      </c>
      <c r="S98" s="215">
        <v>0</v>
      </c>
      <c r="T98" s="216">
        <f>S98*H98</f>
        <v>0</v>
      </c>
      <c r="AR98" s="26" t="s">
        <v>376</v>
      </c>
      <c r="AT98" s="26" t="s">
        <v>165</v>
      </c>
      <c r="AU98" s="26" t="s">
        <v>81</v>
      </c>
      <c r="AY98" s="26" t="s">
        <v>162</v>
      </c>
      <c r="BE98" s="217">
        <f>IF(N98="základní",J98,0)</f>
        <v>0</v>
      </c>
      <c r="BF98" s="217">
        <f>IF(N98="snížená",J98,0)</f>
        <v>0</v>
      </c>
      <c r="BG98" s="217">
        <f>IF(N98="zákl. přenesená",J98,0)</f>
        <v>0</v>
      </c>
      <c r="BH98" s="217">
        <f>IF(N98="sníž. přenesená",J98,0)</f>
        <v>0</v>
      </c>
      <c r="BI98" s="217">
        <f>IF(N98="nulová",J98,0)</f>
        <v>0</v>
      </c>
      <c r="BJ98" s="26" t="s">
        <v>79</v>
      </c>
      <c r="BK98" s="217">
        <f>ROUND(I98*H98,2)</f>
        <v>0</v>
      </c>
      <c r="BL98" s="26" t="s">
        <v>376</v>
      </c>
      <c r="BM98" s="26" t="s">
        <v>2224</v>
      </c>
    </row>
    <row r="99" spans="2:47" s="1" customFormat="1" ht="121.5">
      <c r="B99" s="43"/>
      <c r="C99" s="65"/>
      <c r="D99" s="218" t="s">
        <v>172</v>
      </c>
      <c r="E99" s="65"/>
      <c r="F99" s="219" t="s">
        <v>614</v>
      </c>
      <c r="G99" s="65"/>
      <c r="H99" s="65"/>
      <c r="I99" s="174"/>
      <c r="J99" s="65"/>
      <c r="K99" s="65"/>
      <c r="L99" s="63"/>
      <c r="M99" s="220"/>
      <c r="N99" s="44"/>
      <c r="O99" s="44"/>
      <c r="P99" s="44"/>
      <c r="Q99" s="44"/>
      <c r="R99" s="44"/>
      <c r="S99" s="44"/>
      <c r="T99" s="80"/>
      <c r="AT99" s="26" t="s">
        <v>172</v>
      </c>
      <c r="AU99" s="26" t="s">
        <v>81</v>
      </c>
    </row>
    <row r="100" spans="2:63" s="11" customFormat="1" ht="29.85" customHeight="1">
      <c r="B100" s="189"/>
      <c r="C100" s="190"/>
      <c r="D100" s="203" t="s">
        <v>71</v>
      </c>
      <c r="E100" s="204" t="s">
        <v>1616</v>
      </c>
      <c r="F100" s="204" t="s">
        <v>97</v>
      </c>
      <c r="G100" s="190"/>
      <c r="H100" s="190"/>
      <c r="I100" s="193"/>
      <c r="J100" s="205">
        <f>BK100</f>
        <v>0</v>
      </c>
      <c r="K100" s="190"/>
      <c r="L100" s="195"/>
      <c r="M100" s="196"/>
      <c r="N100" s="197"/>
      <c r="O100" s="197"/>
      <c r="P100" s="198">
        <f>SUM(P101:P136)</f>
        <v>0</v>
      </c>
      <c r="Q100" s="197"/>
      <c r="R100" s="198">
        <f>SUM(R101:R136)</f>
        <v>0.34117</v>
      </c>
      <c r="S100" s="197"/>
      <c r="T100" s="199">
        <f>SUM(T101:T136)</f>
        <v>0.0357</v>
      </c>
      <c r="AR100" s="200" t="s">
        <v>81</v>
      </c>
      <c r="AT100" s="201" t="s">
        <v>71</v>
      </c>
      <c r="AU100" s="201" t="s">
        <v>79</v>
      </c>
      <c r="AY100" s="200" t="s">
        <v>162</v>
      </c>
      <c r="BK100" s="202">
        <f>SUM(BK101:BK136)</f>
        <v>0</v>
      </c>
    </row>
    <row r="101" spans="2:65" s="1" customFormat="1" ht="22.5" customHeight="1">
      <c r="B101" s="43"/>
      <c r="C101" s="206" t="s">
        <v>229</v>
      </c>
      <c r="D101" s="206" t="s">
        <v>165</v>
      </c>
      <c r="E101" s="207" t="s">
        <v>2225</v>
      </c>
      <c r="F101" s="208" t="s">
        <v>2226</v>
      </c>
      <c r="G101" s="209" t="s">
        <v>416</v>
      </c>
      <c r="H101" s="210">
        <v>5</v>
      </c>
      <c r="I101" s="211"/>
      <c r="J101" s="212">
        <f>ROUND(I101*H101,2)</f>
        <v>0</v>
      </c>
      <c r="K101" s="208" t="s">
        <v>2206</v>
      </c>
      <c r="L101" s="63"/>
      <c r="M101" s="213" t="s">
        <v>21</v>
      </c>
      <c r="N101" s="214" t="s">
        <v>43</v>
      </c>
      <c r="O101" s="44"/>
      <c r="P101" s="215">
        <f>O101*H101</f>
        <v>0</v>
      </c>
      <c r="Q101" s="215">
        <v>0</v>
      </c>
      <c r="R101" s="215">
        <f>Q101*H101</f>
        <v>0</v>
      </c>
      <c r="S101" s="215">
        <v>0</v>
      </c>
      <c r="T101" s="216">
        <f>S101*H101</f>
        <v>0</v>
      </c>
      <c r="AR101" s="26" t="s">
        <v>376</v>
      </c>
      <c r="AT101" s="26" t="s">
        <v>165</v>
      </c>
      <c r="AU101" s="26" t="s">
        <v>81</v>
      </c>
      <c r="AY101" s="26" t="s">
        <v>162</v>
      </c>
      <c r="BE101" s="217">
        <f>IF(N101="základní",J101,0)</f>
        <v>0</v>
      </c>
      <c r="BF101" s="217">
        <f>IF(N101="snížená",J101,0)</f>
        <v>0</v>
      </c>
      <c r="BG101" s="217">
        <f>IF(N101="zákl. přenesená",J101,0)</f>
        <v>0</v>
      </c>
      <c r="BH101" s="217">
        <f>IF(N101="sníž. přenesená",J101,0)</f>
        <v>0</v>
      </c>
      <c r="BI101" s="217">
        <f>IF(N101="nulová",J101,0)</f>
        <v>0</v>
      </c>
      <c r="BJ101" s="26" t="s">
        <v>79</v>
      </c>
      <c r="BK101" s="217">
        <f>ROUND(I101*H101,2)</f>
        <v>0</v>
      </c>
      <c r="BL101" s="26" t="s">
        <v>376</v>
      </c>
      <c r="BM101" s="26" t="s">
        <v>2227</v>
      </c>
    </row>
    <row r="102" spans="2:65" s="1" customFormat="1" ht="22.5" customHeight="1">
      <c r="B102" s="43"/>
      <c r="C102" s="258" t="s">
        <v>236</v>
      </c>
      <c r="D102" s="258" t="s">
        <v>237</v>
      </c>
      <c r="E102" s="259" t="s">
        <v>2228</v>
      </c>
      <c r="F102" s="260" t="s">
        <v>2229</v>
      </c>
      <c r="G102" s="261" t="s">
        <v>416</v>
      </c>
      <c r="H102" s="262">
        <v>3</v>
      </c>
      <c r="I102" s="263"/>
      <c r="J102" s="264">
        <f>ROUND(I102*H102,2)</f>
        <v>0</v>
      </c>
      <c r="K102" s="260" t="s">
        <v>21</v>
      </c>
      <c r="L102" s="265"/>
      <c r="M102" s="266" t="s">
        <v>21</v>
      </c>
      <c r="N102" s="267" t="s">
        <v>43</v>
      </c>
      <c r="O102" s="44"/>
      <c r="P102" s="215">
        <f>O102*H102</f>
        <v>0</v>
      </c>
      <c r="Q102" s="215">
        <v>0.00044</v>
      </c>
      <c r="R102" s="215">
        <f>Q102*H102</f>
        <v>0.00132</v>
      </c>
      <c r="S102" s="215">
        <v>0</v>
      </c>
      <c r="T102" s="216">
        <f>S102*H102</f>
        <v>0</v>
      </c>
      <c r="AR102" s="26" t="s">
        <v>464</v>
      </c>
      <c r="AT102" s="26" t="s">
        <v>237</v>
      </c>
      <c r="AU102" s="26" t="s">
        <v>81</v>
      </c>
      <c r="AY102" s="26" t="s">
        <v>162</v>
      </c>
      <c r="BE102" s="217">
        <f>IF(N102="základní",J102,0)</f>
        <v>0</v>
      </c>
      <c r="BF102" s="217">
        <f>IF(N102="snížená",J102,0)</f>
        <v>0</v>
      </c>
      <c r="BG102" s="217">
        <f>IF(N102="zákl. přenesená",J102,0)</f>
        <v>0</v>
      </c>
      <c r="BH102" s="217">
        <f>IF(N102="sníž. přenesená",J102,0)</f>
        <v>0</v>
      </c>
      <c r="BI102" s="217">
        <f>IF(N102="nulová",J102,0)</f>
        <v>0</v>
      </c>
      <c r="BJ102" s="26" t="s">
        <v>79</v>
      </c>
      <c r="BK102" s="217">
        <f>ROUND(I102*H102,2)</f>
        <v>0</v>
      </c>
      <c r="BL102" s="26" t="s">
        <v>376</v>
      </c>
      <c r="BM102" s="26" t="s">
        <v>2230</v>
      </c>
    </row>
    <row r="103" spans="2:47" s="1" customFormat="1" ht="27">
      <c r="B103" s="43"/>
      <c r="C103" s="65"/>
      <c r="D103" s="245" t="s">
        <v>241</v>
      </c>
      <c r="E103" s="65"/>
      <c r="F103" s="279" t="s">
        <v>2231</v>
      </c>
      <c r="G103" s="65"/>
      <c r="H103" s="65"/>
      <c r="I103" s="174"/>
      <c r="J103" s="65"/>
      <c r="K103" s="65"/>
      <c r="L103" s="63"/>
      <c r="M103" s="220"/>
      <c r="N103" s="44"/>
      <c r="O103" s="44"/>
      <c r="P103" s="44"/>
      <c r="Q103" s="44"/>
      <c r="R103" s="44"/>
      <c r="S103" s="44"/>
      <c r="T103" s="80"/>
      <c r="AT103" s="26" t="s">
        <v>241</v>
      </c>
      <c r="AU103" s="26" t="s">
        <v>81</v>
      </c>
    </row>
    <row r="104" spans="2:65" s="1" customFormat="1" ht="22.5" customHeight="1">
      <c r="B104" s="43"/>
      <c r="C104" s="258" t="s">
        <v>244</v>
      </c>
      <c r="D104" s="258" t="s">
        <v>237</v>
      </c>
      <c r="E104" s="259" t="s">
        <v>2232</v>
      </c>
      <c r="F104" s="260" t="s">
        <v>2233</v>
      </c>
      <c r="G104" s="261" t="s">
        <v>416</v>
      </c>
      <c r="H104" s="262">
        <v>2</v>
      </c>
      <c r="I104" s="263"/>
      <c r="J104" s="264">
        <f>ROUND(I104*H104,2)</f>
        <v>0</v>
      </c>
      <c r="K104" s="260" t="s">
        <v>21</v>
      </c>
      <c r="L104" s="265"/>
      <c r="M104" s="266" t="s">
        <v>21</v>
      </c>
      <c r="N104" s="267" t="s">
        <v>43</v>
      </c>
      <c r="O104" s="44"/>
      <c r="P104" s="215">
        <f>O104*H104</f>
        <v>0</v>
      </c>
      <c r="Q104" s="215">
        <v>0.00044</v>
      </c>
      <c r="R104" s="215">
        <f>Q104*H104</f>
        <v>0.00088</v>
      </c>
      <c r="S104" s="215">
        <v>0</v>
      </c>
      <c r="T104" s="216">
        <f>S104*H104</f>
        <v>0</v>
      </c>
      <c r="AR104" s="26" t="s">
        <v>464</v>
      </c>
      <c r="AT104" s="26" t="s">
        <v>237</v>
      </c>
      <c r="AU104" s="26" t="s">
        <v>81</v>
      </c>
      <c r="AY104" s="26" t="s">
        <v>162</v>
      </c>
      <c r="BE104" s="217">
        <f>IF(N104="základní",J104,0)</f>
        <v>0</v>
      </c>
      <c r="BF104" s="217">
        <f>IF(N104="snížená",J104,0)</f>
        <v>0</v>
      </c>
      <c r="BG104" s="217">
        <f>IF(N104="zákl. přenesená",J104,0)</f>
        <v>0</v>
      </c>
      <c r="BH104" s="217">
        <f>IF(N104="sníž. přenesená",J104,0)</f>
        <v>0</v>
      </c>
      <c r="BI104" s="217">
        <f>IF(N104="nulová",J104,0)</f>
        <v>0</v>
      </c>
      <c r="BJ104" s="26" t="s">
        <v>79</v>
      </c>
      <c r="BK104" s="217">
        <f>ROUND(I104*H104,2)</f>
        <v>0</v>
      </c>
      <c r="BL104" s="26" t="s">
        <v>376</v>
      </c>
      <c r="BM104" s="26" t="s">
        <v>2234</v>
      </c>
    </row>
    <row r="105" spans="2:47" s="1" customFormat="1" ht="27">
      <c r="B105" s="43"/>
      <c r="C105" s="65"/>
      <c r="D105" s="245" t="s">
        <v>241</v>
      </c>
      <c r="E105" s="65"/>
      <c r="F105" s="279" t="s">
        <v>2231</v>
      </c>
      <c r="G105" s="65"/>
      <c r="H105" s="65"/>
      <c r="I105" s="174"/>
      <c r="J105" s="65"/>
      <c r="K105" s="65"/>
      <c r="L105" s="63"/>
      <c r="M105" s="220"/>
      <c r="N105" s="44"/>
      <c r="O105" s="44"/>
      <c r="P105" s="44"/>
      <c r="Q105" s="44"/>
      <c r="R105" s="44"/>
      <c r="S105" s="44"/>
      <c r="T105" s="80"/>
      <c r="AT105" s="26" t="s">
        <v>241</v>
      </c>
      <c r="AU105" s="26" t="s">
        <v>81</v>
      </c>
    </row>
    <row r="106" spans="2:65" s="1" customFormat="1" ht="22.5" customHeight="1">
      <c r="B106" s="43"/>
      <c r="C106" s="206" t="s">
        <v>251</v>
      </c>
      <c r="D106" s="206" t="s">
        <v>165</v>
      </c>
      <c r="E106" s="207" t="s">
        <v>2225</v>
      </c>
      <c r="F106" s="208" t="s">
        <v>2226</v>
      </c>
      <c r="G106" s="209" t="s">
        <v>416</v>
      </c>
      <c r="H106" s="210">
        <v>1</v>
      </c>
      <c r="I106" s="211"/>
      <c r="J106" s="212">
        <f>ROUND(I106*H106,2)</f>
        <v>0</v>
      </c>
      <c r="K106" s="208" t="s">
        <v>2206</v>
      </c>
      <c r="L106" s="63"/>
      <c r="M106" s="213" t="s">
        <v>21</v>
      </c>
      <c r="N106" s="214" t="s">
        <v>43</v>
      </c>
      <c r="O106" s="44"/>
      <c r="P106" s="215">
        <f>O106*H106</f>
        <v>0</v>
      </c>
      <c r="Q106" s="215">
        <v>0</v>
      </c>
      <c r="R106" s="215">
        <f>Q106*H106</f>
        <v>0</v>
      </c>
      <c r="S106" s="215">
        <v>0</v>
      </c>
      <c r="T106" s="216">
        <f>S106*H106</f>
        <v>0</v>
      </c>
      <c r="AR106" s="26" t="s">
        <v>376</v>
      </c>
      <c r="AT106" s="26" t="s">
        <v>165</v>
      </c>
      <c r="AU106" s="26" t="s">
        <v>81</v>
      </c>
      <c r="AY106" s="26" t="s">
        <v>162</v>
      </c>
      <c r="BE106" s="217">
        <f>IF(N106="základní",J106,0)</f>
        <v>0</v>
      </c>
      <c r="BF106" s="217">
        <f>IF(N106="snížená",J106,0)</f>
        <v>0</v>
      </c>
      <c r="BG106" s="217">
        <f>IF(N106="zákl. přenesená",J106,0)</f>
        <v>0</v>
      </c>
      <c r="BH106" s="217">
        <f>IF(N106="sníž. přenesená",J106,0)</f>
        <v>0</v>
      </c>
      <c r="BI106" s="217">
        <f>IF(N106="nulová",J106,0)</f>
        <v>0</v>
      </c>
      <c r="BJ106" s="26" t="s">
        <v>79</v>
      </c>
      <c r="BK106" s="217">
        <f>ROUND(I106*H106,2)</f>
        <v>0</v>
      </c>
      <c r="BL106" s="26" t="s">
        <v>376</v>
      </c>
      <c r="BM106" s="26" t="s">
        <v>2235</v>
      </c>
    </row>
    <row r="107" spans="2:47" s="1" customFormat="1" ht="27">
      <c r="B107" s="43"/>
      <c r="C107" s="65"/>
      <c r="D107" s="245" t="s">
        <v>241</v>
      </c>
      <c r="E107" s="65"/>
      <c r="F107" s="279" t="s">
        <v>2236</v>
      </c>
      <c r="G107" s="65"/>
      <c r="H107" s="65"/>
      <c r="I107" s="174"/>
      <c r="J107" s="65"/>
      <c r="K107" s="65"/>
      <c r="L107" s="63"/>
      <c r="M107" s="220"/>
      <c r="N107" s="44"/>
      <c r="O107" s="44"/>
      <c r="P107" s="44"/>
      <c r="Q107" s="44"/>
      <c r="R107" s="44"/>
      <c r="S107" s="44"/>
      <c r="T107" s="80"/>
      <c r="AT107" s="26" t="s">
        <v>241</v>
      </c>
      <c r="AU107" s="26" t="s">
        <v>81</v>
      </c>
    </row>
    <row r="108" spans="2:65" s="1" customFormat="1" ht="22.5" customHeight="1">
      <c r="B108" s="43"/>
      <c r="C108" s="206" t="s">
        <v>261</v>
      </c>
      <c r="D108" s="206" t="s">
        <v>165</v>
      </c>
      <c r="E108" s="207" t="s">
        <v>2237</v>
      </c>
      <c r="F108" s="208" t="s">
        <v>2238</v>
      </c>
      <c r="G108" s="209" t="s">
        <v>416</v>
      </c>
      <c r="H108" s="210">
        <v>5</v>
      </c>
      <c r="I108" s="211"/>
      <c r="J108" s="212">
        <f>ROUND(I108*H108,2)</f>
        <v>0</v>
      </c>
      <c r="K108" s="208" t="s">
        <v>21</v>
      </c>
      <c r="L108" s="63"/>
      <c r="M108" s="213" t="s">
        <v>21</v>
      </c>
      <c r="N108" s="214" t="s">
        <v>43</v>
      </c>
      <c r="O108" s="44"/>
      <c r="P108" s="215">
        <f>O108*H108</f>
        <v>0</v>
      </c>
      <c r="Q108" s="215">
        <v>0</v>
      </c>
      <c r="R108" s="215">
        <f>Q108*H108</f>
        <v>0</v>
      </c>
      <c r="S108" s="215">
        <v>0</v>
      </c>
      <c r="T108" s="216">
        <f>S108*H108</f>
        <v>0</v>
      </c>
      <c r="AR108" s="26" t="s">
        <v>376</v>
      </c>
      <c r="AT108" s="26" t="s">
        <v>165</v>
      </c>
      <c r="AU108" s="26" t="s">
        <v>81</v>
      </c>
      <c r="AY108" s="26" t="s">
        <v>162</v>
      </c>
      <c r="BE108" s="217">
        <f>IF(N108="základní",J108,0)</f>
        <v>0</v>
      </c>
      <c r="BF108" s="217">
        <f>IF(N108="snížená",J108,0)</f>
        <v>0</v>
      </c>
      <c r="BG108" s="217">
        <f>IF(N108="zákl. přenesená",J108,0)</f>
        <v>0</v>
      </c>
      <c r="BH108" s="217">
        <f>IF(N108="sníž. přenesená",J108,0)</f>
        <v>0</v>
      </c>
      <c r="BI108" s="217">
        <f>IF(N108="nulová",J108,0)</f>
        <v>0</v>
      </c>
      <c r="BJ108" s="26" t="s">
        <v>79</v>
      </c>
      <c r="BK108" s="217">
        <f>ROUND(I108*H108,2)</f>
        <v>0</v>
      </c>
      <c r="BL108" s="26" t="s">
        <v>376</v>
      </c>
      <c r="BM108" s="26" t="s">
        <v>2239</v>
      </c>
    </row>
    <row r="109" spans="2:65" s="1" customFormat="1" ht="22.5" customHeight="1">
      <c r="B109" s="43"/>
      <c r="C109" s="206" t="s">
        <v>308</v>
      </c>
      <c r="D109" s="206" t="s">
        <v>165</v>
      </c>
      <c r="E109" s="207" t="s">
        <v>2240</v>
      </c>
      <c r="F109" s="208" t="s">
        <v>2241</v>
      </c>
      <c r="G109" s="209" t="s">
        <v>416</v>
      </c>
      <c r="H109" s="210">
        <v>25</v>
      </c>
      <c r="I109" s="211"/>
      <c r="J109" s="212">
        <f>ROUND(I109*H109,2)</f>
        <v>0</v>
      </c>
      <c r="K109" s="208" t="s">
        <v>2206</v>
      </c>
      <c r="L109" s="63"/>
      <c r="M109" s="213" t="s">
        <v>21</v>
      </c>
      <c r="N109" s="214" t="s">
        <v>43</v>
      </c>
      <c r="O109" s="44"/>
      <c r="P109" s="215">
        <f>O109*H109</f>
        <v>0</v>
      </c>
      <c r="Q109" s="215">
        <v>0</v>
      </c>
      <c r="R109" s="215">
        <f>Q109*H109</f>
        <v>0</v>
      </c>
      <c r="S109" s="215">
        <v>0</v>
      </c>
      <c r="T109" s="216">
        <f>S109*H109</f>
        <v>0</v>
      </c>
      <c r="AR109" s="26" t="s">
        <v>376</v>
      </c>
      <c r="AT109" s="26" t="s">
        <v>165</v>
      </c>
      <c r="AU109" s="26" t="s">
        <v>81</v>
      </c>
      <c r="AY109" s="26" t="s">
        <v>162</v>
      </c>
      <c r="BE109" s="217">
        <f>IF(N109="základní",J109,0)</f>
        <v>0</v>
      </c>
      <c r="BF109" s="217">
        <f>IF(N109="snížená",J109,0)</f>
        <v>0</v>
      </c>
      <c r="BG109" s="217">
        <f>IF(N109="zákl. přenesená",J109,0)</f>
        <v>0</v>
      </c>
      <c r="BH109" s="217">
        <f>IF(N109="sníž. přenesená",J109,0)</f>
        <v>0</v>
      </c>
      <c r="BI109" s="217">
        <f>IF(N109="nulová",J109,0)</f>
        <v>0</v>
      </c>
      <c r="BJ109" s="26" t="s">
        <v>79</v>
      </c>
      <c r="BK109" s="217">
        <f>ROUND(I109*H109,2)</f>
        <v>0</v>
      </c>
      <c r="BL109" s="26" t="s">
        <v>376</v>
      </c>
      <c r="BM109" s="26" t="s">
        <v>2242</v>
      </c>
    </row>
    <row r="110" spans="2:65" s="1" customFormat="1" ht="22.5" customHeight="1">
      <c r="B110" s="43"/>
      <c r="C110" s="206" t="s">
        <v>10</v>
      </c>
      <c r="D110" s="206" t="s">
        <v>165</v>
      </c>
      <c r="E110" s="207" t="s">
        <v>2243</v>
      </c>
      <c r="F110" s="208" t="s">
        <v>2244</v>
      </c>
      <c r="G110" s="209" t="s">
        <v>416</v>
      </c>
      <c r="H110" s="210">
        <v>38</v>
      </c>
      <c r="I110" s="211"/>
      <c r="J110" s="212">
        <f>ROUND(I110*H110,2)</f>
        <v>0</v>
      </c>
      <c r="K110" s="208" t="s">
        <v>21</v>
      </c>
      <c r="L110" s="63"/>
      <c r="M110" s="213" t="s">
        <v>21</v>
      </c>
      <c r="N110" s="214" t="s">
        <v>43</v>
      </c>
      <c r="O110" s="44"/>
      <c r="P110" s="215">
        <f>O110*H110</f>
        <v>0</v>
      </c>
      <c r="Q110" s="215">
        <v>0</v>
      </c>
      <c r="R110" s="215">
        <f>Q110*H110</f>
        <v>0</v>
      </c>
      <c r="S110" s="215">
        <v>0</v>
      </c>
      <c r="T110" s="216">
        <f>S110*H110</f>
        <v>0</v>
      </c>
      <c r="AR110" s="26" t="s">
        <v>376</v>
      </c>
      <c r="AT110" s="26" t="s">
        <v>165</v>
      </c>
      <c r="AU110" s="26" t="s">
        <v>81</v>
      </c>
      <c r="AY110" s="26" t="s">
        <v>162</v>
      </c>
      <c r="BE110" s="217">
        <f>IF(N110="základní",J110,0)</f>
        <v>0</v>
      </c>
      <c r="BF110" s="217">
        <f>IF(N110="snížená",J110,0)</f>
        <v>0</v>
      </c>
      <c r="BG110" s="217">
        <f>IF(N110="zákl. přenesená",J110,0)</f>
        <v>0</v>
      </c>
      <c r="BH110" s="217">
        <f>IF(N110="sníž. přenesená",J110,0)</f>
        <v>0</v>
      </c>
      <c r="BI110" s="217">
        <f>IF(N110="nulová",J110,0)</f>
        <v>0</v>
      </c>
      <c r="BJ110" s="26" t="s">
        <v>79</v>
      </c>
      <c r="BK110" s="217">
        <f>ROUND(I110*H110,2)</f>
        <v>0</v>
      </c>
      <c r="BL110" s="26" t="s">
        <v>376</v>
      </c>
      <c r="BM110" s="26" t="s">
        <v>2245</v>
      </c>
    </row>
    <row r="111" spans="2:65" s="1" customFormat="1" ht="22.5" customHeight="1">
      <c r="B111" s="43"/>
      <c r="C111" s="206" t="s">
        <v>376</v>
      </c>
      <c r="D111" s="206" t="s">
        <v>165</v>
      </c>
      <c r="E111" s="207" t="s">
        <v>2246</v>
      </c>
      <c r="F111" s="208" t="s">
        <v>2247</v>
      </c>
      <c r="G111" s="209" t="s">
        <v>416</v>
      </c>
      <c r="H111" s="210">
        <v>3</v>
      </c>
      <c r="I111" s="211"/>
      <c r="J111" s="212">
        <f>ROUND(I111*H111,2)</f>
        <v>0</v>
      </c>
      <c r="K111" s="208" t="s">
        <v>2206</v>
      </c>
      <c r="L111" s="63"/>
      <c r="M111" s="213" t="s">
        <v>21</v>
      </c>
      <c r="N111" s="214" t="s">
        <v>43</v>
      </c>
      <c r="O111" s="44"/>
      <c r="P111" s="215">
        <f>O111*H111</f>
        <v>0</v>
      </c>
      <c r="Q111" s="215">
        <v>0</v>
      </c>
      <c r="R111" s="215">
        <f>Q111*H111</f>
        <v>0</v>
      </c>
      <c r="S111" s="215">
        <v>0</v>
      </c>
      <c r="T111" s="216">
        <f>S111*H111</f>
        <v>0</v>
      </c>
      <c r="AR111" s="26" t="s">
        <v>376</v>
      </c>
      <c r="AT111" s="26" t="s">
        <v>165</v>
      </c>
      <c r="AU111" s="26" t="s">
        <v>81</v>
      </c>
      <c r="AY111" s="26" t="s">
        <v>162</v>
      </c>
      <c r="BE111" s="217">
        <f>IF(N111="základní",J111,0)</f>
        <v>0</v>
      </c>
      <c r="BF111" s="217">
        <f>IF(N111="snížená",J111,0)</f>
        <v>0</v>
      </c>
      <c r="BG111" s="217">
        <f>IF(N111="zákl. přenesená",J111,0)</f>
        <v>0</v>
      </c>
      <c r="BH111" s="217">
        <f>IF(N111="sníž. přenesená",J111,0)</f>
        <v>0</v>
      </c>
      <c r="BI111" s="217">
        <f>IF(N111="nulová",J111,0)</f>
        <v>0</v>
      </c>
      <c r="BJ111" s="26" t="s">
        <v>79</v>
      </c>
      <c r="BK111" s="217">
        <f>ROUND(I111*H111,2)</f>
        <v>0</v>
      </c>
      <c r="BL111" s="26" t="s">
        <v>376</v>
      </c>
      <c r="BM111" s="26" t="s">
        <v>2248</v>
      </c>
    </row>
    <row r="112" spans="2:65" s="1" customFormat="1" ht="31.5" customHeight="1">
      <c r="B112" s="43"/>
      <c r="C112" s="258" t="s">
        <v>383</v>
      </c>
      <c r="D112" s="258" t="s">
        <v>237</v>
      </c>
      <c r="E112" s="259" t="s">
        <v>2249</v>
      </c>
      <c r="F112" s="260" t="s">
        <v>2250</v>
      </c>
      <c r="G112" s="261" t="s">
        <v>416</v>
      </c>
      <c r="H112" s="262">
        <v>3</v>
      </c>
      <c r="I112" s="263"/>
      <c r="J112" s="264">
        <f>ROUND(I112*H112,2)</f>
        <v>0</v>
      </c>
      <c r="K112" s="260" t="s">
        <v>21</v>
      </c>
      <c r="L112" s="265"/>
      <c r="M112" s="266" t="s">
        <v>21</v>
      </c>
      <c r="N112" s="267" t="s">
        <v>43</v>
      </c>
      <c r="O112" s="44"/>
      <c r="P112" s="215">
        <f>O112*H112</f>
        <v>0</v>
      </c>
      <c r="Q112" s="215">
        <v>0.00044</v>
      </c>
      <c r="R112" s="215">
        <f>Q112*H112</f>
        <v>0.00132</v>
      </c>
      <c r="S112" s="215">
        <v>0</v>
      </c>
      <c r="T112" s="216">
        <f>S112*H112</f>
        <v>0</v>
      </c>
      <c r="AR112" s="26" t="s">
        <v>464</v>
      </c>
      <c r="AT112" s="26" t="s">
        <v>237</v>
      </c>
      <c r="AU112" s="26" t="s">
        <v>81</v>
      </c>
      <c r="AY112" s="26" t="s">
        <v>162</v>
      </c>
      <c r="BE112" s="217">
        <f>IF(N112="základní",J112,0)</f>
        <v>0</v>
      </c>
      <c r="BF112" s="217">
        <f>IF(N112="snížená",J112,0)</f>
        <v>0</v>
      </c>
      <c r="BG112" s="217">
        <f>IF(N112="zákl. přenesená",J112,0)</f>
        <v>0</v>
      </c>
      <c r="BH112" s="217">
        <f>IF(N112="sníž. přenesená",J112,0)</f>
        <v>0</v>
      </c>
      <c r="BI112" s="217">
        <f>IF(N112="nulová",J112,0)</f>
        <v>0</v>
      </c>
      <c r="BJ112" s="26" t="s">
        <v>79</v>
      </c>
      <c r="BK112" s="217">
        <f>ROUND(I112*H112,2)</f>
        <v>0</v>
      </c>
      <c r="BL112" s="26" t="s">
        <v>376</v>
      </c>
      <c r="BM112" s="26" t="s">
        <v>2251</v>
      </c>
    </row>
    <row r="113" spans="2:47" s="1" customFormat="1" ht="27">
      <c r="B113" s="43"/>
      <c r="C113" s="65"/>
      <c r="D113" s="245" t="s">
        <v>241</v>
      </c>
      <c r="E113" s="65"/>
      <c r="F113" s="279" t="s">
        <v>2231</v>
      </c>
      <c r="G113" s="65"/>
      <c r="H113" s="65"/>
      <c r="I113" s="174"/>
      <c r="J113" s="65"/>
      <c r="K113" s="65"/>
      <c r="L113" s="63"/>
      <c r="M113" s="220"/>
      <c r="N113" s="44"/>
      <c r="O113" s="44"/>
      <c r="P113" s="44"/>
      <c r="Q113" s="44"/>
      <c r="R113" s="44"/>
      <c r="S113" s="44"/>
      <c r="T113" s="80"/>
      <c r="AT113" s="26" t="s">
        <v>241</v>
      </c>
      <c r="AU113" s="26" t="s">
        <v>81</v>
      </c>
    </row>
    <row r="114" spans="2:65" s="1" customFormat="1" ht="22.5" customHeight="1">
      <c r="B114" s="43"/>
      <c r="C114" s="206" t="s">
        <v>393</v>
      </c>
      <c r="D114" s="206" t="s">
        <v>165</v>
      </c>
      <c r="E114" s="207" t="s">
        <v>2246</v>
      </c>
      <c r="F114" s="208" t="s">
        <v>2247</v>
      </c>
      <c r="G114" s="209" t="s">
        <v>416</v>
      </c>
      <c r="H114" s="210">
        <v>3</v>
      </c>
      <c r="I114" s="211"/>
      <c r="J114" s="212">
        <f aca="true" t="shared" si="0" ref="J114:J119">ROUND(I114*H114,2)</f>
        <v>0</v>
      </c>
      <c r="K114" s="208" t="s">
        <v>2206</v>
      </c>
      <c r="L114" s="63"/>
      <c r="M114" s="213" t="s">
        <v>21</v>
      </c>
      <c r="N114" s="214" t="s">
        <v>43</v>
      </c>
      <c r="O114" s="44"/>
      <c r="P114" s="215">
        <f aca="true" t="shared" si="1" ref="P114:P119">O114*H114</f>
        <v>0</v>
      </c>
      <c r="Q114" s="215">
        <v>0</v>
      </c>
      <c r="R114" s="215">
        <f aca="true" t="shared" si="2" ref="R114:R119">Q114*H114</f>
        <v>0</v>
      </c>
      <c r="S114" s="215">
        <v>0</v>
      </c>
      <c r="T114" s="216">
        <f aca="true" t="shared" si="3" ref="T114:T119">S114*H114</f>
        <v>0</v>
      </c>
      <c r="AR114" s="26" t="s">
        <v>376</v>
      </c>
      <c r="AT114" s="26" t="s">
        <v>165</v>
      </c>
      <c r="AU114" s="26" t="s">
        <v>81</v>
      </c>
      <c r="AY114" s="26" t="s">
        <v>162</v>
      </c>
      <c r="BE114" s="217">
        <f aca="true" t="shared" si="4" ref="BE114:BE119">IF(N114="základní",J114,0)</f>
        <v>0</v>
      </c>
      <c r="BF114" s="217">
        <f aca="true" t="shared" si="5" ref="BF114:BF119">IF(N114="snížená",J114,0)</f>
        <v>0</v>
      </c>
      <c r="BG114" s="217">
        <f aca="true" t="shared" si="6" ref="BG114:BG119">IF(N114="zákl. přenesená",J114,0)</f>
        <v>0</v>
      </c>
      <c r="BH114" s="217">
        <f aca="true" t="shared" si="7" ref="BH114:BH119">IF(N114="sníž. přenesená",J114,0)</f>
        <v>0</v>
      </c>
      <c r="BI114" s="217">
        <f aca="true" t="shared" si="8" ref="BI114:BI119">IF(N114="nulová",J114,0)</f>
        <v>0</v>
      </c>
      <c r="BJ114" s="26" t="s">
        <v>79</v>
      </c>
      <c r="BK114" s="217">
        <f aca="true" t="shared" si="9" ref="BK114:BK119">ROUND(I114*H114,2)</f>
        <v>0</v>
      </c>
      <c r="BL114" s="26" t="s">
        <v>376</v>
      </c>
      <c r="BM114" s="26" t="s">
        <v>2252</v>
      </c>
    </row>
    <row r="115" spans="2:65" s="1" customFormat="1" ht="22.5" customHeight="1">
      <c r="B115" s="43"/>
      <c r="C115" s="206" t="s">
        <v>399</v>
      </c>
      <c r="D115" s="206" t="s">
        <v>165</v>
      </c>
      <c r="E115" s="207" t="s">
        <v>2253</v>
      </c>
      <c r="F115" s="208" t="s">
        <v>2254</v>
      </c>
      <c r="G115" s="209" t="s">
        <v>416</v>
      </c>
      <c r="H115" s="210">
        <v>3</v>
      </c>
      <c r="I115" s="211"/>
      <c r="J115" s="212">
        <f t="shared" si="0"/>
        <v>0</v>
      </c>
      <c r="K115" s="208" t="s">
        <v>21</v>
      </c>
      <c r="L115" s="63"/>
      <c r="M115" s="213" t="s">
        <v>21</v>
      </c>
      <c r="N115" s="214" t="s">
        <v>43</v>
      </c>
      <c r="O115" s="44"/>
      <c r="P115" s="215">
        <f t="shared" si="1"/>
        <v>0</v>
      </c>
      <c r="Q115" s="215">
        <v>0</v>
      </c>
      <c r="R115" s="215">
        <f t="shared" si="2"/>
        <v>0</v>
      </c>
      <c r="S115" s="215">
        <v>0</v>
      </c>
      <c r="T115" s="216">
        <f t="shared" si="3"/>
        <v>0</v>
      </c>
      <c r="AR115" s="26" t="s">
        <v>376</v>
      </c>
      <c r="AT115" s="26" t="s">
        <v>165</v>
      </c>
      <c r="AU115" s="26" t="s">
        <v>81</v>
      </c>
      <c r="AY115" s="26" t="s">
        <v>162</v>
      </c>
      <c r="BE115" s="217">
        <f t="shared" si="4"/>
        <v>0</v>
      </c>
      <c r="BF115" s="217">
        <f t="shared" si="5"/>
        <v>0</v>
      </c>
      <c r="BG115" s="217">
        <f t="shared" si="6"/>
        <v>0</v>
      </c>
      <c r="BH115" s="217">
        <f t="shared" si="7"/>
        <v>0</v>
      </c>
      <c r="BI115" s="217">
        <f t="shared" si="8"/>
        <v>0</v>
      </c>
      <c r="BJ115" s="26" t="s">
        <v>79</v>
      </c>
      <c r="BK115" s="217">
        <f t="shared" si="9"/>
        <v>0</v>
      </c>
      <c r="BL115" s="26" t="s">
        <v>376</v>
      </c>
      <c r="BM115" s="26" t="s">
        <v>2255</v>
      </c>
    </row>
    <row r="116" spans="2:65" s="1" customFormat="1" ht="22.5" customHeight="1">
      <c r="B116" s="43"/>
      <c r="C116" s="206" t="s">
        <v>403</v>
      </c>
      <c r="D116" s="206" t="s">
        <v>165</v>
      </c>
      <c r="E116" s="207" t="s">
        <v>2256</v>
      </c>
      <c r="F116" s="208" t="s">
        <v>2257</v>
      </c>
      <c r="G116" s="209" t="s">
        <v>206</v>
      </c>
      <c r="H116" s="210">
        <v>8.5</v>
      </c>
      <c r="I116" s="211"/>
      <c r="J116" s="212">
        <f t="shared" si="0"/>
        <v>0</v>
      </c>
      <c r="K116" s="208" t="s">
        <v>2206</v>
      </c>
      <c r="L116" s="63"/>
      <c r="M116" s="213" t="s">
        <v>21</v>
      </c>
      <c r="N116" s="214" t="s">
        <v>43</v>
      </c>
      <c r="O116" s="44"/>
      <c r="P116" s="215">
        <f t="shared" si="1"/>
        <v>0</v>
      </c>
      <c r="Q116" s="215">
        <v>0.00826</v>
      </c>
      <c r="R116" s="215">
        <f t="shared" si="2"/>
        <v>0.07021</v>
      </c>
      <c r="S116" s="215">
        <v>0</v>
      </c>
      <c r="T116" s="216">
        <f t="shared" si="3"/>
        <v>0</v>
      </c>
      <c r="AR116" s="26" t="s">
        <v>376</v>
      </c>
      <c r="AT116" s="26" t="s">
        <v>165</v>
      </c>
      <c r="AU116" s="26" t="s">
        <v>81</v>
      </c>
      <c r="AY116" s="26" t="s">
        <v>162</v>
      </c>
      <c r="BE116" s="217">
        <f t="shared" si="4"/>
        <v>0</v>
      </c>
      <c r="BF116" s="217">
        <f t="shared" si="5"/>
        <v>0</v>
      </c>
      <c r="BG116" s="217">
        <f t="shared" si="6"/>
        <v>0</v>
      </c>
      <c r="BH116" s="217">
        <f t="shared" si="7"/>
        <v>0</v>
      </c>
      <c r="BI116" s="217">
        <f t="shared" si="8"/>
        <v>0</v>
      </c>
      <c r="BJ116" s="26" t="s">
        <v>79</v>
      </c>
      <c r="BK116" s="217">
        <f t="shared" si="9"/>
        <v>0</v>
      </c>
      <c r="BL116" s="26" t="s">
        <v>376</v>
      </c>
      <c r="BM116" s="26" t="s">
        <v>2258</v>
      </c>
    </row>
    <row r="117" spans="2:65" s="1" customFormat="1" ht="22.5" customHeight="1">
      <c r="B117" s="43"/>
      <c r="C117" s="206" t="s">
        <v>9</v>
      </c>
      <c r="D117" s="206" t="s">
        <v>165</v>
      </c>
      <c r="E117" s="207" t="s">
        <v>2259</v>
      </c>
      <c r="F117" s="208" t="s">
        <v>2260</v>
      </c>
      <c r="G117" s="209" t="s">
        <v>206</v>
      </c>
      <c r="H117" s="210">
        <v>12</v>
      </c>
      <c r="I117" s="211"/>
      <c r="J117" s="212">
        <f t="shared" si="0"/>
        <v>0</v>
      </c>
      <c r="K117" s="208" t="s">
        <v>2206</v>
      </c>
      <c r="L117" s="63"/>
      <c r="M117" s="213" t="s">
        <v>21</v>
      </c>
      <c r="N117" s="214" t="s">
        <v>43</v>
      </c>
      <c r="O117" s="44"/>
      <c r="P117" s="215">
        <f t="shared" si="1"/>
        <v>0</v>
      </c>
      <c r="Q117" s="215">
        <v>0.00312</v>
      </c>
      <c r="R117" s="215">
        <f t="shared" si="2"/>
        <v>0.03744</v>
      </c>
      <c r="S117" s="215">
        <v>0</v>
      </c>
      <c r="T117" s="216">
        <f t="shared" si="3"/>
        <v>0</v>
      </c>
      <c r="AR117" s="26" t="s">
        <v>376</v>
      </c>
      <c r="AT117" s="26" t="s">
        <v>165</v>
      </c>
      <c r="AU117" s="26" t="s">
        <v>81</v>
      </c>
      <c r="AY117" s="26" t="s">
        <v>162</v>
      </c>
      <c r="BE117" s="217">
        <f t="shared" si="4"/>
        <v>0</v>
      </c>
      <c r="BF117" s="217">
        <f t="shared" si="5"/>
        <v>0</v>
      </c>
      <c r="BG117" s="217">
        <f t="shared" si="6"/>
        <v>0</v>
      </c>
      <c r="BH117" s="217">
        <f t="shared" si="7"/>
        <v>0</v>
      </c>
      <c r="BI117" s="217">
        <f t="shared" si="8"/>
        <v>0</v>
      </c>
      <c r="BJ117" s="26" t="s">
        <v>79</v>
      </c>
      <c r="BK117" s="217">
        <f t="shared" si="9"/>
        <v>0</v>
      </c>
      <c r="BL117" s="26" t="s">
        <v>376</v>
      </c>
      <c r="BM117" s="26" t="s">
        <v>2261</v>
      </c>
    </row>
    <row r="118" spans="2:65" s="1" customFormat="1" ht="22.5" customHeight="1">
      <c r="B118" s="43"/>
      <c r="C118" s="206" t="s">
        <v>413</v>
      </c>
      <c r="D118" s="206" t="s">
        <v>165</v>
      </c>
      <c r="E118" s="207" t="s">
        <v>2262</v>
      </c>
      <c r="F118" s="208" t="s">
        <v>2263</v>
      </c>
      <c r="G118" s="209" t="s">
        <v>206</v>
      </c>
      <c r="H118" s="210">
        <v>6</v>
      </c>
      <c r="I118" s="211"/>
      <c r="J118" s="212">
        <f t="shared" si="0"/>
        <v>0</v>
      </c>
      <c r="K118" s="208" t="s">
        <v>2206</v>
      </c>
      <c r="L118" s="63"/>
      <c r="M118" s="213" t="s">
        <v>21</v>
      </c>
      <c r="N118" s="214" t="s">
        <v>43</v>
      </c>
      <c r="O118" s="44"/>
      <c r="P118" s="215">
        <f t="shared" si="1"/>
        <v>0</v>
      </c>
      <c r="Q118" s="215">
        <v>0</v>
      </c>
      <c r="R118" s="215">
        <f t="shared" si="2"/>
        <v>0</v>
      </c>
      <c r="S118" s="215">
        <v>0.00595</v>
      </c>
      <c r="T118" s="216">
        <f t="shared" si="3"/>
        <v>0.0357</v>
      </c>
      <c r="AR118" s="26" t="s">
        <v>376</v>
      </c>
      <c r="AT118" s="26" t="s">
        <v>165</v>
      </c>
      <c r="AU118" s="26" t="s">
        <v>81</v>
      </c>
      <c r="AY118" s="26" t="s">
        <v>162</v>
      </c>
      <c r="BE118" s="217">
        <f t="shared" si="4"/>
        <v>0</v>
      </c>
      <c r="BF118" s="217">
        <f t="shared" si="5"/>
        <v>0</v>
      </c>
      <c r="BG118" s="217">
        <f t="shared" si="6"/>
        <v>0</v>
      </c>
      <c r="BH118" s="217">
        <f t="shared" si="7"/>
        <v>0</v>
      </c>
      <c r="BI118" s="217">
        <f t="shared" si="8"/>
        <v>0</v>
      </c>
      <c r="BJ118" s="26" t="s">
        <v>79</v>
      </c>
      <c r="BK118" s="217">
        <f t="shared" si="9"/>
        <v>0</v>
      </c>
      <c r="BL118" s="26" t="s">
        <v>376</v>
      </c>
      <c r="BM118" s="26" t="s">
        <v>2264</v>
      </c>
    </row>
    <row r="119" spans="2:65" s="1" customFormat="1" ht="22.5" customHeight="1">
      <c r="B119" s="43"/>
      <c r="C119" s="206" t="s">
        <v>423</v>
      </c>
      <c r="D119" s="206" t="s">
        <v>165</v>
      </c>
      <c r="E119" s="207" t="s">
        <v>2265</v>
      </c>
      <c r="F119" s="208" t="s">
        <v>2266</v>
      </c>
      <c r="G119" s="209" t="s">
        <v>416</v>
      </c>
      <c r="H119" s="210">
        <v>2</v>
      </c>
      <c r="I119" s="211"/>
      <c r="J119" s="212">
        <f t="shared" si="0"/>
        <v>0</v>
      </c>
      <c r="K119" s="208" t="s">
        <v>2206</v>
      </c>
      <c r="L119" s="63"/>
      <c r="M119" s="213" t="s">
        <v>21</v>
      </c>
      <c r="N119" s="214" t="s">
        <v>43</v>
      </c>
      <c r="O119" s="44"/>
      <c r="P119" s="215">
        <f t="shared" si="1"/>
        <v>0</v>
      </c>
      <c r="Q119" s="215">
        <v>0</v>
      </c>
      <c r="R119" s="215">
        <f t="shared" si="2"/>
        <v>0</v>
      </c>
      <c r="S119" s="215">
        <v>0</v>
      </c>
      <c r="T119" s="216">
        <f t="shared" si="3"/>
        <v>0</v>
      </c>
      <c r="AR119" s="26" t="s">
        <v>376</v>
      </c>
      <c r="AT119" s="26" t="s">
        <v>165</v>
      </c>
      <c r="AU119" s="26" t="s">
        <v>81</v>
      </c>
      <c r="AY119" s="26" t="s">
        <v>162</v>
      </c>
      <c r="BE119" s="217">
        <f t="shared" si="4"/>
        <v>0</v>
      </c>
      <c r="BF119" s="217">
        <f t="shared" si="5"/>
        <v>0</v>
      </c>
      <c r="BG119" s="217">
        <f t="shared" si="6"/>
        <v>0</v>
      </c>
      <c r="BH119" s="217">
        <f t="shared" si="7"/>
        <v>0</v>
      </c>
      <c r="BI119" s="217">
        <f t="shared" si="8"/>
        <v>0</v>
      </c>
      <c r="BJ119" s="26" t="s">
        <v>79</v>
      </c>
      <c r="BK119" s="217">
        <f t="shared" si="9"/>
        <v>0</v>
      </c>
      <c r="BL119" s="26" t="s">
        <v>376</v>
      </c>
      <c r="BM119" s="26" t="s">
        <v>2267</v>
      </c>
    </row>
    <row r="120" spans="2:47" s="1" customFormat="1" ht="27">
      <c r="B120" s="43"/>
      <c r="C120" s="65"/>
      <c r="D120" s="245" t="s">
        <v>241</v>
      </c>
      <c r="E120" s="65"/>
      <c r="F120" s="279" t="s">
        <v>2268</v>
      </c>
      <c r="G120" s="65"/>
      <c r="H120" s="65"/>
      <c r="I120" s="174"/>
      <c r="J120" s="65"/>
      <c r="K120" s="65"/>
      <c r="L120" s="63"/>
      <c r="M120" s="220"/>
      <c r="N120" s="44"/>
      <c r="O120" s="44"/>
      <c r="P120" s="44"/>
      <c r="Q120" s="44"/>
      <c r="R120" s="44"/>
      <c r="S120" s="44"/>
      <c r="T120" s="80"/>
      <c r="AT120" s="26" t="s">
        <v>241</v>
      </c>
      <c r="AU120" s="26" t="s">
        <v>81</v>
      </c>
    </row>
    <row r="121" spans="2:65" s="1" customFormat="1" ht="22.5" customHeight="1">
      <c r="B121" s="43"/>
      <c r="C121" s="258" t="s">
        <v>427</v>
      </c>
      <c r="D121" s="258" t="s">
        <v>237</v>
      </c>
      <c r="E121" s="259" t="s">
        <v>2269</v>
      </c>
      <c r="F121" s="260" t="s">
        <v>2270</v>
      </c>
      <c r="G121" s="261" t="s">
        <v>416</v>
      </c>
      <c r="H121" s="262">
        <v>2</v>
      </c>
      <c r="I121" s="263"/>
      <c r="J121" s="264">
        <f>ROUND(I121*H121,2)</f>
        <v>0</v>
      </c>
      <c r="K121" s="260" t="s">
        <v>21</v>
      </c>
      <c r="L121" s="265"/>
      <c r="M121" s="266" t="s">
        <v>21</v>
      </c>
      <c r="N121" s="267" t="s">
        <v>43</v>
      </c>
      <c r="O121" s="44"/>
      <c r="P121" s="215">
        <f>O121*H121</f>
        <v>0</v>
      </c>
      <c r="Q121" s="215">
        <v>0.01</v>
      </c>
      <c r="R121" s="215">
        <f>Q121*H121</f>
        <v>0.02</v>
      </c>
      <c r="S121" s="215">
        <v>0</v>
      </c>
      <c r="T121" s="216">
        <f>S121*H121</f>
        <v>0</v>
      </c>
      <c r="AR121" s="26" t="s">
        <v>464</v>
      </c>
      <c r="AT121" s="26" t="s">
        <v>237</v>
      </c>
      <c r="AU121" s="26" t="s">
        <v>81</v>
      </c>
      <c r="AY121" s="26" t="s">
        <v>162</v>
      </c>
      <c r="BE121" s="217">
        <f>IF(N121="základní",J121,0)</f>
        <v>0</v>
      </c>
      <c r="BF121" s="217">
        <f>IF(N121="snížená",J121,0)</f>
        <v>0</v>
      </c>
      <c r="BG121" s="217">
        <f>IF(N121="zákl. přenesená",J121,0)</f>
        <v>0</v>
      </c>
      <c r="BH121" s="217">
        <f>IF(N121="sníž. přenesená",J121,0)</f>
        <v>0</v>
      </c>
      <c r="BI121" s="217">
        <f>IF(N121="nulová",J121,0)</f>
        <v>0</v>
      </c>
      <c r="BJ121" s="26" t="s">
        <v>79</v>
      </c>
      <c r="BK121" s="217">
        <f>ROUND(I121*H121,2)</f>
        <v>0</v>
      </c>
      <c r="BL121" s="26" t="s">
        <v>376</v>
      </c>
      <c r="BM121" s="26" t="s">
        <v>2271</v>
      </c>
    </row>
    <row r="122" spans="2:47" s="1" customFormat="1" ht="27">
      <c r="B122" s="43"/>
      <c r="C122" s="65"/>
      <c r="D122" s="245" t="s">
        <v>241</v>
      </c>
      <c r="E122" s="65"/>
      <c r="F122" s="279" t="s">
        <v>2268</v>
      </c>
      <c r="G122" s="65"/>
      <c r="H122" s="65"/>
      <c r="I122" s="174"/>
      <c r="J122" s="65"/>
      <c r="K122" s="65"/>
      <c r="L122" s="63"/>
      <c r="M122" s="220"/>
      <c r="N122" s="44"/>
      <c r="O122" s="44"/>
      <c r="P122" s="44"/>
      <c r="Q122" s="44"/>
      <c r="R122" s="44"/>
      <c r="S122" s="44"/>
      <c r="T122" s="80"/>
      <c r="AT122" s="26" t="s">
        <v>241</v>
      </c>
      <c r="AU122" s="26" t="s">
        <v>81</v>
      </c>
    </row>
    <row r="123" spans="2:65" s="1" customFormat="1" ht="22.5" customHeight="1">
      <c r="B123" s="43"/>
      <c r="C123" s="206" t="s">
        <v>431</v>
      </c>
      <c r="D123" s="206" t="s">
        <v>165</v>
      </c>
      <c r="E123" s="207" t="s">
        <v>2265</v>
      </c>
      <c r="F123" s="208" t="s">
        <v>2266</v>
      </c>
      <c r="G123" s="209" t="s">
        <v>416</v>
      </c>
      <c r="H123" s="210">
        <v>6</v>
      </c>
      <c r="I123" s="211"/>
      <c r="J123" s="212">
        <f>ROUND(I123*H123,2)</f>
        <v>0</v>
      </c>
      <c r="K123" s="208" t="s">
        <v>2206</v>
      </c>
      <c r="L123" s="63"/>
      <c r="M123" s="213" t="s">
        <v>21</v>
      </c>
      <c r="N123" s="214" t="s">
        <v>43</v>
      </c>
      <c r="O123" s="44"/>
      <c r="P123" s="215">
        <f>O123*H123</f>
        <v>0</v>
      </c>
      <c r="Q123" s="215">
        <v>0</v>
      </c>
      <c r="R123" s="215">
        <f>Q123*H123</f>
        <v>0</v>
      </c>
      <c r="S123" s="215">
        <v>0</v>
      </c>
      <c r="T123" s="216">
        <f>S123*H123</f>
        <v>0</v>
      </c>
      <c r="AR123" s="26" t="s">
        <v>376</v>
      </c>
      <c r="AT123" s="26" t="s">
        <v>165</v>
      </c>
      <c r="AU123" s="26" t="s">
        <v>81</v>
      </c>
      <c r="AY123" s="26" t="s">
        <v>162</v>
      </c>
      <c r="BE123" s="217">
        <f>IF(N123="základní",J123,0)</f>
        <v>0</v>
      </c>
      <c r="BF123" s="217">
        <f>IF(N123="snížená",J123,0)</f>
        <v>0</v>
      </c>
      <c r="BG123" s="217">
        <f>IF(N123="zákl. přenesená",J123,0)</f>
        <v>0</v>
      </c>
      <c r="BH123" s="217">
        <f>IF(N123="sníž. přenesená",J123,0)</f>
        <v>0</v>
      </c>
      <c r="BI123" s="217">
        <f>IF(N123="nulová",J123,0)</f>
        <v>0</v>
      </c>
      <c r="BJ123" s="26" t="s">
        <v>79</v>
      </c>
      <c r="BK123" s="217">
        <f>ROUND(I123*H123,2)</f>
        <v>0</v>
      </c>
      <c r="BL123" s="26" t="s">
        <v>376</v>
      </c>
      <c r="BM123" s="26" t="s">
        <v>2272</v>
      </c>
    </row>
    <row r="124" spans="2:47" s="1" customFormat="1" ht="27">
      <c r="B124" s="43"/>
      <c r="C124" s="65"/>
      <c r="D124" s="245" t="s">
        <v>241</v>
      </c>
      <c r="E124" s="65"/>
      <c r="F124" s="279" t="s">
        <v>2273</v>
      </c>
      <c r="G124" s="65"/>
      <c r="H124" s="65"/>
      <c r="I124" s="174"/>
      <c r="J124" s="65"/>
      <c r="K124" s="65"/>
      <c r="L124" s="63"/>
      <c r="M124" s="220"/>
      <c r="N124" s="44"/>
      <c r="O124" s="44"/>
      <c r="P124" s="44"/>
      <c r="Q124" s="44"/>
      <c r="R124" s="44"/>
      <c r="S124" s="44"/>
      <c r="T124" s="80"/>
      <c r="AT124" s="26" t="s">
        <v>241</v>
      </c>
      <c r="AU124" s="26" t="s">
        <v>81</v>
      </c>
    </row>
    <row r="125" spans="2:65" s="1" customFormat="1" ht="22.5" customHeight="1">
      <c r="B125" s="43"/>
      <c r="C125" s="258" t="s">
        <v>435</v>
      </c>
      <c r="D125" s="258" t="s">
        <v>237</v>
      </c>
      <c r="E125" s="259" t="s">
        <v>2274</v>
      </c>
      <c r="F125" s="260" t="s">
        <v>2275</v>
      </c>
      <c r="G125" s="261" t="s">
        <v>416</v>
      </c>
      <c r="H125" s="262">
        <v>4</v>
      </c>
      <c r="I125" s="263"/>
      <c r="J125" s="264">
        <f>ROUND(I125*H125,2)</f>
        <v>0</v>
      </c>
      <c r="K125" s="260" t="s">
        <v>21</v>
      </c>
      <c r="L125" s="265"/>
      <c r="M125" s="266" t="s">
        <v>21</v>
      </c>
      <c r="N125" s="267" t="s">
        <v>43</v>
      </c>
      <c r="O125" s="44"/>
      <c r="P125" s="215">
        <f>O125*H125</f>
        <v>0</v>
      </c>
      <c r="Q125" s="215">
        <v>0.01</v>
      </c>
      <c r="R125" s="215">
        <f>Q125*H125</f>
        <v>0.04</v>
      </c>
      <c r="S125" s="215">
        <v>0</v>
      </c>
      <c r="T125" s="216">
        <f>S125*H125</f>
        <v>0</v>
      </c>
      <c r="AR125" s="26" t="s">
        <v>464</v>
      </c>
      <c r="AT125" s="26" t="s">
        <v>237</v>
      </c>
      <c r="AU125" s="26" t="s">
        <v>81</v>
      </c>
      <c r="AY125" s="26" t="s">
        <v>162</v>
      </c>
      <c r="BE125" s="217">
        <f>IF(N125="základní",J125,0)</f>
        <v>0</v>
      </c>
      <c r="BF125" s="217">
        <f>IF(N125="snížená",J125,0)</f>
        <v>0</v>
      </c>
      <c r="BG125" s="217">
        <f>IF(N125="zákl. přenesená",J125,0)</f>
        <v>0</v>
      </c>
      <c r="BH125" s="217">
        <f>IF(N125="sníž. přenesená",J125,0)</f>
        <v>0</v>
      </c>
      <c r="BI125" s="217">
        <f>IF(N125="nulová",J125,0)</f>
        <v>0</v>
      </c>
      <c r="BJ125" s="26" t="s">
        <v>79</v>
      </c>
      <c r="BK125" s="217">
        <f>ROUND(I125*H125,2)</f>
        <v>0</v>
      </c>
      <c r="BL125" s="26" t="s">
        <v>376</v>
      </c>
      <c r="BM125" s="26" t="s">
        <v>2276</v>
      </c>
    </row>
    <row r="126" spans="2:47" s="1" customFormat="1" ht="27">
      <c r="B126" s="43"/>
      <c r="C126" s="65"/>
      <c r="D126" s="245" t="s">
        <v>241</v>
      </c>
      <c r="E126" s="65"/>
      <c r="F126" s="279" t="s">
        <v>2273</v>
      </c>
      <c r="G126" s="65"/>
      <c r="H126" s="65"/>
      <c r="I126" s="174"/>
      <c r="J126" s="65"/>
      <c r="K126" s="65"/>
      <c r="L126" s="63"/>
      <c r="M126" s="220"/>
      <c r="N126" s="44"/>
      <c r="O126" s="44"/>
      <c r="P126" s="44"/>
      <c r="Q126" s="44"/>
      <c r="R126" s="44"/>
      <c r="S126" s="44"/>
      <c r="T126" s="80"/>
      <c r="AT126" s="26" t="s">
        <v>241</v>
      </c>
      <c r="AU126" s="26" t="s">
        <v>81</v>
      </c>
    </row>
    <row r="127" spans="2:65" s="1" customFormat="1" ht="22.5" customHeight="1">
      <c r="B127" s="43"/>
      <c r="C127" s="206" t="s">
        <v>439</v>
      </c>
      <c r="D127" s="206" t="s">
        <v>165</v>
      </c>
      <c r="E127" s="207" t="s">
        <v>2277</v>
      </c>
      <c r="F127" s="208" t="s">
        <v>2278</v>
      </c>
      <c r="G127" s="209" t="s">
        <v>206</v>
      </c>
      <c r="H127" s="210">
        <v>34</v>
      </c>
      <c r="I127" s="211"/>
      <c r="J127" s="212">
        <f>ROUND(I127*H127,2)</f>
        <v>0</v>
      </c>
      <c r="K127" s="208" t="s">
        <v>2206</v>
      </c>
      <c r="L127" s="63"/>
      <c r="M127" s="213" t="s">
        <v>21</v>
      </c>
      <c r="N127" s="214" t="s">
        <v>43</v>
      </c>
      <c r="O127" s="44"/>
      <c r="P127" s="215">
        <f>O127*H127</f>
        <v>0</v>
      </c>
      <c r="Q127" s="215">
        <v>0</v>
      </c>
      <c r="R127" s="215">
        <f>Q127*H127</f>
        <v>0</v>
      </c>
      <c r="S127" s="215">
        <v>0</v>
      </c>
      <c r="T127" s="216">
        <f>S127*H127</f>
        <v>0</v>
      </c>
      <c r="AR127" s="26" t="s">
        <v>376</v>
      </c>
      <c r="AT127" s="26" t="s">
        <v>165</v>
      </c>
      <c r="AU127" s="26" t="s">
        <v>81</v>
      </c>
      <c r="AY127" s="26" t="s">
        <v>162</v>
      </c>
      <c r="BE127" s="217">
        <f>IF(N127="základní",J127,0)</f>
        <v>0</v>
      </c>
      <c r="BF127" s="217">
        <f>IF(N127="snížená",J127,0)</f>
        <v>0</v>
      </c>
      <c r="BG127" s="217">
        <f>IF(N127="zákl. přenesená",J127,0)</f>
        <v>0</v>
      </c>
      <c r="BH127" s="217">
        <f>IF(N127="sníž. přenesená",J127,0)</f>
        <v>0</v>
      </c>
      <c r="BI127" s="217">
        <f>IF(N127="nulová",J127,0)</f>
        <v>0</v>
      </c>
      <c r="BJ127" s="26" t="s">
        <v>79</v>
      </c>
      <c r="BK127" s="217">
        <f>ROUND(I127*H127,2)</f>
        <v>0</v>
      </c>
      <c r="BL127" s="26" t="s">
        <v>376</v>
      </c>
      <c r="BM127" s="26" t="s">
        <v>2279</v>
      </c>
    </row>
    <row r="128" spans="2:47" s="1" customFormat="1" ht="27">
      <c r="B128" s="43"/>
      <c r="C128" s="65"/>
      <c r="D128" s="245" t="s">
        <v>241</v>
      </c>
      <c r="E128" s="65"/>
      <c r="F128" s="279" t="s">
        <v>2280</v>
      </c>
      <c r="G128" s="65"/>
      <c r="H128" s="65"/>
      <c r="I128" s="174"/>
      <c r="J128" s="65"/>
      <c r="K128" s="65"/>
      <c r="L128" s="63"/>
      <c r="M128" s="220"/>
      <c r="N128" s="44"/>
      <c r="O128" s="44"/>
      <c r="P128" s="44"/>
      <c r="Q128" s="44"/>
      <c r="R128" s="44"/>
      <c r="S128" s="44"/>
      <c r="T128" s="80"/>
      <c r="AT128" s="26" t="s">
        <v>241</v>
      </c>
      <c r="AU128" s="26" t="s">
        <v>81</v>
      </c>
    </row>
    <row r="129" spans="2:65" s="1" customFormat="1" ht="22.5" customHeight="1">
      <c r="B129" s="43"/>
      <c r="C129" s="258" t="s">
        <v>445</v>
      </c>
      <c r="D129" s="258" t="s">
        <v>237</v>
      </c>
      <c r="E129" s="259" t="s">
        <v>2281</v>
      </c>
      <c r="F129" s="260" t="s">
        <v>2282</v>
      </c>
      <c r="G129" s="261" t="s">
        <v>416</v>
      </c>
      <c r="H129" s="262">
        <v>12</v>
      </c>
      <c r="I129" s="263"/>
      <c r="J129" s="264">
        <f>ROUND(I129*H129,2)</f>
        <v>0</v>
      </c>
      <c r="K129" s="260" t="s">
        <v>21</v>
      </c>
      <c r="L129" s="265"/>
      <c r="M129" s="266" t="s">
        <v>21</v>
      </c>
      <c r="N129" s="267" t="s">
        <v>43</v>
      </c>
      <c r="O129" s="44"/>
      <c r="P129" s="215">
        <f>O129*H129</f>
        <v>0</v>
      </c>
      <c r="Q129" s="215">
        <v>0.005</v>
      </c>
      <c r="R129" s="215">
        <f>Q129*H129</f>
        <v>0.06</v>
      </c>
      <c r="S129" s="215">
        <v>0</v>
      </c>
      <c r="T129" s="216">
        <f>S129*H129</f>
        <v>0</v>
      </c>
      <c r="AR129" s="26" t="s">
        <v>464</v>
      </c>
      <c r="AT129" s="26" t="s">
        <v>237</v>
      </c>
      <c r="AU129" s="26" t="s">
        <v>81</v>
      </c>
      <c r="AY129" s="26" t="s">
        <v>162</v>
      </c>
      <c r="BE129" s="217">
        <f>IF(N129="základní",J129,0)</f>
        <v>0</v>
      </c>
      <c r="BF129" s="217">
        <f>IF(N129="snížená",J129,0)</f>
        <v>0</v>
      </c>
      <c r="BG129" s="217">
        <f>IF(N129="zákl. přenesená",J129,0)</f>
        <v>0</v>
      </c>
      <c r="BH129" s="217">
        <f>IF(N129="sníž. přenesená",J129,0)</f>
        <v>0</v>
      </c>
      <c r="BI129" s="217">
        <f>IF(N129="nulová",J129,0)</f>
        <v>0</v>
      </c>
      <c r="BJ129" s="26" t="s">
        <v>79</v>
      </c>
      <c r="BK129" s="217">
        <f>ROUND(I129*H129,2)</f>
        <v>0</v>
      </c>
      <c r="BL129" s="26" t="s">
        <v>376</v>
      </c>
      <c r="BM129" s="26" t="s">
        <v>2283</v>
      </c>
    </row>
    <row r="130" spans="2:47" s="1" customFormat="1" ht="27">
      <c r="B130" s="43"/>
      <c r="C130" s="65"/>
      <c r="D130" s="245" t="s">
        <v>241</v>
      </c>
      <c r="E130" s="65"/>
      <c r="F130" s="279" t="s">
        <v>2284</v>
      </c>
      <c r="G130" s="65"/>
      <c r="H130" s="65"/>
      <c r="I130" s="174"/>
      <c r="J130" s="65"/>
      <c r="K130" s="65"/>
      <c r="L130" s="63"/>
      <c r="M130" s="220"/>
      <c r="N130" s="44"/>
      <c r="O130" s="44"/>
      <c r="P130" s="44"/>
      <c r="Q130" s="44"/>
      <c r="R130" s="44"/>
      <c r="S130" s="44"/>
      <c r="T130" s="80"/>
      <c r="AT130" s="26" t="s">
        <v>241</v>
      </c>
      <c r="AU130" s="26" t="s">
        <v>81</v>
      </c>
    </row>
    <row r="131" spans="2:65" s="1" customFormat="1" ht="22.5" customHeight="1">
      <c r="B131" s="43"/>
      <c r="C131" s="258" t="s">
        <v>449</v>
      </c>
      <c r="D131" s="258" t="s">
        <v>237</v>
      </c>
      <c r="E131" s="259" t="s">
        <v>2285</v>
      </c>
      <c r="F131" s="260" t="s">
        <v>2286</v>
      </c>
      <c r="G131" s="261" t="s">
        <v>416</v>
      </c>
      <c r="H131" s="262">
        <v>16</v>
      </c>
      <c r="I131" s="263"/>
      <c r="J131" s="264">
        <f>ROUND(I131*H131,2)</f>
        <v>0</v>
      </c>
      <c r="K131" s="260" t="s">
        <v>21</v>
      </c>
      <c r="L131" s="265"/>
      <c r="M131" s="266" t="s">
        <v>21</v>
      </c>
      <c r="N131" s="267" t="s">
        <v>43</v>
      </c>
      <c r="O131" s="44"/>
      <c r="P131" s="215">
        <f>O131*H131</f>
        <v>0</v>
      </c>
      <c r="Q131" s="215">
        <v>0.005</v>
      </c>
      <c r="R131" s="215">
        <f>Q131*H131</f>
        <v>0.08</v>
      </c>
      <c r="S131" s="215">
        <v>0</v>
      </c>
      <c r="T131" s="216">
        <f>S131*H131</f>
        <v>0</v>
      </c>
      <c r="AR131" s="26" t="s">
        <v>464</v>
      </c>
      <c r="AT131" s="26" t="s">
        <v>237</v>
      </c>
      <c r="AU131" s="26" t="s">
        <v>81</v>
      </c>
      <c r="AY131" s="26" t="s">
        <v>162</v>
      </c>
      <c r="BE131" s="217">
        <f>IF(N131="základní",J131,0)</f>
        <v>0</v>
      </c>
      <c r="BF131" s="217">
        <f>IF(N131="snížená",J131,0)</f>
        <v>0</v>
      </c>
      <c r="BG131" s="217">
        <f>IF(N131="zákl. přenesená",J131,0)</f>
        <v>0</v>
      </c>
      <c r="BH131" s="217">
        <f>IF(N131="sníž. přenesená",J131,0)</f>
        <v>0</v>
      </c>
      <c r="BI131" s="217">
        <f>IF(N131="nulová",J131,0)</f>
        <v>0</v>
      </c>
      <c r="BJ131" s="26" t="s">
        <v>79</v>
      </c>
      <c r="BK131" s="217">
        <f>ROUND(I131*H131,2)</f>
        <v>0</v>
      </c>
      <c r="BL131" s="26" t="s">
        <v>376</v>
      </c>
      <c r="BM131" s="26" t="s">
        <v>2287</v>
      </c>
    </row>
    <row r="132" spans="2:47" s="1" customFormat="1" ht="27">
      <c r="B132" s="43"/>
      <c r="C132" s="65"/>
      <c r="D132" s="245" t="s">
        <v>241</v>
      </c>
      <c r="E132" s="65"/>
      <c r="F132" s="279" t="s">
        <v>2288</v>
      </c>
      <c r="G132" s="65"/>
      <c r="H132" s="65"/>
      <c r="I132" s="174"/>
      <c r="J132" s="65"/>
      <c r="K132" s="65"/>
      <c r="L132" s="63"/>
      <c r="M132" s="220"/>
      <c r="N132" s="44"/>
      <c r="O132" s="44"/>
      <c r="P132" s="44"/>
      <c r="Q132" s="44"/>
      <c r="R132" s="44"/>
      <c r="S132" s="44"/>
      <c r="T132" s="80"/>
      <c r="AT132" s="26" t="s">
        <v>241</v>
      </c>
      <c r="AU132" s="26" t="s">
        <v>81</v>
      </c>
    </row>
    <row r="133" spans="2:65" s="1" customFormat="1" ht="22.5" customHeight="1">
      <c r="B133" s="43"/>
      <c r="C133" s="258" t="s">
        <v>455</v>
      </c>
      <c r="D133" s="258" t="s">
        <v>237</v>
      </c>
      <c r="E133" s="259" t="s">
        <v>2289</v>
      </c>
      <c r="F133" s="260" t="s">
        <v>2290</v>
      </c>
      <c r="G133" s="261" t="s">
        <v>416</v>
      </c>
      <c r="H133" s="262">
        <v>6</v>
      </c>
      <c r="I133" s="263"/>
      <c r="J133" s="264">
        <f>ROUND(I133*H133,2)</f>
        <v>0</v>
      </c>
      <c r="K133" s="260" t="s">
        <v>21</v>
      </c>
      <c r="L133" s="265"/>
      <c r="M133" s="266" t="s">
        <v>21</v>
      </c>
      <c r="N133" s="267" t="s">
        <v>43</v>
      </c>
      <c r="O133" s="44"/>
      <c r="P133" s="215">
        <f>O133*H133</f>
        <v>0</v>
      </c>
      <c r="Q133" s="215">
        <v>0.005</v>
      </c>
      <c r="R133" s="215">
        <f>Q133*H133</f>
        <v>0.03</v>
      </c>
      <c r="S133" s="215">
        <v>0</v>
      </c>
      <c r="T133" s="216">
        <f>S133*H133</f>
        <v>0</v>
      </c>
      <c r="AR133" s="26" t="s">
        <v>464</v>
      </c>
      <c r="AT133" s="26" t="s">
        <v>237</v>
      </c>
      <c r="AU133" s="26" t="s">
        <v>81</v>
      </c>
      <c r="AY133" s="26" t="s">
        <v>162</v>
      </c>
      <c r="BE133" s="217">
        <f>IF(N133="základní",J133,0)</f>
        <v>0</v>
      </c>
      <c r="BF133" s="217">
        <f>IF(N133="snížená",J133,0)</f>
        <v>0</v>
      </c>
      <c r="BG133" s="217">
        <f>IF(N133="zákl. přenesená",J133,0)</f>
        <v>0</v>
      </c>
      <c r="BH133" s="217">
        <f>IF(N133="sníž. přenesená",J133,0)</f>
        <v>0</v>
      </c>
      <c r="BI133" s="217">
        <f>IF(N133="nulová",J133,0)</f>
        <v>0</v>
      </c>
      <c r="BJ133" s="26" t="s">
        <v>79</v>
      </c>
      <c r="BK133" s="217">
        <f>ROUND(I133*H133,2)</f>
        <v>0</v>
      </c>
      <c r="BL133" s="26" t="s">
        <v>376</v>
      </c>
      <c r="BM133" s="26" t="s">
        <v>2291</v>
      </c>
    </row>
    <row r="134" spans="2:47" s="1" customFormat="1" ht="27">
      <c r="B134" s="43"/>
      <c r="C134" s="65"/>
      <c r="D134" s="245" t="s">
        <v>241</v>
      </c>
      <c r="E134" s="65"/>
      <c r="F134" s="279" t="s">
        <v>2292</v>
      </c>
      <c r="G134" s="65"/>
      <c r="H134" s="65"/>
      <c r="I134" s="174"/>
      <c r="J134" s="65"/>
      <c r="K134" s="65"/>
      <c r="L134" s="63"/>
      <c r="M134" s="220"/>
      <c r="N134" s="44"/>
      <c r="O134" s="44"/>
      <c r="P134" s="44"/>
      <c r="Q134" s="44"/>
      <c r="R134" s="44"/>
      <c r="S134" s="44"/>
      <c r="T134" s="80"/>
      <c r="AT134" s="26" t="s">
        <v>241</v>
      </c>
      <c r="AU134" s="26" t="s">
        <v>81</v>
      </c>
    </row>
    <row r="135" spans="2:65" s="1" customFormat="1" ht="22.5" customHeight="1">
      <c r="B135" s="43"/>
      <c r="C135" s="206" t="s">
        <v>459</v>
      </c>
      <c r="D135" s="206" t="s">
        <v>165</v>
      </c>
      <c r="E135" s="207" t="s">
        <v>1623</v>
      </c>
      <c r="F135" s="208" t="s">
        <v>1624</v>
      </c>
      <c r="G135" s="209" t="s">
        <v>594</v>
      </c>
      <c r="H135" s="280"/>
      <c r="I135" s="211"/>
      <c r="J135" s="212">
        <f>ROUND(I135*H135,2)</f>
        <v>0</v>
      </c>
      <c r="K135" s="208" t="s">
        <v>169</v>
      </c>
      <c r="L135" s="63"/>
      <c r="M135" s="213" t="s">
        <v>21</v>
      </c>
      <c r="N135" s="214" t="s">
        <v>43</v>
      </c>
      <c r="O135" s="44"/>
      <c r="P135" s="215">
        <f>O135*H135</f>
        <v>0</v>
      </c>
      <c r="Q135" s="215">
        <v>0</v>
      </c>
      <c r="R135" s="215">
        <f>Q135*H135</f>
        <v>0</v>
      </c>
      <c r="S135" s="215">
        <v>0</v>
      </c>
      <c r="T135" s="216">
        <f>S135*H135</f>
        <v>0</v>
      </c>
      <c r="AR135" s="26" t="s">
        <v>376</v>
      </c>
      <c r="AT135" s="26" t="s">
        <v>165</v>
      </c>
      <c r="AU135" s="26" t="s">
        <v>81</v>
      </c>
      <c r="AY135" s="26" t="s">
        <v>162</v>
      </c>
      <c r="BE135" s="217">
        <f>IF(N135="základní",J135,0)</f>
        <v>0</v>
      </c>
      <c r="BF135" s="217">
        <f>IF(N135="snížená",J135,0)</f>
        <v>0</v>
      </c>
      <c r="BG135" s="217">
        <f>IF(N135="zákl. přenesená",J135,0)</f>
        <v>0</v>
      </c>
      <c r="BH135" s="217">
        <f>IF(N135="sníž. přenesená",J135,0)</f>
        <v>0</v>
      </c>
      <c r="BI135" s="217">
        <f>IF(N135="nulová",J135,0)</f>
        <v>0</v>
      </c>
      <c r="BJ135" s="26" t="s">
        <v>79</v>
      </c>
      <c r="BK135" s="217">
        <f>ROUND(I135*H135,2)</f>
        <v>0</v>
      </c>
      <c r="BL135" s="26" t="s">
        <v>376</v>
      </c>
      <c r="BM135" s="26" t="s">
        <v>2293</v>
      </c>
    </row>
    <row r="136" spans="2:47" s="1" customFormat="1" ht="121.5">
      <c r="B136" s="43"/>
      <c r="C136" s="65"/>
      <c r="D136" s="218" t="s">
        <v>172</v>
      </c>
      <c r="E136" s="65"/>
      <c r="F136" s="219" t="s">
        <v>998</v>
      </c>
      <c r="G136" s="65"/>
      <c r="H136" s="65"/>
      <c r="I136" s="174"/>
      <c r="J136" s="65"/>
      <c r="K136" s="65"/>
      <c r="L136" s="63"/>
      <c r="M136" s="284"/>
      <c r="N136" s="285"/>
      <c r="O136" s="285"/>
      <c r="P136" s="285"/>
      <c r="Q136" s="285"/>
      <c r="R136" s="285"/>
      <c r="S136" s="285"/>
      <c r="T136" s="286"/>
      <c r="AT136" s="26" t="s">
        <v>172</v>
      </c>
      <c r="AU136" s="26" t="s">
        <v>81</v>
      </c>
    </row>
    <row r="137" spans="2:12" s="1" customFormat="1" ht="6.95" customHeight="1">
      <c r="B137" s="58"/>
      <c r="C137" s="59"/>
      <c r="D137" s="59"/>
      <c r="E137" s="59"/>
      <c r="F137" s="59"/>
      <c r="G137" s="59"/>
      <c r="H137" s="59"/>
      <c r="I137" s="150"/>
      <c r="J137" s="59"/>
      <c r="K137" s="59"/>
      <c r="L137" s="63"/>
    </row>
  </sheetData>
  <sheetProtection password="CC35" sheet="1" objects="1" scenarios="1" formatCells="0" formatColumns="0" formatRows="0" sort="0" autoFilter="0"/>
  <autoFilter ref="C85:K136"/>
  <mergeCells count="12">
    <mergeCell ref="G1:H1"/>
    <mergeCell ref="L2:V2"/>
    <mergeCell ref="E49:H49"/>
    <mergeCell ref="E51:H51"/>
    <mergeCell ref="E74:H74"/>
    <mergeCell ref="E76:H76"/>
    <mergeCell ref="E78:H78"/>
    <mergeCell ref="E7:H7"/>
    <mergeCell ref="E9:H9"/>
    <mergeCell ref="E11:H11"/>
    <mergeCell ref="E26:H26"/>
    <mergeCell ref="E47:H47"/>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1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3"/>
      <c r="C1" s="123"/>
      <c r="D1" s="124" t="s">
        <v>1</v>
      </c>
      <c r="E1" s="123"/>
      <c r="F1" s="125" t="s">
        <v>111</v>
      </c>
      <c r="G1" s="432" t="s">
        <v>112</v>
      </c>
      <c r="H1" s="432"/>
      <c r="I1" s="126"/>
      <c r="J1" s="125" t="s">
        <v>113</v>
      </c>
      <c r="K1" s="124" t="s">
        <v>114</v>
      </c>
      <c r="L1" s="125" t="s">
        <v>115</v>
      </c>
      <c r="M1" s="125"/>
      <c r="N1" s="125"/>
      <c r="O1" s="125"/>
      <c r="P1" s="125"/>
      <c r="Q1" s="125"/>
      <c r="R1" s="125"/>
      <c r="S1" s="125"/>
      <c r="T1" s="12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424"/>
      <c r="M2" s="424"/>
      <c r="N2" s="424"/>
      <c r="O2" s="424"/>
      <c r="P2" s="424"/>
      <c r="Q2" s="424"/>
      <c r="R2" s="424"/>
      <c r="S2" s="424"/>
      <c r="T2" s="424"/>
      <c r="U2" s="424"/>
      <c r="V2" s="424"/>
      <c r="AT2" s="26" t="s">
        <v>102</v>
      </c>
    </row>
    <row r="3" spans="2:46" ht="6.95" customHeight="1">
      <c r="B3" s="27"/>
      <c r="C3" s="28"/>
      <c r="D3" s="28"/>
      <c r="E3" s="28"/>
      <c r="F3" s="28"/>
      <c r="G3" s="28"/>
      <c r="H3" s="28"/>
      <c r="I3" s="127"/>
      <c r="J3" s="28"/>
      <c r="K3" s="29"/>
      <c r="AT3" s="26" t="s">
        <v>81</v>
      </c>
    </row>
    <row r="4" spans="2:46" ht="36.95" customHeight="1">
      <c r="B4" s="30"/>
      <c r="C4" s="31"/>
      <c r="D4" s="32" t="s">
        <v>116</v>
      </c>
      <c r="E4" s="31"/>
      <c r="F4" s="31"/>
      <c r="G4" s="31"/>
      <c r="H4" s="31"/>
      <c r="I4" s="128"/>
      <c r="J4" s="31"/>
      <c r="K4" s="33"/>
      <c r="M4" s="34" t="s">
        <v>12</v>
      </c>
      <c r="AT4" s="26" t="s">
        <v>6</v>
      </c>
    </row>
    <row r="5" spans="2:11" ht="6.95" customHeight="1">
      <c r="B5" s="30"/>
      <c r="C5" s="31"/>
      <c r="D5" s="31"/>
      <c r="E5" s="31"/>
      <c r="F5" s="31"/>
      <c r="G5" s="31"/>
      <c r="H5" s="31"/>
      <c r="I5" s="128"/>
      <c r="J5" s="31"/>
      <c r="K5" s="33"/>
    </row>
    <row r="6" spans="2:11" ht="13.5">
      <c r="B6" s="30"/>
      <c r="C6" s="31"/>
      <c r="D6" s="39" t="s">
        <v>18</v>
      </c>
      <c r="E6" s="31"/>
      <c r="F6" s="31"/>
      <c r="G6" s="31"/>
      <c r="H6" s="31"/>
      <c r="I6" s="128"/>
      <c r="J6" s="31"/>
      <c r="K6" s="33"/>
    </row>
    <row r="7" spans="2:11" ht="22.5" customHeight="1">
      <c r="B7" s="30"/>
      <c r="C7" s="31"/>
      <c r="D7" s="31"/>
      <c r="E7" s="425" t="str">
        <f>'Rekapitulace stavby'!K6</f>
        <v>Teoretické Ústavy  LF v Olomouci úpravy sekcí (A1-4.NP a A1-5.NP)</v>
      </c>
      <c r="F7" s="426"/>
      <c r="G7" s="426"/>
      <c r="H7" s="426"/>
      <c r="I7" s="128"/>
      <c r="J7" s="31"/>
      <c r="K7" s="33"/>
    </row>
    <row r="8" spans="2:11" ht="13.5">
      <c r="B8" s="30"/>
      <c r="C8" s="31"/>
      <c r="D8" s="39" t="s">
        <v>117</v>
      </c>
      <c r="E8" s="31"/>
      <c r="F8" s="31"/>
      <c r="G8" s="31"/>
      <c r="H8" s="31"/>
      <c r="I8" s="128"/>
      <c r="J8" s="31"/>
      <c r="K8" s="33"/>
    </row>
    <row r="9" spans="2:11" s="1" customFormat="1" ht="22.5" customHeight="1">
      <c r="B9" s="43"/>
      <c r="C9" s="44"/>
      <c r="D9" s="44"/>
      <c r="E9" s="425" t="s">
        <v>2294</v>
      </c>
      <c r="F9" s="427"/>
      <c r="G9" s="427"/>
      <c r="H9" s="427"/>
      <c r="I9" s="129"/>
      <c r="J9" s="44"/>
      <c r="K9" s="47"/>
    </row>
    <row r="10" spans="2:11" s="1" customFormat="1" ht="13.5">
      <c r="B10" s="43"/>
      <c r="C10" s="44"/>
      <c r="D10" s="39" t="s">
        <v>119</v>
      </c>
      <c r="E10" s="44"/>
      <c r="F10" s="44"/>
      <c r="G10" s="44"/>
      <c r="H10" s="44"/>
      <c r="I10" s="129"/>
      <c r="J10" s="44"/>
      <c r="K10" s="47"/>
    </row>
    <row r="11" spans="2:11" s="1" customFormat="1" ht="36.95" customHeight="1">
      <c r="B11" s="43"/>
      <c r="C11" s="44"/>
      <c r="D11" s="44"/>
      <c r="E11" s="428" t="s">
        <v>120</v>
      </c>
      <c r="F11" s="427"/>
      <c r="G11" s="427"/>
      <c r="H11" s="42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9" t="s">
        <v>20</v>
      </c>
      <c r="E13" s="44"/>
      <c r="F13" s="37" t="s">
        <v>21</v>
      </c>
      <c r="G13" s="44"/>
      <c r="H13" s="44"/>
      <c r="I13" s="130" t="s">
        <v>22</v>
      </c>
      <c r="J13" s="37" t="s">
        <v>21</v>
      </c>
      <c r="K13" s="47"/>
    </row>
    <row r="14" spans="2:11" s="1" customFormat="1" ht="14.45" customHeight="1">
      <c r="B14" s="43"/>
      <c r="C14" s="44"/>
      <c r="D14" s="39" t="s">
        <v>23</v>
      </c>
      <c r="E14" s="44"/>
      <c r="F14" s="37" t="s">
        <v>24</v>
      </c>
      <c r="G14" s="44"/>
      <c r="H14" s="44"/>
      <c r="I14" s="130" t="s">
        <v>25</v>
      </c>
      <c r="J14" s="131" t="str">
        <f>'Rekapitulace stavby'!AN8</f>
        <v>14.7.2016</v>
      </c>
      <c r="K14" s="47"/>
    </row>
    <row r="15" spans="2:11" s="1" customFormat="1" ht="10.9" customHeight="1">
      <c r="B15" s="43"/>
      <c r="C15" s="44"/>
      <c r="D15" s="44"/>
      <c r="E15" s="44"/>
      <c r="F15" s="44"/>
      <c r="G15" s="44"/>
      <c r="H15" s="44"/>
      <c r="I15" s="129"/>
      <c r="J15" s="44"/>
      <c r="K15" s="47"/>
    </row>
    <row r="16" spans="2:11" s="1" customFormat="1" ht="14.45" customHeight="1">
      <c r="B16" s="43"/>
      <c r="C16" s="44"/>
      <c r="D16" s="39" t="s">
        <v>27</v>
      </c>
      <c r="E16" s="44"/>
      <c r="F16" s="44"/>
      <c r="G16" s="44"/>
      <c r="H16" s="44"/>
      <c r="I16" s="130" t="s">
        <v>28</v>
      </c>
      <c r="J16" s="37" t="s">
        <v>21</v>
      </c>
      <c r="K16" s="47"/>
    </row>
    <row r="17" spans="2:11" s="1" customFormat="1" ht="18" customHeight="1">
      <c r="B17" s="43"/>
      <c r="C17" s="44"/>
      <c r="D17" s="44"/>
      <c r="E17" s="37" t="s">
        <v>30</v>
      </c>
      <c r="F17" s="44"/>
      <c r="G17" s="44"/>
      <c r="H17" s="44"/>
      <c r="I17" s="130" t="s">
        <v>31</v>
      </c>
      <c r="J17" s="37" t="s">
        <v>21</v>
      </c>
      <c r="K17" s="47"/>
    </row>
    <row r="18" spans="2:11" s="1" customFormat="1" ht="6.95" customHeight="1">
      <c r="B18" s="43"/>
      <c r="C18" s="44"/>
      <c r="D18" s="44"/>
      <c r="E18" s="44"/>
      <c r="F18" s="44"/>
      <c r="G18" s="44"/>
      <c r="H18" s="44"/>
      <c r="I18" s="129"/>
      <c r="J18" s="44"/>
      <c r="K18" s="47"/>
    </row>
    <row r="19" spans="2:11" s="1" customFormat="1" ht="14.45" customHeight="1">
      <c r="B19" s="43"/>
      <c r="C19" s="44"/>
      <c r="D19" s="39" t="s">
        <v>32</v>
      </c>
      <c r="E19" s="44"/>
      <c r="F19" s="44"/>
      <c r="G19" s="44"/>
      <c r="H19" s="44"/>
      <c r="I19" s="130" t="s">
        <v>28</v>
      </c>
      <c r="J19" s="37" t="str">
        <f>IF('Rekapitulace stavby'!AN13="Vyplň údaj","",IF('Rekapitulace stavby'!AN13="","",'Rekapitulace stavby'!AN13))</f>
        <v/>
      </c>
      <c r="K19" s="47"/>
    </row>
    <row r="20" spans="2:11" s="1" customFormat="1" ht="18" customHeight="1">
      <c r="B20" s="43"/>
      <c r="C20" s="44"/>
      <c r="D20" s="44"/>
      <c r="E20" s="37" t="str">
        <f>IF('Rekapitulace stavby'!E14="Vyplň údaj","",IF('Rekapitulace stavby'!E14="","",'Rekapitulace stavby'!E14))</f>
        <v/>
      </c>
      <c r="F20" s="44"/>
      <c r="G20" s="44"/>
      <c r="H20" s="44"/>
      <c r="I20" s="130" t="s">
        <v>31</v>
      </c>
      <c r="J20" s="37"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9" t="s">
        <v>34</v>
      </c>
      <c r="E22" s="44"/>
      <c r="F22" s="44"/>
      <c r="G22" s="44"/>
      <c r="H22" s="44"/>
      <c r="I22" s="130" t="s">
        <v>28</v>
      </c>
      <c r="J22" s="37" t="s">
        <v>21</v>
      </c>
      <c r="K22" s="47"/>
    </row>
    <row r="23" spans="2:11" s="1" customFormat="1" ht="18" customHeight="1">
      <c r="B23" s="43"/>
      <c r="C23" s="44"/>
      <c r="D23" s="44"/>
      <c r="E23" s="37" t="s">
        <v>35</v>
      </c>
      <c r="F23" s="44"/>
      <c r="G23" s="44"/>
      <c r="H23" s="44"/>
      <c r="I23" s="130" t="s">
        <v>31</v>
      </c>
      <c r="J23" s="37" t="s">
        <v>21</v>
      </c>
      <c r="K23" s="47"/>
    </row>
    <row r="24" spans="2:11" s="1" customFormat="1" ht="6.95" customHeight="1">
      <c r="B24" s="43"/>
      <c r="C24" s="44"/>
      <c r="D24" s="44"/>
      <c r="E24" s="44"/>
      <c r="F24" s="44"/>
      <c r="G24" s="44"/>
      <c r="H24" s="44"/>
      <c r="I24" s="129"/>
      <c r="J24" s="44"/>
      <c r="K24" s="47"/>
    </row>
    <row r="25" spans="2:11" s="1" customFormat="1" ht="14.45" customHeight="1">
      <c r="B25" s="43"/>
      <c r="C25" s="44"/>
      <c r="D25" s="39" t="s">
        <v>37</v>
      </c>
      <c r="E25" s="44"/>
      <c r="F25" s="44"/>
      <c r="G25" s="44"/>
      <c r="H25" s="44"/>
      <c r="I25" s="129"/>
      <c r="J25" s="44"/>
      <c r="K25" s="47"/>
    </row>
    <row r="26" spans="2:11" s="7" customFormat="1" ht="22.5" customHeight="1">
      <c r="B26" s="132"/>
      <c r="C26" s="133"/>
      <c r="D26" s="133"/>
      <c r="E26" s="390" t="s">
        <v>21</v>
      </c>
      <c r="F26" s="390"/>
      <c r="G26" s="390"/>
      <c r="H26" s="390"/>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38</v>
      </c>
      <c r="E29" s="44"/>
      <c r="F29" s="44"/>
      <c r="G29" s="44"/>
      <c r="H29" s="44"/>
      <c r="I29" s="129"/>
      <c r="J29" s="139">
        <f>ROUND(J99,2)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40</v>
      </c>
      <c r="G31" s="44"/>
      <c r="H31" s="44"/>
      <c r="I31" s="140" t="s">
        <v>39</v>
      </c>
      <c r="J31" s="48" t="s">
        <v>41</v>
      </c>
      <c r="K31" s="47"/>
    </row>
    <row r="32" spans="2:11" s="1" customFormat="1" ht="14.45" customHeight="1">
      <c r="B32" s="43"/>
      <c r="C32" s="44"/>
      <c r="D32" s="51" t="s">
        <v>42</v>
      </c>
      <c r="E32" s="51" t="s">
        <v>43</v>
      </c>
      <c r="F32" s="141">
        <f>ROUND(SUM(BE99:BE914),2)</f>
        <v>0</v>
      </c>
      <c r="G32" s="44"/>
      <c r="H32" s="44"/>
      <c r="I32" s="142">
        <v>0.21</v>
      </c>
      <c r="J32" s="141">
        <f>ROUND(ROUND((SUM(BE99:BE914)),2)*I32,2)</f>
        <v>0</v>
      </c>
      <c r="K32" s="47"/>
    </row>
    <row r="33" spans="2:11" s="1" customFormat="1" ht="14.45" customHeight="1">
      <c r="B33" s="43"/>
      <c r="C33" s="44"/>
      <c r="D33" s="44"/>
      <c r="E33" s="51" t="s">
        <v>44</v>
      </c>
      <c r="F33" s="141">
        <f>ROUND(SUM(BF99:BF914),2)</f>
        <v>0</v>
      </c>
      <c r="G33" s="44"/>
      <c r="H33" s="44"/>
      <c r="I33" s="142">
        <v>0.15</v>
      </c>
      <c r="J33" s="141">
        <f>ROUND(ROUND((SUM(BF99:BF914)),2)*I33,2)</f>
        <v>0</v>
      </c>
      <c r="K33" s="47"/>
    </row>
    <row r="34" spans="2:11" s="1" customFormat="1" ht="14.45" customHeight="1" hidden="1">
      <c r="B34" s="43"/>
      <c r="C34" s="44"/>
      <c r="D34" s="44"/>
      <c r="E34" s="51" t="s">
        <v>45</v>
      </c>
      <c r="F34" s="141">
        <f>ROUND(SUM(BG99:BG914),2)</f>
        <v>0</v>
      </c>
      <c r="G34" s="44"/>
      <c r="H34" s="44"/>
      <c r="I34" s="142">
        <v>0.21</v>
      </c>
      <c r="J34" s="141">
        <v>0</v>
      </c>
      <c r="K34" s="47"/>
    </row>
    <row r="35" spans="2:11" s="1" customFormat="1" ht="14.45" customHeight="1" hidden="1">
      <c r="B35" s="43"/>
      <c r="C35" s="44"/>
      <c r="D35" s="44"/>
      <c r="E35" s="51" t="s">
        <v>46</v>
      </c>
      <c r="F35" s="141">
        <f>ROUND(SUM(BH99:BH914),2)</f>
        <v>0</v>
      </c>
      <c r="G35" s="44"/>
      <c r="H35" s="44"/>
      <c r="I35" s="142">
        <v>0.15</v>
      </c>
      <c r="J35" s="141">
        <v>0</v>
      </c>
      <c r="K35" s="47"/>
    </row>
    <row r="36" spans="2:11" s="1" customFormat="1" ht="14.45" customHeight="1" hidden="1">
      <c r="B36" s="43"/>
      <c r="C36" s="44"/>
      <c r="D36" s="44"/>
      <c r="E36" s="51" t="s">
        <v>47</v>
      </c>
      <c r="F36" s="141">
        <f>ROUND(SUM(BI99:BI914),2)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48</v>
      </c>
      <c r="E38" s="81"/>
      <c r="F38" s="81"/>
      <c r="G38" s="145" t="s">
        <v>49</v>
      </c>
      <c r="H38" s="146" t="s">
        <v>50</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2" t="s">
        <v>121</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9" t="s">
        <v>18</v>
      </c>
      <c r="D46" s="44"/>
      <c r="E46" s="44"/>
      <c r="F46" s="44"/>
      <c r="G46" s="44"/>
      <c r="H46" s="44"/>
      <c r="I46" s="129"/>
      <c r="J46" s="44"/>
      <c r="K46" s="47"/>
    </row>
    <row r="47" spans="2:11" s="1" customFormat="1" ht="22.5" customHeight="1">
      <c r="B47" s="43"/>
      <c r="C47" s="44"/>
      <c r="D47" s="44"/>
      <c r="E47" s="425" t="str">
        <f>E7</f>
        <v>Teoretické Ústavy  LF v Olomouci úpravy sekcí (A1-4.NP a A1-5.NP)</v>
      </c>
      <c r="F47" s="426"/>
      <c r="G47" s="426"/>
      <c r="H47" s="426"/>
      <c r="I47" s="129"/>
      <c r="J47" s="44"/>
      <c r="K47" s="47"/>
    </row>
    <row r="48" spans="2:11" ht="13.5">
      <c r="B48" s="30"/>
      <c r="C48" s="39" t="s">
        <v>117</v>
      </c>
      <c r="D48" s="31"/>
      <c r="E48" s="31"/>
      <c r="F48" s="31"/>
      <c r="G48" s="31"/>
      <c r="H48" s="31"/>
      <c r="I48" s="128"/>
      <c r="J48" s="31"/>
      <c r="K48" s="33"/>
    </row>
    <row r="49" spans="2:11" s="1" customFormat="1" ht="22.5" customHeight="1">
      <c r="B49" s="43"/>
      <c r="C49" s="44"/>
      <c r="D49" s="44"/>
      <c r="E49" s="425" t="s">
        <v>2294</v>
      </c>
      <c r="F49" s="427"/>
      <c r="G49" s="427"/>
      <c r="H49" s="427"/>
      <c r="I49" s="129"/>
      <c r="J49" s="44"/>
      <c r="K49" s="47"/>
    </row>
    <row r="50" spans="2:11" s="1" customFormat="1" ht="14.45" customHeight="1">
      <c r="B50" s="43"/>
      <c r="C50" s="39" t="s">
        <v>119</v>
      </c>
      <c r="D50" s="44"/>
      <c r="E50" s="44"/>
      <c r="F50" s="44"/>
      <c r="G50" s="44"/>
      <c r="H50" s="44"/>
      <c r="I50" s="129"/>
      <c r="J50" s="44"/>
      <c r="K50" s="47"/>
    </row>
    <row r="51" spans="2:11" s="1" customFormat="1" ht="23.25" customHeight="1">
      <c r="B51" s="43"/>
      <c r="C51" s="44"/>
      <c r="D51" s="44"/>
      <c r="E51" s="428" t="str">
        <f>E11</f>
        <v>ST - Stavební část</v>
      </c>
      <c r="F51" s="427"/>
      <c r="G51" s="427"/>
      <c r="H51" s="42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9" t="s">
        <v>23</v>
      </c>
      <c r="D53" s="44"/>
      <c r="E53" s="44"/>
      <c r="F53" s="37" t="str">
        <f>F14</f>
        <v>Olomouc</v>
      </c>
      <c r="G53" s="44"/>
      <c r="H53" s="44"/>
      <c r="I53" s="130" t="s">
        <v>25</v>
      </c>
      <c r="J53" s="131" t="str">
        <f>IF(J14="","",J14)</f>
        <v>14.7.2016</v>
      </c>
      <c r="K53" s="47"/>
    </row>
    <row r="54" spans="2:11" s="1" customFormat="1" ht="6.95" customHeight="1">
      <c r="B54" s="43"/>
      <c r="C54" s="44"/>
      <c r="D54" s="44"/>
      <c r="E54" s="44"/>
      <c r="F54" s="44"/>
      <c r="G54" s="44"/>
      <c r="H54" s="44"/>
      <c r="I54" s="129"/>
      <c r="J54" s="44"/>
      <c r="K54" s="47"/>
    </row>
    <row r="55" spans="2:11" s="1" customFormat="1" ht="13.5">
      <c r="B55" s="43"/>
      <c r="C55" s="39" t="s">
        <v>27</v>
      </c>
      <c r="D55" s="44"/>
      <c r="E55" s="44"/>
      <c r="F55" s="37" t="str">
        <f>E17</f>
        <v>Univerzita Palackého v Olomouci</v>
      </c>
      <c r="G55" s="44"/>
      <c r="H55" s="44"/>
      <c r="I55" s="130" t="s">
        <v>34</v>
      </c>
      <c r="J55" s="37" t="str">
        <f>E23</f>
        <v>Stavoprotjekt Olomouc a.s.</v>
      </c>
      <c r="K55" s="47"/>
    </row>
    <row r="56" spans="2:11" s="1" customFormat="1" ht="14.45" customHeight="1">
      <c r="B56" s="43"/>
      <c r="C56" s="39" t="s">
        <v>32</v>
      </c>
      <c r="D56" s="44"/>
      <c r="E56" s="44"/>
      <c r="F56" s="37"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5" t="s">
        <v>122</v>
      </c>
      <c r="D58" s="143"/>
      <c r="E58" s="143"/>
      <c r="F58" s="143"/>
      <c r="G58" s="143"/>
      <c r="H58" s="143"/>
      <c r="I58" s="156"/>
      <c r="J58" s="157" t="s">
        <v>123</v>
      </c>
      <c r="K58" s="158"/>
    </row>
    <row r="59" spans="2:11" s="1" customFormat="1" ht="10.35" customHeight="1">
      <c r="B59" s="43"/>
      <c r="C59" s="44"/>
      <c r="D59" s="44"/>
      <c r="E59" s="44"/>
      <c r="F59" s="44"/>
      <c r="G59" s="44"/>
      <c r="H59" s="44"/>
      <c r="I59" s="129"/>
      <c r="J59" s="44"/>
      <c r="K59" s="47"/>
    </row>
    <row r="60" spans="2:47" s="1" customFormat="1" ht="29.25" customHeight="1">
      <c r="B60" s="43"/>
      <c r="C60" s="159" t="s">
        <v>124</v>
      </c>
      <c r="D60" s="44"/>
      <c r="E60" s="44"/>
      <c r="F60" s="44"/>
      <c r="G60" s="44"/>
      <c r="H60" s="44"/>
      <c r="I60" s="129"/>
      <c r="J60" s="139">
        <f>J99</f>
        <v>0</v>
      </c>
      <c r="K60" s="47"/>
      <c r="AU60" s="26" t="s">
        <v>125</v>
      </c>
    </row>
    <row r="61" spans="2:11" s="8" customFormat="1" ht="24.95" customHeight="1">
      <c r="B61" s="160"/>
      <c r="C61" s="161"/>
      <c r="D61" s="162" t="s">
        <v>126</v>
      </c>
      <c r="E61" s="163"/>
      <c r="F61" s="163"/>
      <c r="G61" s="163"/>
      <c r="H61" s="163"/>
      <c r="I61" s="164"/>
      <c r="J61" s="165">
        <f>J100</f>
        <v>0</v>
      </c>
      <c r="K61" s="166"/>
    </row>
    <row r="62" spans="2:11" s="9" customFormat="1" ht="19.9" customHeight="1">
      <c r="B62" s="167"/>
      <c r="C62" s="168"/>
      <c r="D62" s="169" t="s">
        <v>127</v>
      </c>
      <c r="E62" s="170"/>
      <c r="F62" s="170"/>
      <c r="G62" s="170"/>
      <c r="H62" s="170"/>
      <c r="I62" s="171"/>
      <c r="J62" s="172">
        <f>J101</f>
        <v>0</v>
      </c>
      <c r="K62" s="173"/>
    </row>
    <row r="63" spans="2:11" s="9" customFormat="1" ht="19.9" customHeight="1">
      <c r="B63" s="167"/>
      <c r="C63" s="168"/>
      <c r="D63" s="169" t="s">
        <v>129</v>
      </c>
      <c r="E63" s="170"/>
      <c r="F63" s="170"/>
      <c r="G63" s="170"/>
      <c r="H63" s="170"/>
      <c r="I63" s="171"/>
      <c r="J63" s="172">
        <f>J125</f>
        <v>0</v>
      </c>
      <c r="K63" s="173"/>
    </row>
    <row r="64" spans="2:11" s="9" customFormat="1" ht="19.9" customHeight="1">
      <c r="B64" s="167"/>
      <c r="C64" s="168"/>
      <c r="D64" s="169" t="s">
        <v>130</v>
      </c>
      <c r="E64" s="170"/>
      <c r="F64" s="170"/>
      <c r="G64" s="170"/>
      <c r="H64" s="170"/>
      <c r="I64" s="171"/>
      <c r="J64" s="172">
        <f>J261</f>
        <v>0</v>
      </c>
      <c r="K64" s="173"/>
    </row>
    <row r="65" spans="2:11" s="9" customFormat="1" ht="19.9" customHeight="1">
      <c r="B65" s="167"/>
      <c r="C65" s="168"/>
      <c r="D65" s="169" t="s">
        <v>131</v>
      </c>
      <c r="E65" s="170"/>
      <c r="F65" s="170"/>
      <c r="G65" s="170"/>
      <c r="H65" s="170"/>
      <c r="I65" s="171"/>
      <c r="J65" s="172">
        <f>J333</f>
        <v>0</v>
      </c>
      <c r="K65" s="173"/>
    </row>
    <row r="66" spans="2:11" s="9" customFormat="1" ht="19.9" customHeight="1">
      <c r="B66" s="167"/>
      <c r="C66" s="168"/>
      <c r="D66" s="169" t="s">
        <v>132</v>
      </c>
      <c r="E66" s="170"/>
      <c r="F66" s="170"/>
      <c r="G66" s="170"/>
      <c r="H66" s="170"/>
      <c r="I66" s="171"/>
      <c r="J66" s="172">
        <f>J348</f>
        <v>0</v>
      </c>
      <c r="K66" s="173"/>
    </row>
    <row r="67" spans="2:11" s="8" customFormat="1" ht="24.95" customHeight="1">
      <c r="B67" s="160"/>
      <c r="C67" s="161"/>
      <c r="D67" s="162" t="s">
        <v>133</v>
      </c>
      <c r="E67" s="163"/>
      <c r="F67" s="163"/>
      <c r="G67" s="163"/>
      <c r="H67" s="163"/>
      <c r="I67" s="164"/>
      <c r="J67" s="165">
        <f>J351</f>
        <v>0</v>
      </c>
      <c r="K67" s="166"/>
    </row>
    <row r="68" spans="2:11" s="9" customFormat="1" ht="19.9" customHeight="1">
      <c r="B68" s="167"/>
      <c r="C68" s="168"/>
      <c r="D68" s="169" t="s">
        <v>136</v>
      </c>
      <c r="E68" s="170"/>
      <c r="F68" s="170"/>
      <c r="G68" s="170"/>
      <c r="H68" s="170"/>
      <c r="I68" s="171"/>
      <c r="J68" s="172">
        <f>J352</f>
        <v>0</v>
      </c>
      <c r="K68" s="173"/>
    </row>
    <row r="69" spans="2:11" s="9" customFormat="1" ht="19.9" customHeight="1">
      <c r="B69" s="167"/>
      <c r="C69" s="168"/>
      <c r="D69" s="169" t="s">
        <v>137</v>
      </c>
      <c r="E69" s="170"/>
      <c r="F69" s="170"/>
      <c r="G69" s="170"/>
      <c r="H69" s="170"/>
      <c r="I69" s="171"/>
      <c r="J69" s="172">
        <f>J439</f>
        <v>0</v>
      </c>
      <c r="K69" s="173"/>
    </row>
    <row r="70" spans="2:11" s="9" customFormat="1" ht="19.9" customHeight="1">
      <c r="B70" s="167"/>
      <c r="C70" s="168"/>
      <c r="D70" s="169" t="s">
        <v>138</v>
      </c>
      <c r="E70" s="170"/>
      <c r="F70" s="170"/>
      <c r="G70" s="170"/>
      <c r="H70" s="170"/>
      <c r="I70" s="171"/>
      <c r="J70" s="172">
        <f>J466</f>
        <v>0</v>
      </c>
      <c r="K70" s="173"/>
    </row>
    <row r="71" spans="2:11" s="9" customFormat="1" ht="19.9" customHeight="1">
      <c r="B71" s="167"/>
      <c r="C71" s="168"/>
      <c r="D71" s="169" t="s">
        <v>139</v>
      </c>
      <c r="E71" s="170"/>
      <c r="F71" s="170"/>
      <c r="G71" s="170"/>
      <c r="H71" s="170"/>
      <c r="I71" s="171"/>
      <c r="J71" s="172">
        <f>J480</f>
        <v>0</v>
      </c>
      <c r="K71" s="173"/>
    </row>
    <row r="72" spans="2:11" s="9" customFormat="1" ht="19.9" customHeight="1">
      <c r="B72" s="167"/>
      <c r="C72" s="168"/>
      <c r="D72" s="169" t="s">
        <v>140</v>
      </c>
      <c r="E72" s="170"/>
      <c r="F72" s="170"/>
      <c r="G72" s="170"/>
      <c r="H72" s="170"/>
      <c r="I72" s="171"/>
      <c r="J72" s="172">
        <f>J516</f>
        <v>0</v>
      </c>
      <c r="K72" s="173"/>
    </row>
    <row r="73" spans="2:11" s="9" customFormat="1" ht="19.9" customHeight="1">
      <c r="B73" s="167"/>
      <c r="C73" s="168"/>
      <c r="D73" s="169" t="s">
        <v>141</v>
      </c>
      <c r="E73" s="170"/>
      <c r="F73" s="170"/>
      <c r="G73" s="170"/>
      <c r="H73" s="170"/>
      <c r="I73" s="171"/>
      <c r="J73" s="172">
        <f>J539</f>
        <v>0</v>
      </c>
      <c r="K73" s="173"/>
    </row>
    <row r="74" spans="2:11" s="9" customFormat="1" ht="19.9" customHeight="1">
      <c r="B74" s="167"/>
      <c r="C74" s="168"/>
      <c r="D74" s="169" t="s">
        <v>142</v>
      </c>
      <c r="E74" s="170"/>
      <c r="F74" s="170"/>
      <c r="G74" s="170"/>
      <c r="H74" s="170"/>
      <c r="I74" s="171"/>
      <c r="J74" s="172">
        <f>J668</f>
        <v>0</v>
      </c>
      <c r="K74" s="173"/>
    </row>
    <row r="75" spans="2:11" s="9" customFormat="1" ht="19.9" customHeight="1">
      <c r="B75" s="167"/>
      <c r="C75" s="168"/>
      <c r="D75" s="169" t="s">
        <v>143</v>
      </c>
      <c r="E75" s="170"/>
      <c r="F75" s="170"/>
      <c r="G75" s="170"/>
      <c r="H75" s="170"/>
      <c r="I75" s="171"/>
      <c r="J75" s="172">
        <f>J743</f>
        <v>0</v>
      </c>
      <c r="K75" s="173"/>
    </row>
    <row r="76" spans="2:11" s="9" customFormat="1" ht="19.9" customHeight="1">
      <c r="B76" s="167"/>
      <c r="C76" s="168"/>
      <c r="D76" s="169" t="s">
        <v>144</v>
      </c>
      <c r="E76" s="170"/>
      <c r="F76" s="170"/>
      <c r="G76" s="170"/>
      <c r="H76" s="170"/>
      <c r="I76" s="171"/>
      <c r="J76" s="172">
        <f>J756</f>
        <v>0</v>
      </c>
      <c r="K76" s="173"/>
    </row>
    <row r="77" spans="2:11" s="9" customFormat="1" ht="19.9" customHeight="1">
      <c r="B77" s="167"/>
      <c r="C77" s="168"/>
      <c r="D77" s="169" t="s">
        <v>145</v>
      </c>
      <c r="E77" s="170"/>
      <c r="F77" s="170"/>
      <c r="G77" s="170"/>
      <c r="H77" s="170"/>
      <c r="I77" s="171"/>
      <c r="J77" s="172">
        <f>J904</f>
        <v>0</v>
      </c>
      <c r="K77" s="173"/>
    </row>
    <row r="78" spans="2:11" s="1" customFormat="1" ht="21.75" customHeight="1">
      <c r="B78" s="43"/>
      <c r="C78" s="44"/>
      <c r="D78" s="44"/>
      <c r="E78" s="44"/>
      <c r="F78" s="44"/>
      <c r="G78" s="44"/>
      <c r="H78" s="44"/>
      <c r="I78" s="129"/>
      <c r="J78" s="44"/>
      <c r="K78" s="47"/>
    </row>
    <row r="79" spans="2:11" s="1" customFormat="1" ht="6.95" customHeight="1">
      <c r="B79" s="58"/>
      <c r="C79" s="59"/>
      <c r="D79" s="59"/>
      <c r="E79" s="59"/>
      <c r="F79" s="59"/>
      <c r="G79" s="59"/>
      <c r="H79" s="59"/>
      <c r="I79" s="150"/>
      <c r="J79" s="59"/>
      <c r="K79" s="60"/>
    </row>
    <row r="83" spans="2:12" s="1" customFormat="1" ht="6.95" customHeight="1">
      <c r="B83" s="61"/>
      <c r="C83" s="62"/>
      <c r="D83" s="62"/>
      <c r="E83" s="62"/>
      <c r="F83" s="62"/>
      <c r="G83" s="62"/>
      <c r="H83" s="62"/>
      <c r="I83" s="153"/>
      <c r="J83" s="62"/>
      <c r="K83" s="62"/>
      <c r="L83" s="63"/>
    </row>
    <row r="84" spans="2:12" s="1" customFormat="1" ht="36.95" customHeight="1">
      <c r="B84" s="43"/>
      <c r="C84" s="64" t="s">
        <v>146</v>
      </c>
      <c r="D84" s="65"/>
      <c r="E84" s="65"/>
      <c r="F84" s="65"/>
      <c r="G84" s="65"/>
      <c r="H84" s="65"/>
      <c r="I84" s="174"/>
      <c r="J84" s="65"/>
      <c r="K84" s="65"/>
      <c r="L84" s="63"/>
    </row>
    <row r="85" spans="2:12" s="1" customFormat="1" ht="6.95" customHeight="1">
      <c r="B85" s="43"/>
      <c r="C85" s="65"/>
      <c r="D85" s="65"/>
      <c r="E85" s="65"/>
      <c r="F85" s="65"/>
      <c r="G85" s="65"/>
      <c r="H85" s="65"/>
      <c r="I85" s="174"/>
      <c r="J85" s="65"/>
      <c r="K85" s="65"/>
      <c r="L85" s="63"/>
    </row>
    <row r="86" spans="2:12" s="1" customFormat="1" ht="14.45" customHeight="1">
      <c r="B86" s="43"/>
      <c r="C86" s="67" t="s">
        <v>18</v>
      </c>
      <c r="D86" s="65"/>
      <c r="E86" s="65"/>
      <c r="F86" s="65"/>
      <c r="G86" s="65"/>
      <c r="H86" s="65"/>
      <c r="I86" s="174"/>
      <c r="J86" s="65"/>
      <c r="K86" s="65"/>
      <c r="L86" s="63"/>
    </row>
    <row r="87" spans="2:12" s="1" customFormat="1" ht="22.5" customHeight="1">
      <c r="B87" s="43"/>
      <c r="C87" s="65"/>
      <c r="D87" s="65"/>
      <c r="E87" s="429" t="str">
        <f>E7</f>
        <v>Teoretické Ústavy  LF v Olomouci úpravy sekcí (A1-4.NP a A1-5.NP)</v>
      </c>
      <c r="F87" s="430"/>
      <c r="G87" s="430"/>
      <c r="H87" s="430"/>
      <c r="I87" s="174"/>
      <c r="J87" s="65"/>
      <c r="K87" s="65"/>
      <c r="L87" s="63"/>
    </row>
    <row r="88" spans="2:12" ht="13.5">
      <c r="B88" s="30"/>
      <c r="C88" s="67" t="s">
        <v>117</v>
      </c>
      <c r="D88" s="175"/>
      <c r="E88" s="175"/>
      <c r="F88" s="175"/>
      <c r="G88" s="175"/>
      <c r="H88" s="175"/>
      <c r="J88" s="175"/>
      <c r="K88" s="175"/>
      <c r="L88" s="176"/>
    </row>
    <row r="89" spans="2:12" s="1" customFormat="1" ht="22.5" customHeight="1">
      <c r="B89" s="43"/>
      <c r="C89" s="65"/>
      <c r="D89" s="65"/>
      <c r="E89" s="429" t="s">
        <v>2294</v>
      </c>
      <c r="F89" s="431"/>
      <c r="G89" s="431"/>
      <c r="H89" s="431"/>
      <c r="I89" s="174"/>
      <c r="J89" s="65"/>
      <c r="K89" s="65"/>
      <c r="L89" s="63"/>
    </row>
    <row r="90" spans="2:12" s="1" customFormat="1" ht="14.45" customHeight="1">
      <c r="B90" s="43"/>
      <c r="C90" s="67" t="s">
        <v>119</v>
      </c>
      <c r="D90" s="65"/>
      <c r="E90" s="65"/>
      <c r="F90" s="65"/>
      <c r="G90" s="65"/>
      <c r="H90" s="65"/>
      <c r="I90" s="174"/>
      <c r="J90" s="65"/>
      <c r="K90" s="65"/>
      <c r="L90" s="63"/>
    </row>
    <row r="91" spans="2:12" s="1" customFormat="1" ht="23.25" customHeight="1">
      <c r="B91" s="43"/>
      <c r="C91" s="65"/>
      <c r="D91" s="65"/>
      <c r="E91" s="401" t="str">
        <f>E11</f>
        <v>ST - Stavební část</v>
      </c>
      <c r="F91" s="431"/>
      <c r="G91" s="431"/>
      <c r="H91" s="431"/>
      <c r="I91" s="174"/>
      <c r="J91" s="65"/>
      <c r="K91" s="65"/>
      <c r="L91" s="63"/>
    </row>
    <row r="92" spans="2:12" s="1" customFormat="1" ht="6.95" customHeight="1">
      <c r="B92" s="43"/>
      <c r="C92" s="65"/>
      <c r="D92" s="65"/>
      <c r="E92" s="65"/>
      <c r="F92" s="65"/>
      <c r="G92" s="65"/>
      <c r="H92" s="65"/>
      <c r="I92" s="174"/>
      <c r="J92" s="65"/>
      <c r="K92" s="65"/>
      <c r="L92" s="63"/>
    </row>
    <row r="93" spans="2:12" s="1" customFormat="1" ht="18" customHeight="1">
      <c r="B93" s="43"/>
      <c r="C93" s="67" t="s">
        <v>23</v>
      </c>
      <c r="D93" s="65"/>
      <c r="E93" s="65"/>
      <c r="F93" s="177" t="str">
        <f>F14</f>
        <v>Olomouc</v>
      </c>
      <c r="G93" s="65"/>
      <c r="H93" s="65"/>
      <c r="I93" s="178" t="s">
        <v>25</v>
      </c>
      <c r="J93" s="75" t="str">
        <f>IF(J14="","",J14)</f>
        <v>14.7.2016</v>
      </c>
      <c r="K93" s="65"/>
      <c r="L93" s="63"/>
    </row>
    <row r="94" spans="2:12" s="1" customFormat="1" ht="6.95" customHeight="1">
      <c r="B94" s="43"/>
      <c r="C94" s="65"/>
      <c r="D94" s="65"/>
      <c r="E94" s="65"/>
      <c r="F94" s="65"/>
      <c r="G94" s="65"/>
      <c r="H94" s="65"/>
      <c r="I94" s="174"/>
      <c r="J94" s="65"/>
      <c r="K94" s="65"/>
      <c r="L94" s="63"/>
    </row>
    <row r="95" spans="2:12" s="1" customFormat="1" ht="13.5">
      <c r="B95" s="43"/>
      <c r="C95" s="67" t="s">
        <v>27</v>
      </c>
      <c r="D95" s="65"/>
      <c r="E95" s="65"/>
      <c r="F95" s="177" t="str">
        <f>E17</f>
        <v>Univerzita Palackého v Olomouci</v>
      </c>
      <c r="G95" s="65"/>
      <c r="H95" s="65"/>
      <c r="I95" s="178" t="s">
        <v>34</v>
      </c>
      <c r="J95" s="177" t="str">
        <f>E23</f>
        <v>Stavoprotjekt Olomouc a.s.</v>
      </c>
      <c r="K95" s="65"/>
      <c r="L95" s="63"/>
    </row>
    <row r="96" spans="2:12" s="1" customFormat="1" ht="14.45" customHeight="1">
      <c r="B96" s="43"/>
      <c r="C96" s="67" t="s">
        <v>32</v>
      </c>
      <c r="D96" s="65"/>
      <c r="E96" s="65"/>
      <c r="F96" s="177" t="str">
        <f>IF(E20="","",E20)</f>
        <v/>
      </c>
      <c r="G96" s="65"/>
      <c r="H96" s="65"/>
      <c r="I96" s="174"/>
      <c r="J96" s="65"/>
      <c r="K96" s="65"/>
      <c r="L96" s="63"/>
    </row>
    <row r="97" spans="2:12" s="1" customFormat="1" ht="10.35" customHeight="1">
      <c r="B97" s="43"/>
      <c r="C97" s="65"/>
      <c r="D97" s="65"/>
      <c r="E97" s="65"/>
      <c r="F97" s="65"/>
      <c r="G97" s="65"/>
      <c r="H97" s="65"/>
      <c r="I97" s="174"/>
      <c r="J97" s="65"/>
      <c r="K97" s="65"/>
      <c r="L97" s="63"/>
    </row>
    <row r="98" spans="2:20" s="10" customFormat="1" ht="29.25" customHeight="1">
      <c r="B98" s="179"/>
      <c r="C98" s="180" t="s">
        <v>147</v>
      </c>
      <c r="D98" s="181" t="s">
        <v>57</v>
      </c>
      <c r="E98" s="181" t="s">
        <v>53</v>
      </c>
      <c r="F98" s="181" t="s">
        <v>148</v>
      </c>
      <c r="G98" s="181" t="s">
        <v>149</v>
      </c>
      <c r="H98" s="181" t="s">
        <v>150</v>
      </c>
      <c r="I98" s="182" t="s">
        <v>151</v>
      </c>
      <c r="J98" s="181" t="s">
        <v>123</v>
      </c>
      <c r="K98" s="183" t="s">
        <v>152</v>
      </c>
      <c r="L98" s="184"/>
      <c r="M98" s="83" t="s">
        <v>153</v>
      </c>
      <c r="N98" s="84" t="s">
        <v>42</v>
      </c>
      <c r="O98" s="84" t="s">
        <v>154</v>
      </c>
      <c r="P98" s="84" t="s">
        <v>155</v>
      </c>
      <c r="Q98" s="84" t="s">
        <v>156</v>
      </c>
      <c r="R98" s="84" t="s">
        <v>157</v>
      </c>
      <c r="S98" s="84" t="s">
        <v>158</v>
      </c>
      <c r="T98" s="85" t="s">
        <v>159</v>
      </c>
    </row>
    <row r="99" spans="2:63" s="1" customFormat="1" ht="29.25" customHeight="1">
      <c r="B99" s="43"/>
      <c r="C99" s="89" t="s">
        <v>124</v>
      </c>
      <c r="D99" s="65"/>
      <c r="E99" s="65"/>
      <c r="F99" s="65"/>
      <c r="G99" s="65"/>
      <c r="H99" s="65"/>
      <c r="I99" s="174"/>
      <c r="J99" s="185">
        <f>BK99</f>
        <v>0</v>
      </c>
      <c r="K99" s="65"/>
      <c r="L99" s="63"/>
      <c r="M99" s="86"/>
      <c r="N99" s="87"/>
      <c r="O99" s="87"/>
      <c r="P99" s="186">
        <f>P100+P351</f>
        <v>0</v>
      </c>
      <c r="Q99" s="87"/>
      <c r="R99" s="186">
        <f>R100+R351</f>
        <v>36.13806316</v>
      </c>
      <c r="S99" s="87"/>
      <c r="T99" s="187">
        <f>T100+T351</f>
        <v>22.070735420000002</v>
      </c>
      <c r="AT99" s="26" t="s">
        <v>71</v>
      </c>
      <c r="AU99" s="26" t="s">
        <v>125</v>
      </c>
      <c r="BK99" s="188">
        <f>BK100+BK351</f>
        <v>0</v>
      </c>
    </row>
    <row r="100" spans="2:63" s="11" customFormat="1" ht="37.35" customHeight="1">
      <c r="B100" s="189"/>
      <c r="C100" s="190"/>
      <c r="D100" s="191" t="s">
        <v>71</v>
      </c>
      <c r="E100" s="192" t="s">
        <v>160</v>
      </c>
      <c r="F100" s="192" t="s">
        <v>161</v>
      </c>
      <c r="G100" s="190"/>
      <c r="H100" s="190"/>
      <c r="I100" s="193"/>
      <c r="J100" s="194">
        <f>BK100</f>
        <v>0</v>
      </c>
      <c r="K100" s="190"/>
      <c r="L100" s="195"/>
      <c r="M100" s="196"/>
      <c r="N100" s="197"/>
      <c r="O100" s="197"/>
      <c r="P100" s="198">
        <f>P101+P125+P261+P333+P348</f>
        <v>0</v>
      </c>
      <c r="Q100" s="197"/>
      <c r="R100" s="198">
        <f>R101+R125+R261+R333+R348</f>
        <v>26.610381399999998</v>
      </c>
      <c r="S100" s="197"/>
      <c r="T100" s="199">
        <f>T101+T125+T261+T333+T348</f>
        <v>10.824092</v>
      </c>
      <c r="AR100" s="200" t="s">
        <v>79</v>
      </c>
      <c r="AT100" s="201" t="s">
        <v>71</v>
      </c>
      <c r="AU100" s="201" t="s">
        <v>72</v>
      </c>
      <c r="AY100" s="200" t="s">
        <v>162</v>
      </c>
      <c r="BK100" s="202">
        <f>BK101+BK125+BK261+BK333+BK348</f>
        <v>0</v>
      </c>
    </row>
    <row r="101" spans="2:63" s="11" customFormat="1" ht="19.9" customHeight="1">
      <c r="B101" s="189"/>
      <c r="C101" s="190"/>
      <c r="D101" s="203" t="s">
        <v>71</v>
      </c>
      <c r="E101" s="204" t="s">
        <v>163</v>
      </c>
      <c r="F101" s="204" t="s">
        <v>164</v>
      </c>
      <c r="G101" s="190"/>
      <c r="H101" s="190"/>
      <c r="I101" s="193"/>
      <c r="J101" s="205">
        <f>BK101</f>
        <v>0</v>
      </c>
      <c r="K101" s="190"/>
      <c r="L101" s="195"/>
      <c r="M101" s="196"/>
      <c r="N101" s="197"/>
      <c r="O101" s="197"/>
      <c r="P101" s="198">
        <f>SUM(P102:P124)</f>
        <v>0</v>
      </c>
      <c r="Q101" s="197"/>
      <c r="R101" s="198">
        <f>SUM(R102:R124)</f>
        <v>1.26766168</v>
      </c>
      <c r="S101" s="197"/>
      <c r="T101" s="199">
        <f>SUM(T102:T124)</f>
        <v>0</v>
      </c>
      <c r="AR101" s="200" t="s">
        <v>79</v>
      </c>
      <c r="AT101" s="201" t="s">
        <v>71</v>
      </c>
      <c r="AU101" s="201" t="s">
        <v>79</v>
      </c>
      <c r="AY101" s="200" t="s">
        <v>162</v>
      </c>
      <c r="BK101" s="202">
        <f>SUM(BK102:BK124)</f>
        <v>0</v>
      </c>
    </row>
    <row r="102" spans="2:65" s="1" customFormat="1" ht="22.5" customHeight="1">
      <c r="B102" s="43"/>
      <c r="C102" s="206" t="s">
        <v>79</v>
      </c>
      <c r="D102" s="206" t="s">
        <v>165</v>
      </c>
      <c r="E102" s="207" t="s">
        <v>166</v>
      </c>
      <c r="F102" s="208" t="s">
        <v>167</v>
      </c>
      <c r="G102" s="209" t="s">
        <v>168</v>
      </c>
      <c r="H102" s="210">
        <v>0.025</v>
      </c>
      <c r="I102" s="211"/>
      <c r="J102" s="212">
        <f>ROUND(I102*H102,2)</f>
        <v>0</v>
      </c>
      <c r="K102" s="208" t="s">
        <v>169</v>
      </c>
      <c r="L102" s="63"/>
      <c r="M102" s="213" t="s">
        <v>21</v>
      </c>
      <c r="N102" s="214" t="s">
        <v>43</v>
      </c>
      <c r="O102" s="44"/>
      <c r="P102" s="215">
        <f>O102*H102</f>
        <v>0</v>
      </c>
      <c r="Q102" s="215">
        <v>1.09</v>
      </c>
      <c r="R102" s="215">
        <f>Q102*H102</f>
        <v>0.027250000000000003</v>
      </c>
      <c r="S102" s="215">
        <v>0</v>
      </c>
      <c r="T102" s="216">
        <f>S102*H102</f>
        <v>0</v>
      </c>
      <c r="AR102" s="26" t="s">
        <v>170</v>
      </c>
      <c r="AT102" s="26" t="s">
        <v>165</v>
      </c>
      <c r="AU102" s="26" t="s">
        <v>81</v>
      </c>
      <c r="AY102" s="26" t="s">
        <v>162</v>
      </c>
      <c r="BE102" s="217">
        <f>IF(N102="základní",J102,0)</f>
        <v>0</v>
      </c>
      <c r="BF102" s="217">
        <f>IF(N102="snížená",J102,0)</f>
        <v>0</v>
      </c>
      <c r="BG102" s="217">
        <f>IF(N102="zákl. přenesená",J102,0)</f>
        <v>0</v>
      </c>
      <c r="BH102" s="217">
        <f>IF(N102="sníž. přenesená",J102,0)</f>
        <v>0</v>
      </c>
      <c r="BI102" s="217">
        <f>IF(N102="nulová",J102,0)</f>
        <v>0</v>
      </c>
      <c r="BJ102" s="26" t="s">
        <v>79</v>
      </c>
      <c r="BK102" s="217">
        <f>ROUND(I102*H102,2)</f>
        <v>0</v>
      </c>
      <c r="BL102" s="26" t="s">
        <v>170</v>
      </c>
      <c r="BM102" s="26" t="s">
        <v>2295</v>
      </c>
    </row>
    <row r="103" spans="2:47" s="1" customFormat="1" ht="40.5">
      <c r="B103" s="43"/>
      <c r="C103" s="65"/>
      <c r="D103" s="218" t="s">
        <v>172</v>
      </c>
      <c r="E103" s="65"/>
      <c r="F103" s="219" t="s">
        <v>173</v>
      </c>
      <c r="G103" s="65"/>
      <c r="H103" s="65"/>
      <c r="I103" s="174"/>
      <c r="J103" s="65"/>
      <c r="K103" s="65"/>
      <c r="L103" s="63"/>
      <c r="M103" s="220"/>
      <c r="N103" s="44"/>
      <c r="O103" s="44"/>
      <c r="P103" s="44"/>
      <c r="Q103" s="44"/>
      <c r="R103" s="44"/>
      <c r="S103" s="44"/>
      <c r="T103" s="80"/>
      <c r="AT103" s="26" t="s">
        <v>172</v>
      </c>
      <c r="AU103" s="26" t="s">
        <v>81</v>
      </c>
    </row>
    <row r="104" spans="2:51" s="12" customFormat="1" ht="13.5">
      <c r="B104" s="221"/>
      <c r="C104" s="222"/>
      <c r="D104" s="218" t="s">
        <v>174</v>
      </c>
      <c r="E104" s="223" t="s">
        <v>21</v>
      </c>
      <c r="F104" s="224" t="s">
        <v>2296</v>
      </c>
      <c r="G104" s="222"/>
      <c r="H104" s="225" t="s">
        <v>21</v>
      </c>
      <c r="I104" s="226"/>
      <c r="J104" s="222"/>
      <c r="K104" s="222"/>
      <c r="L104" s="227"/>
      <c r="M104" s="228"/>
      <c r="N104" s="229"/>
      <c r="O104" s="229"/>
      <c r="P104" s="229"/>
      <c r="Q104" s="229"/>
      <c r="R104" s="229"/>
      <c r="S104" s="229"/>
      <c r="T104" s="230"/>
      <c r="AT104" s="231" t="s">
        <v>174</v>
      </c>
      <c r="AU104" s="231" t="s">
        <v>81</v>
      </c>
      <c r="AV104" s="12" t="s">
        <v>79</v>
      </c>
      <c r="AW104" s="12" t="s">
        <v>36</v>
      </c>
      <c r="AX104" s="12" t="s">
        <v>72</v>
      </c>
      <c r="AY104" s="231" t="s">
        <v>162</v>
      </c>
    </row>
    <row r="105" spans="2:51" s="13" customFormat="1" ht="13.5">
      <c r="B105" s="232"/>
      <c r="C105" s="233"/>
      <c r="D105" s="218" t="s">
        <v>174</v>
      </c>
      <c r="E105" s="234" t="s">
        <v>21</v>
      </c>
      <c r="F105" s="235" t="s">
        <v>2297</v>
      </c>
      <c r="G105" s="233"/>
      <c r="H105" s="236">
        <v>0.012</v>
      </c>
      <c r="I105" s="237"/>
      <c r="J105" s="233"/>
      <c r="K105" s="233"/>
      <c r="L105" s="238"/>
      <c r="M105" s="239"/>
      <c r="N105" s="240"/>
      <c r="O105" s="240"/>
      <c r="P105" s="240"/>
      <c r="Q105" s="240"/>
      <c r="R105" s="240"/>
      <c r="S105" s="240"/>
      <c r="T105" s="241"/>
      <c r="AT105" s="242" t="s">
        <v>174</v>
      </c>
      <c r="AU105" s="242" t="s">
        <v>81</v>
      </c>
      <c r="AV105" s="13" t="s">
        <v>81</v>
      </c>
      <c r="AW105" s="13" t="s">
        <v>36</v>
      </c>
      <c r="AX105" s="13" t="s">
        <v>72</v>
      </c>
      <c r="AY105" s="242" t="s">
        <v>162</v>
      </c>
    </row>
    <row r="106" spans="2:51" s="12" customFormat="1" ht="13.5">
      <c r="B106" s="221"/>
      <c r="C106" s="222"/>
      <c r="D106" s="218" t="s">
        <v>174</v>
      </c>
      <c r="E106" s="223" t="s">
        <v>21</v>
      </c>
      <c r="F106" s="224" t="s">
        <v>2298</v>
      </c>
      <c r="G106" s="222"/>
      <c r="H106" s="225" t="s">
        <v>21</v>
      </c>
      <c r="I106" s="226"/>
      <c r="J106" s="222"/>
      <c r="K106" s="222"/>
      <c r="L106" s="227"/>
      <c r="M106" s="228"/>
      <c r="N106" s="229"/>
      <c r="O106" s="229"/>
      <c r="P106" s="229"/>
      <c r="Q106" s="229"/>
      <c r="R106" s="229"/>
      <c r="S106" s="229"/>
      <c r="T106" s="230"/>
      <c r="AT106" s="231" t="s">
        <v>174</v>
      </c>
      <c r="AU106" s="231" t="s">
        <v>81</v>
      </c>
      <c r="AV106" s="12" t="s">
        <v>79</v>
      </c>
      <c r="AW106" s="12" t="s">
        <v>36</v>
      </c>
      <c r="AX106" s="12" t="s">
        <v>72</v>
      </c>
      <c r="AY106" s="231" t="s">
        <v>162</v>
      </c>
    </row>
    <row r="107" spans="2:51" s="13" customFormat="1" ht="13.5">
      <c r="B107" s="232"/>
      <c r="C107" s="233"/>
      <c r="D107" s="218" t="s">
        <v>174</v>
      </c>
      <c r="E107" s="234" t="s">
        <v>21</v>
      </c>
      <c r="F107" s="235" t="s">
        <v>2299</v>
      </c>
      <c r="G107" s="233"/>
      <c r="H107" s="236">
        <v>0.013</v>
      </c>
      <c r="I107" s="237"/>
      <c r="J107" s="233"/>
      <c r="K107" s="233"/>
      <c r="L107" s="238"/>
      <c r="M107" s="239"/>
      <c r="N107" s="240"/>
      <c r="O107" s="240"/>
      <c r="P107" s="240"/>
      <c r="Q107" s="240"/>
      <c r="R107" s="240"/>
      <c r="S107" s="240"/>
      <c r="T107" s="241"/>
      <c r="AT107" s="242" t="s">
        <v>174</v>
      </c>
      <c r="AU107" s="242" t="s">
        <v>81</v>
      </c>
      <c r="AV107" s="13" t="s">
        <v>81</v>
      </c>
      <c r="AW107" s="13" t="s">
        <v>36</v>
      </c>
      <c r="AX107" s="13" t="s">
        <v>72</v>
      </c>
      <c r="AY107" s="242" t="s">
        <v>162</v>
      </c>
    </row>
    <row r="108" spans="2:51" s="14" customFormat="1" ht="13.5">
      <c r="B108" s="243"/>
      <c r="C108" s="244"/>
      <c r="D108" s="245" t="s">
        <v>174</v>
      </c>
      <c r="E108" s="246" t="s">
        <v>21</v>
      </c>
      <c r="F108" s="247" t="s">
        <v>184</v>
      </c>
      <c r="G108" s="244"/>
      <c r="H108" s="248">
        <v>0.025</v>
      </c>
      <c r="I108" s="249"/>
      <c r="J108" s="244"/>
      <c r="K108" s="244"/>
      <c r="L108" s="250"/>
      <c r="M108" s="251"/>
      <c r="N108" s="252"/>
      <c r="O108" s="252"/>
      <c r="P108" s="252"/>
      <c r="Q108" s="252"/>
      <c r="R108" s="252"/>
      <c r="S108" s="252"/>
      <c r="T108" s="253"/>
      <c r="AT108" s="254" t="s">
        <v>174</v>
      </c>
      <c r="AU108" s="254" t="s">
        <v>81</v>
      </c>
      <c r="AV108" s="14" t="s">
        <v>170</v>
      </c>
      <c r="AW108" s="14" t="s">
        <v>36</v>
      </c>
      <c r="AX108" s="14" t="s">
        <v>79</v>
      </c>
      <c r="AY108" s="254" t="s">
        <v>162</v>
      </c>
    </row>
    <row r="109" spans="2:65" s="1" customFormat="1" ht="22.5" customHeight="1">
      <c r="B109" s="43"/>
      <c r="C109" s="206" t="s">
        <v>81</v>
      </c>
      <c r="D109" s="206" t="s">
        <v>165</v>
      </c>
      <c r="E109" s="207" t="s">
        <v>1341</v>
      </c>
      <c r="F109" s="208" t="s">
        <v>1342</v>
      </c>
      <c r="G109" s="209" t="s">
        <v>187</v>
      </c>
      <c r="H109" s="210">
        <v>2.8</v>
      </c>
      <c r="I109" s="211"/>
      <c r="J109" s="212">
        <f>ROUND(I109*H109,2)</f>
        <v>0</v>
      </c>
      <c r="K109" s="208" t="s">
        <v>169</v>
      </c>
      <c r="L109" s="63"/>
      <c r="M109" s="213" t="s">
        <v>21</v>
      </c>
      <c r="N109" s="214" t="s">
        <v>43</v>
      </c>
      <c r="O109" s="44"/>
      <c r="P109" s="215">
        <f>O109*H109</f>
        <v>0</v>
      </c>
      <c r="Q109" s="215">
        <v>0.25365</v>
      </c>
      <c r="R109" s="215">
        <f>Q109*H109</f>
        <v>0.71022</v>
      </c>
      <c r="S109" s="215">
        <v>0</v>
      </c>
      <c r="T109" s="216">
        <f>S109*H109</f>
        <v>0</v>
      </c>
      <c r="AR109" s="26" t="s">
        <v>170</v>
      </c>
      <c r="AT109" s="26" t="s">
        <v>165</v>
      </c>
      <c r="AU109" s="26" t="s">
        <v>81</v>
      </c>
      <c r="AY109" s="26" t="s">
        <v>162</v>
      </c>
      <c r="BE109" s="217">
        <f>IF(N109="základní",J109,0)</f>
        <v>0</v>
      </c>
      <c r="BF109" s="217">
        <f>IF(N109="snížená",J109,0)</f>
        <v>0</v>
      </c>
      <c r="BG109" s="217">
        <f>IF(N109="zákl. přenesená",J109,0)</f>
        <v>0</v>
      </c>
      <c r="BH109" s="217">
        <f>IF(N109="sníž. přenesená",J109,0)</f>
        <v>0</v>
      </c>
      <c r="BI109" s="217">
        <f>IF(N109="nulová",J109,0)</f>
        <v>0</v>
      </c>
      <c r="BJ109" s="26" t="s">
        <v>79</v>
      </c>
      <c r="BK109" s="217">
        <f>ROUND(I109*H109,2)</f>
        <v>0</v>
      </c>
      <c r="BL109" s="26" t="s">
        <v>170</v>
      </c>
      <c r="BM109" s="26" t="s">
        <v>2300</v>
      </c>
    </row>
    <row r="110" spans="2:51" s="12" customFormat="1" ht="13.5">
      <c r="B110" s="221"/>
      <c r="C110" s="222"/>
      <c r="D110" s="218" t="s">
        <v>174</v>
      </c>
      <c r="E110" s="223" t="s">
        <v>21</v>
      </c>
      <c r="F110" s="224" t="s">
        <v>2296</v>
      </c>
      <c r="G110" s="222"/>
      <c r="H110" s="225" t="s">
        <v>21</v>
      </c>
      <c r="I110" s="226"/>
      <c r="J110" s="222"/>
      <c r="K110" s="222"/>
      <c r="L110" s="227"/>
      <c r="M110" s="228"/>
      <c r="N110" s="229"/>
      <c r="O110" s="229"/>
      <c r="P110" s="229"/>
      <c r="Q110" s="229"/>
      <c r="R110" s="229"/>
      <c r="S110" s="229"/>
      <c r="T110" s="230"/>
      <c r="AT110" s="231" t="s">
        <v>174</v>
      </c>
      <c r="AU110" s="231" t="s">
        <v>81</v>
      </c>
      <c r="AV110" s="12" t="s">
        <v>79</v>
      </c>
      <c r="AW110" s="12" t="s">
        <v>36</v>
      </c>
      <c r="AX110" s="12" t="s">
        <v>72</v>
      </c>
      <c r="AY110" s="231" t="s">
        <v>162</v>
      </c>
    </row>
    <row r="111" spans="2:51" s="13" customFormat="1" ht="13.5">
      <c r="B111" s="232"/>
      <c r="C111" s="233"/>
      <c r="D111" s="245" t="s">
        <v>174</v>
      </c>
      <c r="E111" s="255" t="s">
        <v>21</v>
      </c>
      <c r="F111" s="256" t="s">
        <v>2301</v>
      </c>
      <c r="G111" s="233"/>
      <c r="H111" s="257">
        <v>2.8</v>
      </c>
      <c r="I111" s="237"/>
      <c r="J111" s="233"/>
      <c r="K111" s="233"/>
      <c r="L111" s="238"/>
      <c r="M111" s="239"/>
      <c r="N111" s="240"/>
      <c r="O111" s="240"/>
      <c r="P111" s="240"/>
      <c r="Q111" s="240"/>
      <c r="R111" s="240"/>
      <c r="S111" s="240"/>
      <c r="T111" s="241"/>
      <c r="AT111" s="242" t="s">
        <v>174</v>
      </c>
      <c r="AU111" s="242" t="s">
        <v>81</v>
      </c>
      <c r="AV111" s="13" t="s">
        <v>81</v>
      </c>
      <c r="AW111" s="13" t="s">
        <v>36</v>
      </c>
      <c r="AX111" s="13" t="s">
        <v>79</v>
      </c>
      <c r="AY111" s="242" t="s">
        <v>162</v>
      </c>
    </row>
    <row r="112" spans="2:65" s="1" customFormat="1" ht="22.5" customHeight="1">
      <c r="B112" s="43"/>
      <c r="C112" s="206" t="s">
        <v>163</v>
      </c>
      <c r="D112" s="206" t="s">
        <v>165</v>
      </c>
      <c r="E112" s="207" t="s">
        <v>212</v>
      </c>
      <c r="F112" s="208" t="s">
        <v>213</v>
      </c>
      <c r="G112" s="209" t="s">
        <v>187</v>
      </c>
      <c r="H112" s="210">
        <v>0.276</v>
      </c>
      <c r="I112" s="211"/>
      <c r="J112" s="212">
        <f>ROUND(I112*H112,2)</f>
        <v>0</v>
      </c>
      <c r="K112" s="208" t="s">
        <v>169</v>
      </c>
      <c r="L112" s="63"/>
      <c r="M112" s="213" t="s">
        <v>21</v>
      </c>
      <c r="N112" s="214" t="s">
        <v>43</v>
      </c>
      <c r="O112" s="44"/>
      <c r="P112" s="215">
        <f>O112*H112</f>
        <v>0</v>
      </c>
      <c r="Q112" s="215">
        <v>0.17818</v>
      </c>
      <c r="R112" s="215">
        <f>Q112*H112</f>
        <v>0.04917768000000001</v>
      </c>
      <c r="S112" s="215">
        <v>0</v>
      </c>
      <c r="T112" s="216">
        <f>S112*H112</f>
        <v>0</v>
      </c>
      <c r="AR112" s="26" t="s">
        <v>170</v>
      </c>
      <c r="AT112" s="26" t="s">
        <v>165</v>
      </c>
      <c r="AU112" s="26" t="s">
        <v>81</v>
      </c>
      <c r="AY112" s="26" t="s">
        <v>162</v>
      </c>
      <c r="BE112" s="217">
        <f>IF(N112="základní",J112,0)</f>
        <v>0</v>
      </c>
      <c r="BF112" s="217">
        <f>IF(N112="snížená",J112,0)</f>
        <v>0</v>
      </c>
      <c r="BG112" s="217">
        <f>IF(N112="zákl. přenesená",J112,0)</f>
        <v>0</v>
      </c>
      <c r="BH112" s="217">
        <f>IF(N112="sníž. přenesená",J112,0)</f>
        <v>0</v>
      </c>
      <c r="BI112" s="217">
        <f>IF(N112="nulová",J112,0)</f>
        <v>0</v>
      </c>
      <c r="BJ112" s="26" t="s">
        <v>79</v>
      </c>
      <c r="BK112" s="217">
        <f>ROUND(I112*H112,2)</f>
        <v>0</v>
      </c>
      <c r="BL112" s="26" t="s">
        <v>170</v>
      </c>
      <c r="BM112" s="26" t="s">
        <v>2302</v>
      </c>
    </row>
    <row r="113" spans="2:51" s="12" customFormat="1" ht="13.5">
      <c r="B113" s="221"/>
      <c r="C113" s="222"/>
      <c r="D113" s="218" t="s">
        <v>174</v>
      </c>
      <c r="E113" s="223" t="s">
        <v>21</v>
      </c>
      <c r="F113" s="224" t="s">
        <v>2296</v>
      </c>
      <c r="G113" s="222"/>
      <c r="H113" s="225" t="s">
        <v>21</v>
      </c>
      <c r="I113" s="226"/>
      <c r="J113" s="222"/>
      <c r="K113" s="222"/>
      <c r="L113" s="227"/>
      <c r="M113" s="228"/>
      <c r="N113" s="229"/>
      <c r="O113" s="229"/>
      <c r="P113" s="229"/>
      <c r="Q113" s="229"/>
      <c r="R113" s="229"/>
      <c r="S113" s="229"/>
      <c r="T113" s="230"/>
      <c r="AT113" s="231" t="s">
        <v>174</v>
      </c>
      <c r="AU113" s="231" t="s">
        <v>81</v>
      </c>
      <c r="AV113" s="12" t="s">
        <v>79</v>
      </c>
      <c r="AW113" s="12" t="s">
        <v>36</v>
      </c>
      <c r="AX113" s="12" t="s">
        <v>72</v>
      </c>
      <c r="AY113" s="231" t="s">
        <v>162</v>
      </c>
    </row>
    <row r="114" spans="2:51" s="13" customFormat="1" ht="13.5">
      <c r="B114" s="232"/>
      <c r="C114" s="233"/>
      <c r="D114" s="218" t="s">
        <v>174</v>
      </c>
      <c r="E114" s="234" t="s">
        <v>21</v>
      </c>
      <c r="F114" s="235" t="s">
        <v>2303</v>
      </c>
      <c r="G114" s="233"/>
      <c r="H114" s="236">
        <v>0.132</v>
      </c>
      <c r="I114" s="237"/>
      <c r="J114" s="233"/>
      <c r="K114" s="233"/>
      <c r="L114" s="238"/>
      <c r="M114" s="239"/>
      <c r="N114" s="240"/>
      <c r="O114" s="240"/>
      <c r="P114" s="240"/>
      <c r="Q114" s="240"/>
      <c r="R114" s="240"/>
      <c r="S114" s="240"/>
      <c r="T114" s="241"/>
      <c r="AT114" s="242" t="s">
        <v>174</v>
      </c>
      <c r="AU114" s="242" t="s">
        <v>81</v>
      </c>
      <c r="AV114" s="13" t="s">
        <v>81</v>
      </c>
      <c r="AW114" s="13" t="s">
        <v>36</v>
      </c>
      <c r="AX114" s="13" t="s">
        <v>72</v>
      </c>
      <c r="AY114" s="242" t="s">
        <v>162</v>
      </c>
    </row>
    <row r="115" spans="2:51" s="12" customFormat="1" ht="13.5">
      <c r="B115" s="221"/>
      <c r="C115" s="222"/>
      <c r="D115" s="218" t="s">
        <v>174</v>
      </c>
      <c r="E115" s="223" t="s">
        <v>21</v>
      </c>
      <c r="F115" s="224" t="s">
        <v>2298</v>
      </c>
      <c r="G115" s="222"/>
      <c r="H115" s="225" t="s">
        <v>21</v>
      </c>
      <c r="I115" s="226"/>
      <c r="J115" s="222"/>
      <c r="K115" s="222"/>
      <c r="L115" s="227"/>
      <c r="M115" s="228"/>
      <c r="N115" s="229"/>
      <c r="O115" s="229"/>
      <c r="P115" s="229"/>
      <c r="Q115" s="229"/>
      <c r="R115" s="229"/>
      <c r="S115" s="229"/>
      <c r="T115" s="230"/>
      <c r="AT115" s="231" t="s">
        <v>174</v>
      </c>
      <c r="AU115" s="231" t="s">
        <v>81</v>
      </c>
      <c r="AV115" s="12" t="s">
        <v>79</v>
      </c>
      <c r="AW115" s="12" t="s">
        <v>36</v>
      </c>
      <c r="AX115" s="12" t="s">
        <v>72</v>
      </c>
      <c r="AY115" s="231" t="s">
        <v>162</v>
      </c>
    </row>
    <row r="116" spans="2:51" s="13" customFormat="1" ht="13.5">
      <c r="B116" s="232"/>
      <c r="C116" s="233"/>
      <c r="D116" s="218" t="s">
        <v>174</v>
      </c>
      <c r="E116" s="234" t="s">
        <v>21</v>
      </c>
      <c r="F116" s="235" t="s">
        <v>2304</v>
      </c>
      <c r="G116" s="233"/>
      <c r="H116" s="236">
        <v>0.144</v>
      </c>
      <c r="I116" s="237"/>
      <c r="J116" s="233"/>
      <c r="K116" s="233"/>
      <c r="L116" s="238"/>
      <c r="M116" s="239"/>
      <c r="N116" s="240"/>
      <c r="O116" s="240"/>
      <c r="P116" s="240"/>
      <c r="Q116" s="240"/>
      <c r="R116" s="240"/>
      <c r="S116" s="240"/>
      <c r="T116" s="241"/>
      <c r="AT116" s="242" t="s">
        <v>174</v>
      </c>
      <c r="AU116" s="242" t="s">
        <v>81</v>
      </c>
      <c r="AV116" s="13" t="s">
        <v>81</v>
      </c>
      <c r="AW116" s="13" t="s">
        <v>36</v>
      </c>
      <c r="AX116" s="13" t="s">
        <v>72</v>
      </c>
      <c r="AY116" s="242" t="s">
        <v>162</v>
      </c>
    </row>
    <row r="117" spans="2:51" s="14" customFormat="1" ht="13.5">
      <c r="B117" s="243"/>
      <c r="C117" s="244"/>
      <c r="D117" s="245" t="s">
        <v>174</v>
      </c>
      <c r="E117" s="246" t="s">
        <v>21</v>
      </c>
      <c r="F117" s="247" t="s">
        <v>184</v>
      </c>
      <c r="G117" s="244"/>
      <c r="H117" s="248">
        <v>0.276</v>
      </c>
      <c r="I117" s="249"/>
      <c r="J117" s="244"/>
      <c r="K117" s="244"/>
      <c r="L117" s="250"/>
      <c r="M117" s="251"/>
      <c r="N117" s="252"/>
      <c r="O117" s="252"/>
      <c r="P117" s="252"/>
      <c r="Q117" s="252"/>
      <c r="R117" s="252"/>
      <c r="S117" s="252"/>
      <c r="T117" s="253"/>
      <c r="AT117" s="254" t="s">
        <v>174</v>
      </c>
      <c r="AU117" s="254" t="s">
        <v>81</v>
      </c>
      <c r="AV117" s="14" t="s">
        <v>170</v>
      </c>
      <c r="AW117" s="14" t="s">
        <v>36</v>
      </c>
      <c r="AX117" s="14" t="s">
        <v>79</v>
      </c>
      <c r="AY117" s="254" t="s">
        <v>162</v>
      </c>
    </row>
    <row r="118" spans="2:65" s="1" customFormat="1" ht="22.5" customHeight="1">
      <c r="B118" s="43"/>
      <c r="C118" s="206" t="s">
        <v>170</v>
      </c>
      <c r="D118" s="206" t="s">
        <v>165</v>
      </c>
      <c r="E118" s="207" t="s">
        <v>223</v>
      </c>
      <c r="F118" s="208" t="s">
        <v>224</v>
      </c>
      <c r="G118" s="209" t="s">
        <v>187</v>
      </c>
      <c r="H118" s="210">
        <v>1.8</v>
      </c>
      <c r="I118" s="211"/>
      <c r="J118" s="212">
        <f>ROUND(I118*H118,2)</f>
        <v>0</v>
      </c>
      <c r="K118" s="208" t="s">
        <v>169</v>
      </c>
      <c r="L118" s="63"/>
      <c r="M118" s="213" t="s">
        <v>21</v>
      </c>
      <c r="N118" s="214" t="s">
        <v>43</v>
      </c>
      <c r="O118" s="44"/>
      <c r="P118" s="215">
        <f>O118*H118</f>
        <v>0</v>
      </c>
      <c r="Q118" s="215">
        <v>0.26723</v>
      </c>
      <c r="R118" s="215">
        <f>Q118*H118</f>
        <v>0.48101400000000005</v>
      </c>
      <c r="S118" s="215">
        <v>0</v>
      </c>
      <c r="T118" s="216">
        <f>S118*H118</f>
        <v>0</v>
      </c>
      <c r="AR118" s="26" t="s">
        <v>170</v>
      </c>
      <c r="AT118" s="26" t="s">
        <v>165</v>
      </c>
      <c r="AU118" s="26" t="s">
        <v>81</v>
      </c>
      <c r="AY118" s="26" t="s">
        <v>162</v>
      </c>
      <c r="BE118" s="217">
        <f>IF(N118="základní",J118,0)</f>
        <v>0</v>
      </c>
      <c r="BF118" s="217">
        <f>IF(N118="snížená",J118,0)</f>
        <v>0</v>
      </c>
      <c r="BG118" s="217">
        <f>IF(N118="zákl. přenesená",J118,0)</f>
        <v>0</v>
      </c>
      <c r="BH118" s="217">
        <f>IF(N118="sníž. přenesená",J118,0)</f>
        <v>0</v>
      </c>
      <c r="BI118" s="217">
        <f>IF(N118="nulová",J118,0)</f>
        <v>0</v>
      </c>
      <c r="BJ118" s="26" t="s">
        <v>79</v>
      </c>
      <c r="BK118" s="217">
        <f>ROUND(I118*H118,2)</f>
        <v>0</v>
      </c>
      <c r="BL118" s="26" t="s">
        <v>170</v>
      </c>
      <c r="BM118" s="26" t="s">
        <v>2305</v>
      </c>
    </row>
    <row r="119" spans="2:47" s="1" customFormat="1" ht="67.5">
      <c r="B119" s="43"/>
      <c r="C119" s="65"/>
      <c r="D119" s="218" t="s">
        <v>172</v>
      </c>
      <c r="E119" s="65"/>
      <c r="F119" s="219" t="s">
        <v>226</v>
      </c>
      <c r="G119" s="65"/>
      <c r="H119" s="65"/>
      <c r="I119" s="174"/>
      <c r="J119" s="65"/>
      <c r="K119" s="65"/>
      <c r="L119" s="63"/>
      <c r="M119" s="220"/>
      <c r="N119" s="44"/>
      <c r="O119" s="44"/>
      <c r="P119" s="44"/>
      <c r="Q119" s="44"/>
      <c r="R119" s="44"/>
      <c r="S119" s="44"/>
      <c r="T119" s="80"/>
      <c r="AT119" s="26" t="s">
        <v>172</v>
      </c>
      <c r="AU119" s="26" t="s">
        <v>81</v>
      </c>
    </row>
    <row r="120" spans="2:51" s="12" customFormat="1" ht="13.5">
      <c r="B120" s="221"/>
      <c r="C120" s="222"/>
      <c r="D120" s="218" t="s">
        <v>174</v>
      </c>
      <c r="E120" s="223" t="s">
        <v>21</v>
      </c>
      <c r="F120" s="224" t="s">
        <v>2306</v>
      </c>
      <c r="G120" s="222"/>
      <c r="H120" s="225" t="s">
        <v>21</v>
      </c>
      <c r="I120" s="226"/>
      <c r="J120" s="222"/>
      <c r="K120" s="222"/>
      <c r="L120" s="227"/>
      <c r="M120" s="228"/>
      <c r="N120" s="229"/>
      <c r="O120" s="229"/>
      <c r="P120" s="229"/>
      <c r="Q120" s="229"/>
      <c r="R120" s="229"/>
      <c r="S120" s="229"/>
      <c r="T120" s="230"/>
      <c r="AT120" s="231" t="s">
        <v>174</v>
      </c>
      <c r="AU120" s="231" t="s">
        <v>81</v>
      </c>
      <c r="AV120" s="12" t="s">
        <v>79</v>
      </c>
      <c r="AW120" s="12" t="s">
        <v>36</v>
      </c>
      <c r="AX120" s="12" t="s">
        <v>72</v>
      </c>
      <c r="AY120" s="231" t="s">
        <v>162</v>
      </c>
    </row>
    <row r="121" spans="2:51" s="13" customFormat="1" ht="13.5">
      <c r="B121" s="232"/>
      <c r="C121" s="233"/>
      <c r="D121" s="218" t="s">
        <v>174</v>
      </c>
      <c r="E121" s="234" t="s">
        <v>21</v>
      </c>
      <c r="F121" s="235" t="s">
        <v>2307</v>
      </c>
      <c r="G121" s="233"/>
      <c r="H121" s="236">
        <v>1.2</v>
      </c>
      <c r="I121" s="237"/>
      <c r="J121" s="233"/>
      <c r="K121" s="233"/>
      <c r="L121" s="238"/>
      <c r="M121" s="239"/>
      <c r="N121" s="240"/>
      <c r="O121" s="240"/>
      <c r="P121" s="240"/>
      <c r="Q121" s="240"/>
      <c r="R121" s="240"/>
      <c r="S121" s="240"/>
      <c r="T121" s="241"/>
      <c r="AT121" s="242" t="s">
        <v>174</v>
      </c>
      <c r="AU121" s="242" t="s">
        <v>81</v>
      </c>
      <c r="AV121" s="13" t="s">
        <v>81</v>
      </c>
      <c r="AW121" s="13" t="s">
        <v>36</v>
      </c>
      <c r="AX121" s="13" t="s">
        <v>72</v>
      </c>
      <c r="AY121" s="242" t="s">
        <v>162</v>
      </c>
    </row>
    <row r="122" spans="2:51" s="12" customFormat="1" ht="13.5">
      <c r="B122" s="221"/>
      <c r="C122" s="222"/>
      <c r="D122" s="218" t="s">
        <v>174</v>
      </c>
      <c r="E122" s="223" t="s">
        <v>21</v>
      </c>
      <c r="F122" s="224" t="s">
        <v>2296</v>
      </c>
      <c r="G122" s="222"/>
      <c r="H122" s="225" t="s">
        <v>21</v>
      </c>
      <c r="I122" s="226"/>
      <c r="J122" s="222"/>
      <c r="K122" s="222"/>
      <c r="L122" s="227"/>
      <c r="M122" s="228"/>
      <c r="N122" s="229"/>
      <c r="O122" s="229"/>
      <c r="P122" s="229"/>
      <c r="Q122" s="229"/>
      <c r="R122" s="229"/>
      <c r="S122" s="229"/>
      <c r="T122" s="230"/>
      <c r="AT122" s="231" t="s">
        <v>174</v>
      </c>
      <c r="AU122" s="231" t="s">
        <v>81</v>
      </c>
      <c r="AV122" s="12" t="s">
        <v>79</v>
      </c>
      <c r="AW122" s="12" t="s">
        <v>36</v>
      </c>
      <c r="AX122" s="12" t="s">
        <v>72</v>
      </c>
      <c r="AY122" s="231" t="s">
        <v>162</v>
      </c>
    </row>
    <row r="123" spans="2:51" s="13" customFormat="1" ht="13.5">
      <c r="B123" s="232"/>
      <c r="C123" s="233"/>
      <c r="D123" s="218" t="s">
        <v>174</v>
      </c>
      <c r="E123" s="234" t="s">
        <v>21</v>
      </c>
      <c r="F123" s="235" t="s">
        <v>2308</v>
      </c>
      <c r="G123" s="233"/>
      <c r="H123" s="236">
        <v>0.6</v>
      </c>
      <c r="I123" s="237"/>
      <c r="J123" s="233"/>
      <c r="K123" s="233"/>
      <c r="L123" s="238"/>
      <c r="M123" s="239"/>
      <c r="N123" s="240"/>
      <c r="O123" s="240"/>
      <c r="P123" s="240"/>
      <c r="Q123" s="240"/>
      <c r="R123" s="240"/>
      <c r="S123" s="240"/>
      <c r="T123" s="241"/>
      <c r="AT123" s="242" t="s">
        <v>174</v>
      </c>
      <c r="AU123" s="242" t="s">
        <v>81</v>
      </c>
      <c r="AV123" s="13" t="s">
        <v>81</v>
      </c>
      <c r="AW123" s="13" t="s">
        <v>36</v>
      </c>
      <c r="AX123" s="13" t="s">
        <v>72</v>
      </c>
      <c r="AY123" s="242" t="s">
        <v>162</v>
      </c>
    </row>
    <row r="124" spans="2:51" s="14" customFormat="1" ht="13.5">
      <c r="B124" s="243"/>
      <c r="C124" s="244"/>
      <c r="D124" s="218" t="s">
        <v>174</v>
      </c>
      <c r="E124" s="281" t="s">
        <v>21</v>
      </c>
      <c r="F124" s="282" t="s">
        <v>184</v>
      </c>
      <c r="G124" s="244"/>
      <c r="H124" s="283">
        <v>1.8</v>
      </c>
      <c r="I124" s="249"/>
      <c r="J124" s="244"/>
      <c r="K124" s="244"/>
      <c r="L124" s="250"/>
      <c r="M124" s="251"/>
      <c r="N124" s="252"/>
      <c r="O124" s="252"/>
      <c r="P124" s="252"/>
      <c r="Q124" s="252"/>
      <c r="R124" s="252"/>
      <c r="S124" s="252"/>
      <c r="T124" s="253"/>
      <c r="AT124" s="254" t="s">
        <v>174</v>
      </c>
      <c r="AU124" s="254" t="s">
        <v>81</v>
      </c>
      <c r="AV124" s="14" t="s">
        <v>170</v>
      </c>
      <c r="AW124" s="14" t="s">
        <v>36</v>
      </c>
      <c r="AX124" s="14" t="s">
        <v>79</v>
      </c>
      <c r="AY124" s="254" t="s">
        <v>162</v>
      </c>
    </row>
    <row r="125" spans="2:63" s="11" customFormat="1" ht="29.85" customHeight="1">
      <c r="B125" s="189"/>
      <c r="C125" s="190"/>
      <c r="D125" s="203" t="s">
        <v>71</v>
      </c>
      <c r="E125" s="204" t="s">
        <v>211</v>
      </c>
      <c r="F125" s="204" t="s">
        <v>250</v>
      </c>
      <c r="G125" s="190"/>
      <c r="H125" s="190"/>
      <c r="I125" s="193"/>
      <c r="J125" s="205">
        <f>BK125</f>
        <v>0</v>
      </c>
      <c r="K125" s="190"/>
      <c r="L125" s="195"/>
      <c r="M125" s="196"/>
      <c r="N125" s="197"/>
      <c r="O125" s="197"/>
      <c r="P125" s="198">
        <f>SUM(P126:P260)</f>
        <v>0</v>
      </c>
      <c r="Q125" s="197"/>
      <c r="R125" s="198">
        <f>SUM(R126:R260)</f>
        <v>24.87615172</v>
      </c>
      <c r="S125" s="197"/>
      <c r="T125" s="199">
        <f>SUM(T126:T260)</f>
        <v>0</v>
      </c>
      <c r="AR125" s="200" t="s">
        <v>79</v>
      </c>
      <c r="AT125" s="201" t="s">
        <v>71</v>
      </c>
      <c r="AU125" s="201" t="s">
        <v>79</v>
      </c>
      <c r="AY125" s="200" t="s">
        <v>162</v>
      </c>
      <c r="BK125" s="202">
        <f>SUM(BK126:BK260)</f>
        <v>0</v>
      </c>
    </row>
    <row r="126" spans="2:65" s="1" customFormat="1" ht="22.5" customHeight="1">
      <c r="B126" s="43"/>
      <c r="C126" s="206" t="s">
        <v>203</v>
      </c>
      <c r="D126" s="206" t="s">
        <v>165</v>
      </c>
      <c r="E126" s="207" t="s">
        <v>2309</v>
      </c>
      <c r="F126" s="208" t="s">
        <v>2310</v>
      </c>
      <c r="G126" s="209" t="s">
        <v>187</v>
      </c>
      <c r="H126" s="210">
        <v>360.73</v>
      </c>
      <c r="I126" s="211"/>
      <c r="J126" s="212">
        <f>ROUND(I126*H126,2)</f>
        <v>0</v>
      </c>
      <c r="K126" s="208" t="s">
        <v>169</v>
      </c>
      <c r="L126" s="63"/>
      <c r="M126" s="213" t="s">
        <v>21</v>
      </c>
      <c r="N126" s="214" t="s">
        <v>43</v>
      </c>
      <c r="O126" s="44"/>
      <c r="P126" s="215">
        <f>O126*H126</f>
        <v>0</v>
      </c>
      <c r="Q126" s="215">
        <v>0.0051</v>
      </c>
      <c r="R126" s="215">
        <f>Q126*H126</f>
        <v>1.8397230000000002</v>
      </c>
      <c r="S126" s="215">
        <v>0</v>
      </c>
      <c r="T126" s="216">
        <f>S126*H126</f>
        <v>0</v>
      </c>
      <c r="AR126" s="26" t="s">
        <v>170</v>
      </c>
      <c r="AT126" s="26" t="s">
        <v>165</v>
      </c>
      <c r="AU126" s="26" t="s">
        <v>81</v>
      </c>
      <c r="AY126" s="26" t="s">
        <v>162</v>
      </c>
      <c r="BE126" s="217">
        <f>IF(N126="základní",J126,0)</f>
        <v>0</v>
      </c>
      <c r="BF126" s="217">
        <f>IF(N126="snížená",J126,0)</f>
        <v>0</v>
      </c>
      <c r="BG126" s="217">
        <f>IF(N126="zákl. přenesená",J126,0)</f>
        <v>0</v>
      </c>
      <c r="BH126" s="217">
        <f>IF(N126="sníž. přenesená",J126,0)</f>
        <v>0</v>
      </c>
      <c r="BI126" s="217">
        <f>IF(N126="nulová",J126,0)</f>
        <v>0</v>
      </c>
      <c r="BJ126" s="26" t="s">
        <v>79</v>
      </c>
      <c r="BK126" s="217">
        <f>ROUND(I126*H126,2)</f>
        <v>0</v>
      </c>
      <c r="BL126" s="26" t="s">
        <v>170</v>
      </c>
      <c r="BM126" s="26" t="s">
        <v>2311</v>
      </c>
    </row>
    <row r="127" spans="2:47" s="1" customFormat="1" ht="40.5">
      <c r="B127" s="43"/>
      <c r="C127" s="65"/>
      <c r="D127" s="218" t="s">
        <v>172</v>
      </c>
      <c r="E127" s="65"/>
      <c r="F127" s="219" t="s">
        <v>315</v>
      </c>
      <c r="G127" s="65"/>
      <c r="H127" s="65"/>
      <c r="I127" s="174"/>
      <c r="J127" s="65"/>
      <c r="K127" s="65"/>
      <c r="L127" s="63"/>
      <c r="M127" s="220"/>
      <c r="N127" s="44"/>
      <c r="O127" s="44"/>
      <c r="P127" s="44"/>
      <c r="Q127" s="44"/>
      <c r="R127" s="44"/>
      <c r="S127" s="44"/>
      <c r="T127" s="80"/>
      <c r="AT127" s="26" t="s">
        <v>172</v>
      </c>
      <c r="AU127" s="26" t="s">
        <v>81</v>
      </c>
    </row>
    <row r="128" spans="2:51" s="12" customFormat="1" ht="13.5">
      <c r="B128" s="221"/>
      <c r="C128" s="222"/>
      <c r="D128" s="218" t="s">
        <v>174</v>
      </c>
      <c r="E128" s="223" t="s">
        <v>21</v>
      </c>
      <c r="F128" s="224" t="s">
        <v>2312</v>
      </c>
      <c r="G128" s="222"/>
      <c r="H128" s="225" t="s">
        <v>21</v>
      </c>
      <c r="I128" s="226"/>
      <c r="J128" s="222"/>
      <c r="K128" s="222"/>
      <c r="L128" s="227"/>
      <c r="M128" s="228"/>
      <c r="N128" s="229"/>
      <c r="O128" s="229"/>
      <c r="P128" s="229"/>
      <c r="Q128" s="229"/>
      <c r="R128" s="229"/>
      <c r="S128" s="229"/>
      <c r="T128" s="230"/>
      <c r="AT128" s="231" t="s">
        <v>174</v>
      </c>
      <c r="AU128" s="231" t="s">
        <v>81</v>
      </c>
      <c r="AV128" s="12" t="s">
        <v>79</v>
      </c>
      <c r="AW128" s="12" t="s">
        <v>36</v>
      </c>
      <c r="AX128" s="12" t="s">
        <v>72</v>
      </c>
      <c r="AY128" s="231" t="s">
        <v>162</v>
      </c>
    </row>
    <row r="129" spans="2:51" s="13" customFormat="1" ht="27">
      <c r="B129" s="232"/>
      <c r="C129" s="233"/>
      <c r="D129" s="245" t="s">
        <v>174</v>
      </c>
      <c r="E129" s="255" t="s">
        <v>21</v>
      </c>
      <c r="F129" s="256" t="s">
        <v>2313</v>
      </c>
      <c r="G129" s="233"/>
      <c r="H129" s="257">
        <v>360.73</v>
      </c>
      <c r="I129" s="237"/>
      <c r="J129" s="233"/>
      <c r="K129" s="233"/>
      <c r="L129" s="238"/>
      <c r="M129" s="239"/>
      <c r="N129" s="240"/>
      <c r="O129" s="240"/>
      <c r="P129" s="240"/>
      <c r="Q129" s="240"/>
      <c r="R129" s="240"/>
      <c r="S129" s="240"/>
      <c r="T129" s="241"/>
      <c r="AT129" s="242" t="s">
        <v>174</v>
      </c>
      <c r="AU129" s="242" t="s">
        <v>81</v>
      </c>
      <c r="AV129" s="13" t="s">
        <v>81</v>
      </c>
      <c r="AW129" s="13" t="s">
        <v>36</v>
      </c>
      <c r="AX129" s="13" t="s">
        <v>79</v>
      </c>
      <c r="AY129" s="242" t="s">
        <v>162</v>
      </c>
    </row>
    <row r="130" spans="2:65" s="1" customFormat="1" ht="22.5" customHeight="1">
      <c r="B130" s="43"/>
      <c r="C130" s="206" t="s">
        <v>211</v>
      </c>
      <c r="D130" s="206" t="s">
        <v>165</v>
      </c>
      <c r="E130" s="207" t="s">
        <v>262</v>
      </c>
      <c r="F130" s="208" t="s">
        <v>263</v>
      </c>
      <c r="G130" s="209" t="s">
        <v>187</v>
      </c>
      <c r="H130" s="210">
        <v>24.675</v>
      </c>
      <c r="I130" s="211"/>
      <c r="J130" s="212">
        <f>ROUND(I130*H130,2)</f>
        <v>0</v>
      </c>
      <c r="K130" s="208" t="s">
        <v>169</v>
      </c>
      <c r="L130" s="63"/>
      <c r="M130" s="213" t="s">
        <v>21</v>
      </c>
      <c r="N130" s="214" t="s">
        <v>43</v>
      </c>
      <c r="O130" s="44"/>
      <c r="P130" s="215">
        <f>O130*H130</f>
        <v>0</v>
      </c>
      <c r="Q130" s="215">
        <v>0.0154</v>
      </c>
      <c r="R130" s="215">
        <f>Q130*H130</f>
        <v>0.379995</v>
      </c>
      <c r="S130" s="215">
        <v>0</v>
      </c>
      <c r="T130" s="216">
        <f>S130*H130</f>
        <v>0</v>
      </c>
      <c r="AR130" s="26" t="s">
        <v>170</v>
      </c>
      <c r="AT130" s="26" t="s">
        <v>165</v>
      </c>
      <c r="AU130" s="26" t="s">
        <v>81</v>
      </c>
      <c r="AY130" s="26" t="s">
        <v>162</v>
      </c>
      <c r="BE130" s="217">
        <f>IF(N130="základní",J130,0)</f>
        <v>0</v>
      </c>
      <c r="BF130" s="217">
        <f>IF(N130="snížená",J130,0)</f>
        <v>0</v>
      </c>
      <c r="BG130" s="217">
        <f>IF(N130="zákl. přenesená",J130,0)</f>
        <v>0</v>
      </c>
      <c r="BH130" s="217">
        <f>IF(N130="sníž. přenesená",J130,0)</f>
        <v>0</v>
      </c>
      <c r="BI130" s="217">
        <f>IF(N130="nulová",J130,0)</f>
        <v>0</v>
      </c>
      <c r="BJ130" s="26" t="s">
        <v>79</v>
      </c>
      <c r="BK130" s="217">
        <f>ROUND(I130*H130,2)</f>
        <v>0</v>
      </c>
      <c r="BL130" s="26" t="s">
        <v>170</v>
      </c>
      <c r="BM130" s="26" t="s">
        <v>2314</v>
      </c>
    </row>
    <row r="131" spans="2:47" s="1" customFormat="1" ht="67.5">
      <c r="B131" s="43"/>
      <c r="C131" s="65"/>
      <c r="D131" s="218" t="s">
        <v>172</v>
      </c>
      <c r="E131" s="65"/>
      <c r="F131" s="219" t="s">
        <v>265</v>
      </c>
      <c r="G131" s="65"/>
      <c r="H131" s="65"/>
      <c r="I131" s="174"/>
      <c r="J131" s="65"/>
      <c r="K131" s="65"/>
      <c r="L131" s="63"/>
      <c r="M131" s="220"/>
      <c r="N131" s="44"/>
      <c r="O131" s="44"/>
      <c r="P131" s="44"/>
      <c r="Q131" s="44"/>
      <c r="R131" s="44"/>
      <c r="S131" s="44"/>
      <c r="T131" s="80"/>
      <c r="AT131" s="26" t="s">
        <v>172</v>
      </c>
      <c r="AU131" s="26" t="s">
        <v>81</v>
      </c>
    </row>
    <row r="132" spans="2:51" s="12" customFormat="1" ht="13.5">
      <c r="B132" s="221"/>
      <c r="C132" s="222"/>
      <c r="D132" s="218" t="s">
        <v>174</v>
      </c>
      <c r="E132" s="223" t="s">
        <v>21</v>
      </c>
      <c r="F132" s="224" t="s">
        <v>2296</v>
      </c>
      <c r="G132" s="222"/>
      <c r="H132" s="225" t="s">
        <v>21</v>
      </c>
      <c r="I132" s="226"/>
      <c r="J132" s="222"/>
      <c r="K132" s="222"/>
      <c r="L132" s="227"/>
      <c r="M132" s="228"/>
      <c r="N132" s="229"/>
      <c r="O132" s="229"/>
      <c r="P132" s="229"/>
      <c r="Q132" s="229"/>
      <c r="R132" s="229"/>
      <c r="S132" s="229"/>
      <c r="T132" s="230"/>
      <c r="AT132" s="231" t="s">
        <v>174</v>
      </c>
      <c r="AU132" s="231" t="s">
        <v>81</v>
      </c>
      <c r="AV132" s="12" t="s">
        <v>79</v>
      </c>
      <c r="AW132" s="12" t="s">
        <v>36</v>
      </c>
      <c r="AX132" s="12" t="s">
        <v>72</v>
      </c>
      <c r="AY132" s="231" t="s">
        <v>162</v>
      </c>
    </row>
    <row r="133" spans="2:51" s="13" customFormat="1" ht="13.5">
      <c r="B133" s="232"/>
      <c r="C133" s="233"/>
      <c r="D133" s="245" t="s">
        <v>174</v>
      </c>
      <c r="E133" s="255" t="s">
        <v>21</v>
      </c>
      <c r="F133" s="256" t="s">
        <v>2315</v>
      </c>
      <c r="G133" s="233"/>
      <c r="H133" s="257">
        <v>24.675</v>
      </c>
      <c r="I133" s="237"/>
      <c r="J133" s="233"/>
      <c r="K133" s="233"/>
      <c r="L133" s="238"/>
      <c r="M133" s="239"/>
      <c r="N133" s="240"/>
      <c r="O133" s="240"/>
      <c r="P133" s="240"/>
      <c r="Q133" s="240"/>
      <c r="R133" s="240"/>
      <c r="S133" s="240"/>
      <c r="T133" s="241"/>
      <c r="AT133" s="242" t="s">
        <v>174</v>
      </c>
      <c r="AU133" s="242" t="s">
        <v>81</v>
      </c>
      <c r="AV133" s="13" t="s">
        <v>81</v>
      </c>
      <c r="AW133" s="13" t="s">
        <v>36</v>
      </c>
      <c r="AX133" s="13" t="s">
        <v>79</v>
      </c>
      <c r="AY133" s="242" t="s">
        <v>162</v>
      </c>
    </row>
    <row r="134" spans="2:65" s="1" customFormat="1" ht="31.5" customHeight="1">
      <c r="B134" s="43"/>
      <c r="C134" s="206" t="s">
        <v>217</v>
      </c>
      <c r="D134" s="206" t="s">
        <v>165</v>
      </c>
      <c r="E134" s="207" t="s">
        <v>309</v>
      </c>
      <c r="F134" s="208" t="s">
        <v>310</v>
      </c>
      <c r="G134" s="209" t="s">
        <v>187</v>
      </c>
      <c r="H134" s="210">
        <v>24.675</v>
      </c>
      <c r="I134" s="211"/>
      <c r="J134" s="212">
        <f>ROUND(I134*H134,2)</f>
        <v>0</v>
      </c>
      <c r="K134" s="208" t="s">
        <v>169</v>
      </c>
      <c r="L134" s="63"/>
      <c r="M134" s="213" t="s">
        <v>21</v>
      </c>
      <c r="N134" s="214" t="s">
        <v>43</v>
      </c>
      <c r="O134" s="44"/>
      <c r="P134" s="215">
        <f>O134*H134</f>
        <v>0</v>
      </c>
      <c r="Q134" s="215">
        <v>0.0079</v>
      </c>
      <c r="R134" s="215">
        <f>Q134*H134</f>
        <v>0.19493250000000004</v>
      </c>
      <c r="S134" s="215">
        <v>0</v>
      </c>
      <c r="T134" s="216">
        <f>S134*H134</f>
        <v>0</v>
      </c>
      <c r="AR134" s="26" t="s">
        <v>170</v>
      </c>
      <c r="AT134" s="26" t="s">
        <v>165</v>
      </c>
      <c r="AU134" s="26" t="s">
        <v>81</v>
      </c>
      <c r="AY134" s="26" t="s">
        <v>162</v>
      </c>
      <c r="BE134" s="217">
        <f>IF(N134="základní",J134,0)</f>
        <v>0</v>
      </c>
      <c r="BF134" s="217">
        <f>IF(N134="snížená",J134,0)</f>
        <v>0</v>
      </c>
      <c r="BG134" s="217">
        <f>IF(N134="zákl. přenesená",J134,0)</f>
        <v>0</v>
      </c>
      <c r="BH134" s="217">
        <f>IF(N134="sníž. přenesená",J134,0)</f>
        <v>0</v>
      </c>
      <c r="BI134" s="217">
        <f>IF(N134="nulová",J134,0)</f>
        <v>0</v>
      </c>
      <c r="BJ134" s="26" t="s">
        <v>79</v>
      </c>
      <c r="BK134" s="217">
        <f>ROUND(I134*H134,2)</f>
        <v>0</v>
      </c>
      <c r="BL134" s="26" t="s">
        <v>170</v>
      </c>
      <c r="BM134" s="26" t="s">
        <v>2316</v>
      </c>
    </row>
    <row r="135" spans="2:47" s="1" customFormat="1" ht="67.5">
      <c r="B135" s="43"/>
      <c r="C135" s="65"/>
      <c r="D135" s="245" t="s">
        <v>172</v>
      </c>
      <c r="E135" s="65"/>
      <c r="F135" s="279" t="s">
        <v>265</v>
      </c>
      <c r="G135" s="65"/>
      <c r="H135" s="65"/>
      <c r="I135" s="174"/>
      <c r="J135" s="65"/>
      <c r="K135" s="65"/>
      <c r="L135" s="63"/>
      <c r="M135" s="220"/>
      <c r="N135" s="44"/>
      <c r="O135" s="44"/>
      <c r="P135" s="44"/>
      <c r="Q135" s="44"/>
      <c r="R135" s="44"/>
      <c r="S135" s="44"/>
      <c r="T135" s="80"/>
      <c r="AT135" s="26" t="s">
        <v>172</v>
      </c>
      <c r="AU135" s="26" t="s">
        <v>81</v>
      </c>
    </row>
    <row r="136" spans="2:65" s="1" customFormat="1" ht="22.5" customHeight="1">
      <c r="B136" s="43"/>
      <c r="C136" s="206" t="s">
        <v>222</v>
      </c>
      <c r="D136" s="206" t="s">
        <v>165</v>
      </c>
      <c r="E136" s="207" t="s">
        <v>2317</v>
      </c>
      <c r="F136" s="208" t="s">
        <v>2318</v>
      </c>
      <c r="G136" s="209" t="s">
        <v>416</v>
      </c>
      <c r="H136" s="210">
        <v>12</v>
      </c>
      <c r="I136" s="211"/>
      <c r="J136" s="212">
        <f>ROUND(I136*H136,2)</f>
        <v>0</v>
      </c>
      <c r="K136" s="208" t="s">
        <v>169</v>
      </c>
      <c r="L136" s="63"/>
      <c r="M136" s="213" t="s">
        <v>21</v>
      </c>
      <c r="N136" s="214" t="s">
        <v>43</v>
      </c>
      <c r="O136" s="44"/>
      <c r="P136" s="215">
        <f>O136*H136</f>
        <v>0</v>
      </c>
      <c r="Q136" s="215">
        <v>0.147</v>
      </c>
      <c r="R136" s="215">
        <f>Q136*H136</f>
        <v>1.7639999999999998</v>
      </c>
      <c r="S136" s="215">
        <v>0</v>
      </c>
      <c r="T136" s="216">
        <f>S136*H136</f>
        <v>0</v>
      </c>
      <c r="AR136" s="26" t="s">
        <v>170</v>
      </c>
      <c r="AT136" s="26" t="s">
        <v>165</v>
      </c>
      <c r="AU136" s="26" t="s">
        <v>81</v>
      </c>
      <c r="AY136" s="26" t="s">
        <v>162</v>
      </c>
      <c r="BE136" s="217">
        <f>IF(N136="základní",J136,0)</f>
        <v>0</v>
      </c>
      <c r="BF136" s="217">
        <f>IF(N136="snížená",J136,0)</f>
        <v>0</v>
      </c>
      <c r="BG136" s="217">
        <f>IF(N136="zákl. přenesená",J136,0)</f>
        <v>0</v>
      </c>
      <c r="BH136" s="217">
        <f>IF(N136="sníž. přenesená",J136,0)</f>
        <v>0</v>
      </c>
      <c r="BI136" s="217">
        <f>IF(N136="nulová",J136,0)</f>
        <v>0</v>
      </c>
      <c r="BJ136" s="26" t="s">
        <v>79</v>
      </c>
      <c r="BK136" s="217">
        <f>ROUND(I136*H136,2)</f>
        <v>0</v>
      </c>
      <c r="BL136" s="26" t="s">
        <v>170</v>
      </c>
      <c r="BM136" s="26" t="s">
        <v>2319</v>
      </c>
    </row>
    <row r="137" spans="2:51" s="12" customFormat="1" ht="13.5">
      <c r="B137" s="221"/>
      <c r="C137" s="222"/>
      <c r="D137" s="218" t="s">
        <v>174</v>
      </c>
      <c r="E137" s="223" t="s">
        <v>21</v>
      </c>
      <c r="F137" s="224" t="s">
        <v>2320</v>
      </c>
      <c r="G137" s="222"/>
      <c r="H137" s="225" t="s">
        <v>21</v>
      </c>
      <c r="I137" s="226"/>
      <c r="J137" s="222"/>
      <c r="K137" s="222"/>
      <c r="L137" s="227"/>
      <c r="M137" s="228"/>
      <c r="N137" s="229"/>
      <c r="O137" s="229"/>
      <c r="P137" s="229"/>
      <c r="Q137" s="229"/>
      <c r="R137" s="229"/>
      <c r="S137" s="229"/>
      <c r="T137" s="230"/>
      <c r="AT137" s="231" t="s">
        <v>174</v>
      </c>
      <c r="AU137" s="231" t="s">
        <v>81</v>
      </c>
      <c r="AV137" s="12" t="s">
        <v>79</v>
      </c>
      <c r="AW137" s="12" t="s">
        <v>36</v>
      </c>
      <c r="AX137" s="12" t="s">
        <v>72</v>
      </c>
      <c r="AY137" s="231" t="s">
        <v>162</v>
      </c>
    </row>
    <row r="138" spans="2:51" s="12" customFormat="1" ht="13.5">
      <c r="B138" s="221"/>
      <c r="C138" s="222"/>
      <c r="D138" s="218" t="s">
        <v>174</v>
      </c>
      <c r="E138" s="223" t="s">
        <v>21</v>
      </c>
      <c r="F138" s="224" t="s">
        <v>2306</v>
      </c>
      <c r="G138" s="222"/>
      <c r="H138" s="225" t="s">
        <v>21</v>
      </c>
      <c r="I138" s="226"/>
      <c r="J138" s="222"/>
      <c r="K138" s="222"/>
      <c r="L138" s="227"/>
      <c r="M138" s="228"/>
      <c r="N138" s="229"/>
      <c r="O138" s="229"/>
      <c r="P138" s="229"/>
      <c r="Q138" s="229"/>
      <c r="R138" s="229"/>
      <c r="S138" s="229"/>
      <c r="T138" s="230"/>
      <c r="AT138" s="231" t="s">
        <v>174</v>
      </c>
      <c r="AU138" s="231" t="s">
        <v>81</v>
      </c>
      <c r="AV138" s="12" t="s">
        <v>79</v>
      </c>
      <c r="AW138" s="12" t="s">
        <v>36</v>
      </c>
      <c r="AX138" s="12" t="s">
        <v>72</v>
      </c>
      <c r="AY138" s="231" t="s">
        <v>162</v>
      </c>
    </row>
    <row r="139" spans="2:51" s="13" customFormat="1" ht="13.5">
      <c r="B139" s="232"/>
      <c r="C139" s="233"/>
      <c r="D139" s="218" t="s">
        <v>174</v>
      </c>
      <c r="E139" s="234" t="s">
        <v>21</v>
      </c>
      <c r="F139" s="235" t="s">
        <v>79</v>
      </c>
      <c r="G139" s="233"/>
      <c r="H139" s="236">
        <v>1</v>
      </c>
      <c r="I139" s="237"/>
      <c r="J139" s="233"/>
      <c r="K139" s="233"/>
      <c r="L139" s="238"/>
      <c r="M139" s="239"/>
      <c r="N139" s="240"/>
      <c r="O139" s="240"/>
      <c r="P139" s="240"/>
      <c r="Q139" s="240"/>
      <c r="R139" s="240"/>
      <c r="S139" s="240"/>
      <c r="T139" s="241"/>
      <c r="AT139" s="242" t="s">
        <v>174</v>
      </c>
      <c r="AU139" s="242" t="s">
        <v>81</v>
      </c>
      <c r="AV139" s="13" t="s">
        <v>81</v>
      </c>
      <c r="AW139" s="13" t="s">
        <v>36</v>
      </c>
      <c r="AX139" s="13" t="s">
        <v>72</v>
      </c>
      <c r="AY139" s="242" t="s">
        <v>162</v>
      </c>
    </row>
    <row r="140" spans="2:51" s="12" customFormat="1" ht="13.5">
      <c r="B140" s="221"/>
      <c r="C140" s="222"/>
      <c r="D140" s="218" t="s">
        <v>174</v>
      </c>
      <c r="E140" s="223" t="s">
        <v>21</v>
      </c>
      <c r="F140" s="224" t="s">
        <v>2321</v>
      </c>
      <c r="G140" s="222"/>
      <c r="H140" s="225" t="s">
        <v>21</v>
      </c>
      <c r="I140" s="226"/>
      <c r="J140" s="222"/>
      <c r="K140" s="222"/>
      <c r="L140" s="227"/>
      <c r="M140" s="228"/>
      <c r="N140" s="229"/>
      <c r="O140" s="229"/>
      <c r="P140" s="229"/>
      <c r="Q140" s="229"/>
      <c r="R140" s="229"/>
      <c r="S140" s="229"/>
      <c r="T140" s="230"/>
      <c r="AT140" s="231" t="s">
        <v>174</v>
      </c>
      <c r="AU140" s="231" t="s">
        <v>81</v>
      </c>
      <c r="AV140" s="12" t="s">
        <v>79</v>
      </c>
      <c r="AW140" s="12" t="s">
        <v>36</v>
      </c>
      <c r="AX140" s="12" t="s">
        <v>72</v>
      </c>
      <c r="AY140" s="231" t="s">
        <v>162</v>
      </c>
    </row>
    <row r="141" spans="2:51" s="13" customFormat="1" ht="13.5">
      <c r="B141" s="232"/>
      <c r="C141" s="233"/>
      <c r="D141" s="218" t="s">
        <v>174</v>
      </c>
      <c r="E141" s="234" t="s">
        <v>21</v>
      </c>
      <c r="F141" s="235" t="s">
        <v>79</v>
      </c>
      <c r="G141" s="233"/>
      <c r="H141" s="236">
        <v>1</v>
      </c>
      <c r="I141" s="237"/>
      <c r="J141" s="233"/>
      <c r="K141" s="233"/>
      <c r="L141" s="238"/>
      <c r="M141" s="239"/>
      <c r="N141" s="240"/>
      <c r="O141" s="240"/>
      <c r="P141" s="240"/>
      <c r="Q141" s="240"/>
      <c r="R141" s="240"/>
      <c r="S141" s="240"/>
      <c r="T141" s="241"/>
      <c r="AT141" s="242" t="s">
        <v>174</v>
      </c>
      <c r="AU141" s="242" t="s">
        <v>81</v>
      </c>
      <c r="AV141" s="13" t="s">
        <v>81</v>
      </c>
      <c r="AW141" s="13" t="s">
        <v>36</v>
      </c>
      <c r="AX141" s="13" t="s">
        <v>72</v>
      </c>
      <c r="AY141" s="242" t="s">
        <v>162</v>
      </c>
    </row>
    <row r="142" spans="2:51" s="12" customFormat="1" ht="13.5">
      <c r="B142" s="221"/>
      <c r="C142" s="222"/>
      <c r="D142" s="218" t="s">
        <v>174</v>
      </c>
      <c r="E142" s="223" t="s">
        <v>21</v>
      </c>
      <c r="F142" s="224" t="s">
        <v>2322</v>
      </c>
      <c r="G142" s="222"/>
      <c r="H142" s="225" t="s">
        <v>21</v>
      </c>
      <c r="I142" s="226"/>
      <c r="J142" s="222"/>
      <c r="K142" s="222"/>
      <c r="L142" s="227"/>
      <c r="M142" s="228"/>
      <c r="N142" s="229"/>
      <c r="O142" s="229"/>
      <c r="P142" s="229"/>
      <c r="Q142" s="229"/>
      <c r="R142" s="229"/>
      <c r="S142" s="229"/>
      <c r="T142" s="230"/>
      <c r="AT142" s="231" t="s">
        <v>174</v>
      </c>
      <c r="AU142" s="231" t="s">
        <v>81</v>
      </c>
      <c r="AV142" s="12" t="s">
        <v>79</v>
      </c>
      <c r="AW142" s="12" t="s">
        <v>36</v>
      </c>
      <c r="AX142" s="12" t="s">
        <v>72</v>
      </c>
      <c r="AY142" s="231" t="s">
        <v>162</v>
      </c>
    </row>
    <row r="143" spans="2:51" s="13" customFormat="1" ht="13.5">
      <c r="B143" s="232"/>
      <c r="C143" s="233"/>
      <c r="D143" s="218" t="s">
        <v>174</v>
      </c>
      <c r="E143" s="234" t="s">
        <v>21</v>
      </c>
      <c r="F143" s="235" t="s">
        <v>79</v>
      </c>
      <c r="G143" s="233"/>
      <c r="H143" s="236">
        <v>1</v>
      </c>
      <c r="I143" s="237"/>
      <c r="J143" s="233"/>
      <c r="K143" s="233"/>
      <c r="L143" s="238"/>
      <c r="M143" s="239"/>
      <c r="N143" s="240"/>
      <c r="O143" s="240"/>
      <c r="P143" s="240"/>
      <c r="Q143" s="240"/>
      <c r="R143" s="240"/>
      <c r="S143" s="240"/>
      <c r="T143" s="241"/>
      <c r="AT143" s="242" t="s">
        <v>174</v>
      </c>
      <c r="AU143" s="242" t="s">
        <v>81</v>
      </c>
      <c r="AV143" s="13" t="s">
        <v>81</v>
      </c>
      <c r="AW143" s="13" t="s">
        <v>36</v>
      </c>
      <c r="AX143" s="13" t="s">
        <v>72</v>
      </c>
      <c r="AY143" s="242" t="s">
        <v>162</v>
      </c>
    </row>
    <row r="144" spans="2:51" s="12" customFormat="1" ht="13.5">
      <c r="B144" s="221"/>
      <c r="C144" s="222"/>
      <c r="D144" s="218" t="s">
        <v>174</v>
      </c>
      <c r="E144" s="223" t="s">
        <v>21</v>
      </c>
      <c r="F144" s="224" t="s">
        <v>2323</v>
      </c>
      <c r="G144" s="222"/>
      <c r="H144" s="225" t="s">
        <v>21</v>
      </c>
      <c r="I144" s="226"/>
      <c r="J144" s="222"/>
      <c r="K144" s="222"/>
      <c r="L144" s="227"/>
      <c r="M144" s="228"/>
      <c r="N144" s="229"/>
      <c r="O144" s="229"/>
      <c r="P144" s="229"/>
      <c r="Q144" s="229"/>
      <c r="R144" s="229"/>
      <c r="S144" s="229"/>
      <c r="T144" s="230"/>
      <c r="AT144" s="231" t="s">
        <v>174</v>
      </c>
      <c r="AU144" s="231" t="s">
        <v>81</v>
      </c>
      <c r="AV144" s="12" t="s">
        <v>79</v>
      </c>
      <c r="AW144" s="12" t="s">
        <v>36</v>
      </c>
      <c r="AX144" s="12" t="s">
        <v>72</v>
      </c>
      <c r="AY144" s="231" t="s">
        <v>162</v>
      </c>
    </row>
    <row r="145" spans="2:51" s="13" customFormat="1" ht="13.5">
      <c r="B145" s="232"/>
      <c r="C145" s="233"/>
      <c r="D145" s="218" t="s">
        <v>174</v>
      </c>
      <c r="E145" s="234" t="s">
        <v>21</v>
      </c>
      <c r="F145" s="235" t="s">
        <v>79</v>
      </c>
      <c r="G145" s="233"/>
      <c r="H145" s="236">
        <v>1</v>
      </c>
      <c r="I145" s="237"/>
      <c r="J145" s="233"/>
      <c r="K145" s="233"/>
      <c r="L145" s="238"/>
      <c r="M145" s="239"/>
      <c r="N145" s="240"/>
      <c r="O145" s="240"/>
      <c r="P145" s="240"/>
      <c r="Q145" s="240"/>
      <c r="R145" s="240"/>
      <c r="S145" s="240"/>
      <c r="T145" s="241"/>
      <c r="AT145" s="242" t="s">
        <v>174</v>
      </c>
      <c r="AU145" s="242" t="s">
        <v>81</v>
      </c>
      <c r="AV145" s="13" t="s">
        <v>81</v>
      </c>
      <c r="AW145" s="13" t="s">
        <v>36</v>
      </c>
      <c r="AX145" s="13" t="s">
        <v>72</v>
      </c>
      <c r="AY145" s="242" t="s">
        <v>162</v>
      </c>
    </row>
    <row r="146" spans="2:51" s="12" customFormat="1" ht="13.5">
      <c r="B146" s="221"/>
      <c r="C146" s="222"/>
      <c r="D146" s="218" t="s">
        <v>174</v>
      </c>
      <c r="E146" s="223" t="s">
        <v>21</v>
      </c>
      <c r="F146" s="224" t="s">
        <v>2324</v>
      </c>
      <c r="G146" s="222"/>
      <c r="H146" s="225" t="s">
        <v>21</v>
      </c>
      <c r="I146" s="226"/>
      <c r="J146" s="222"/>
      <c r="K146" s="222"/>
      <c r="L146" s="227"/>
      <c r="M146" s="228"/>
      <c r="N146" s="229"/>
      <c r="O146" s="229"/>
      <c r="P146" s="229"/>
      <c r="Q146" s="229"/>
      <c r="R146" s="229"/>
      <c r="S146" s="229"/>
      <c r="T146" s="230"/>
      <c r="AT146" s="231" t="s">
        <v>174</v>
      </c>
      <c r="AU146" s="231" t="s">
        <v>81</v>
      </c>
      <c r="AV146" s="12" t="s">
        <v>79</v>
      </c>
      <c r="AW146" s="12" t="s">
        <v>36</v>
      </c>
      <c r="AX146" s="12" t="s">
        <v>72</v>
      </c>
      <c r="AY146" s="231" t="s">
        <v>162</v>
      </c>
    </row>
    <row r="147" spans="2:51" s="13" customFormat="1" ht="13.5">
      <c r="B147" s="232"/>
      <c r="C147" s="233"/>
      <c r="D147" s="218" t="s">
        <v>174</v>
      </c>
      <c r="E147" s="234" t="s">
        <v>21</v>
      </c>
      <c r="F147" s="235" t="s">
        <v>79</v>
      </c>
      <c r="G147" s="233"/>
      <c r="H147" s="236">
        <v>1</v>
      </c>
      <c r="I147" s="237"/>
      <c r="J147" s="233"/>
      <c r="K147" s="233"/>
      <c r="L147" s="238"/>
      <c r="M147" s="239"/>
      <c r="N147" s="240"/>
      <c r="O147" s="240"/>
      <c r="P147" s="240"/>
      <c r="Q147" s="240"/>
      <c r="R147" s="240"/>
      <c r="S147" s="240"/>
      <c r="T147" s="241"/>
      <c r="AT147" s="242" t="s">
        <v>174</v>
      </c>
      <c r="AU147" s="242" t="s">
        <v>81</v>
      </c>
      <c r="AV147" s="13" t="s">
        <v>81</v>
      </c>
      <c r="AW147" s="13" t="s">
        <v>36</v>
      </c>
      <c r="AX147" s="13" t="s">
        <v>72</v>
      </c>
      <c r="AY147" s="242" t="s">
        <v>162</v>
      </c>
    </row>
    <row r="148" spans="2:51" s="12" customFormat="1" ht="13.5">
      <c r="B148" s="221"/>
      <c r="C148" s="222"/>
      <c r="D148" s="218" t="s">
        <v>174</v>
      </c>
      <c r="E148" s="223" t="s">
        <v>21</v>
      </c>
      <c r="F148" s="224" t="s">
        <v>2325</v>
      </c>
      <c r="G148" s="222"/>
      <c r="H148" s="225" t="s">
        <v>21</v>
      </c>
      <c r="I148" s="226"/>
      <c r="J148" s="222"/>
      <c r="K148" s="222"/>
      <c r="L148" s="227"/>
      <c r="M148" s="228"/>
      <c r="N148" s="229"/>
      <c r="O148" s="229"/>
      <c r="P148" s="229"/>
      <c r="Q148" s="229"/>
      <c r="R148" s="229"/>
      <c r="S148" s="229"/>
      <c r="T148" s="230"/>
      <c r="AT148" s="231" t="s">
        <v>174</v>
      </c>
      <c r="AU148" s="231" t="s">
        <v>81</v>
      </c>
      <c r="AV148" s="12" t="s">
        <v>79</v>
      </c>
      <c r="AW148" s="12" t="s">
        <v>36</v>
      </c>
      <c r="AX148" s="12" t="s">
        <v>72</v>
      </c>
      <c r="AY148" s="231" t="s">
        <v>162</v>
      </c>
    </row>
    <row r="149" spans="2:51" s="13" customFormat="1" ht="13.5">
      <c r="B149" s="232"/>
      <c r="C149" s="233"/>
      <c r="D149" s="218" t="s">
        <v>174</v>
      </c>
      <c r="E149" s="234" t="s">
        <v>21</v>
      </c>
      <c r="F149" s="235" t="s">
        <v>79</v>
      </c>
      <c r="G149" s="233"/>
      <c r="H149" s="236">
        <v>1</v>
      </c>
      <c r="I149" s="237"/>
      <c r="J149" s="233"/>
      <c r="K149" s="233"/>
      <c r="L149" s="238"/>
      <c r="M149" s="239"/>
      <c r="N149" s="240"/>
      <c r="O149" s="240"/>
      <c r="P149" s="240"/>
      <c r="Q149" s="240"/>
      <c r="R149" s="240"/>
      <c r="S149" s="240"/>
      <c r="T149" s="241"/>
      <c r="AT149" s="242" t="s">
        <v>174</v>
      </c>
      <c r="AU149" s="242" t="s">
        <v>81</v>
      </c>
      <c r="AV149" s="13" t="s">
        <v>81</v>
      </c>
      <c r="AW149" s="13" t="s">
        <v>36</v>
      </c>
      <c r="AX149" s="13" t="s">
        <v>72</v>
      </c>
      <c r="AY149" s="242" t="s">
        <v>162</v>
      </c>
    </row>
    <row r="150" spans="2:51" s="12" customFormat="1" ht="13.5">
      <c r="B150" s="221"/>
      <c r="C150" s="222"/>
      <c r="D150" s="218" t="s">
        <v>174</v>
      </c>
      <c r="E150" s="223" t="s">
        <v>21</v>
      </c>
      <c r="F150" s="224" t="s">
        <v>2326</v>
      </c>
      <c r="G150" s="222"/>
      <c r="H150" s="225" t="s">
        <v>21</v>
      </c>
      <c r="I150" s="226"/>
      <c r="J150" s="222"/>
      <c r="K150" s="222"/>
      <c r="L150" s="227"/>
      <c r="M150" s="228"/>
      <c r="N150" s="229"/>
      <c r="O150" s="229"/>
      <c r="P150" s="229"/>
      <c r="Q150" s="229"/>
      <c r="R150" s="229"/>
      <c r="S150" s="229"/>
      <c r="T150" s="230"/>
      <c r="AT150" s="231" t="s">
        <v>174</v>
      </c>
      <c r="AU150" s="231" t="s">
        <v>81</v>
      </c>
      <c r="AV150" s="12" t="s">
        <v>79</v>
      </c>
      <c r="AW150" s="12" t="s">
        <v>36</v>
      </c>
      <c r="AX150" s="12" t="s">
        <v>72</v>
      </c>
      <c r="AY150" s="231" t="s">
        <v>162</v>
      </c>
    </row>
    <row r="151" spans="2:51" s="13" customFormat="1" ht="13.5">
      <c r="B151" s="232"/>
      <c r="C151" s="233"/>
      <c r="D151" s="218" t="s">
        <v>174</v>
      </c>
      <c r="E151" s="234" t="s">
        <v>21</v>
      </c>
      <c r="F151" s="235" t="s">
        <v>79</v>
      </c>
      <c r="G151" s="233"/>
      <c r="H151" s="236">
        <v>1</v>
      </c>
      <c r="I151" s="237"/>
      <c r="J151" s="233"/>
      <c r="K151" s="233"/>
      <c r="L151" s="238"/>
      <c r="M151" s="239"/>
      <c r="N151" s="240"/>
      <c r="O151" s="240"/>
      <c r="P151" s="240"/>
      <c r="Q151" s="240"/>
      <c r="R151" s="240"/>
      <c r="S151" s="240"/>
      <c r="T151" s="241"/>
      <c r="AT151" s="242" t="s">
        <v>174</v>
      </c>
      <c r="AU151" s="242" t="s">
        <v>81</v>
      </c>
      <c r="AV151" s="13" t="s">
        <v>81</v>
      </c>
      <c r="AW151" s="13" t="s">
        <v>36</v>
      </c>
      <c r="AX151" s="13" t="s">
        <v>72</v>
      </c>
      <c r="AY151" s="242" t="s">
        <v>162</v>
      </c>
    </row>
    <row r="152" spans="2:51" s="12" customFormat="1" ht="13.5">
      <c r="B152" s="221"/>
      <c r="C152" s="222"/>
      <c r="D152" s="218" t="s">
        <v>174</v>
      </c>
      <c r="E152" s="223" t="s">
        <v>21</v>
      </c>
      <c r="F152" s="224" t="s">
        <v>2298</v>
      </c>
      <c r="G152" s="222"/>
      <c r="H152" s="225" t="s">
        <v>21</v>
      </c>
      <c r="I152" s="226"/>
      <c r="J152" s="222"/>
      <c r="K152" s="222"/>
      <c r="L152" s="227"/>
      <c r="M152" s="228"/>
      <c r="N152" s="229"/>
      <c r="O152" s="229"/>
      <c r="P152" s="229"/>
      <c r="Q152" s="229"/>
      <c r="R152" s="229"/>
      <c r="S152" s="229"/>
      <c r="T152" s="230"/>
      <c r="AT152" s="231" t="s">
        <v>174</v>
      </c>
      <c r="AU152" s="231" t="s">
        <v>81</v>
      </c>
      <c r="AV152" s="12" t="s">
        <v>79</v>
      </c>
      <c r="AW152" s="12" t="s">
        <v>36</v>
      </c>
      <c r="AX152" s="12" t="s">
        <v>72</v>
      </c>
      <c r="AY152" s="231" t="s">
        <v>162</v>
      </c>
    </row>
    <row r="153" spans="2:51" s="13" customFormat="1" ht="13.5">
      <c r="B153" s="232"/>
      <c r="C153" s="233"/>
      <c r="D153" s="218" t="s">
        <v>174</v>
      </c>
      <c r="E153" s="234" t="s">
        <v>21</v>
      </c>
      <c r="F153" s="235" t="s">
        <v>79</v>
      </c>
      <c r="G153" s="233"/>
      <c r="H153" s="236">
        <v>1</v>
      </c>
      <c r="I153" s="237"/>
      <c r="J153" s="233"/>
      <c r="K153" s="233"/>
      <c r="L153" s="238"/>
      <c r="M153" s="239"/>
      <c r="N153" s="240"/>
      <c r="O153" s="240"/>
      <c r="P153" s="240"/>
      <c r="Q153" s="240"/>
      <c r="R153" s="240"/>
      <c r="S153" s="240"/>
      <c r="T153" s="241"/>
      <c r="AT153" s="242" t="s">
        <v>174</v>
      </c>
      <c r="AU153" s="242" t="s">
        <v>81</v>
      </c>
      <c r="AV153" s="13" t="s">
        <v>81</v>
      </c>
      <c r="AW153" s="13" t="s">
        <v>36</v>
      </c>
      <c r="AX153" s="13" t="s">
        <v>72</v>
      </c>
      <c r="AY153" s="242" t="s">
        <v>162</v>
      </c>
    </row>
    <row r="154" spans="2:51" s="12" customFormat="1" ht="13.5">
      <c r="B154" s="221"/>
      <c r="C154" s="222"/>
      <c r="D154" s="218" t="s">
        <v>174</v>
      </c>
      <c r="E154" s="223" t="s">
        <v>21</v>
      </c>
      <c r="F154" s="224" t="s">
        <v>2327</v>
      </c>
      <c r="G154" s="222"/>
      <c r="H154" s="225" t="s">
        <v>21</v>
      </c>
      <c r="I154" s="226"/>
      <c r="J154" s="222"/>
      <c r="K154" s="222"/>
      <c r="L154" s="227"/>
      <c r="M154" s="228"/>
      <c r="N154" s="229"/>
      <c r="O154" s="229"/>
      <c r="P154" s="229"/>
      <c r="Q154" s="229"/>
      <c r="R154" s="229"/>
      <c r="S154" s="229"/>
      <c r="T154" s="230"/>
      <c r="AT154" s="231" t="s">
        <v>174</v>
      </c>
      <c r="AU154" s="231" t="s">
        <v>81</v>
      </c>
      <c r="AV154" s="12" t="s">
        <v>79</v>
      </c>
      <c r="AW154" s="12" t="s">
        <v>36</v>
      </c>
      <c r="AX154" s="12" t="s">
        <v>72</v>
      </c>
      <c r="AY154" s="231" t="s">
        <v>162</v>
      </c>
    </row>
    <row r="155" spans="2:51" s="13" customFormat="1" ht="13.5">
      <c r="B155" s="232"/>
      <c r="C155" s="233"/>
      <c r="D155" s="218" t="s">
        <v>174</v>
      </c>
      <c r="E155" s="234" t="s">
        <v>21</v>
      </c>
      <c r="F155" s="235" t="s">
        <v>79</v>
      </c>
      <c r="G155" s="233"/>
      <c r="H155" s="236">
        <v>1</v>
      </c>
      <c r="I155" s="237"/>
      <c r="J155" s="233"/>
      <c r="K155" s="233"/>
      <c r="L155" s="238"/>
      <c r="M155" s="239"/>
      <c r="N155" s="240"/>
      <c r="O155" s="240"/>
      <c r="P155" s="240"/>
      <c r="Q155" s="240"/>
      <c r="R155" s="240"/>
      <c r="S155" s="240"/>
      <c r="T155" s="241"/>
      <c r="AT155" s="242" t="s">
        <v>174</v>
      </c>
      <c r="AU155" s="242" t="s">
        <v>81</v>
      </c>
      <c r="AV155" s="13" t="s">
        <v>81</v>
      </c>
      <c r="AW155" s="13" t="s">
        <v>36</v>
      </c>
      <c r="AX155" s="13" t="s">
        <v>72</v>
      </c>
      <c r="AY155" s="242" t="s">
        <v>162</v>
      </c>
    </row>
    <row r="156" spans="2:51" s="12" customFormat="1" ht="13.5">
      <c r="B156" s="221"/>
      <c r="C156" s="222"/>
      <c r="D156" s="218" t="s">
        <v>174</v>
      </c>
      <c r="E156" s="223" t="s">
        <v>21</v>
      </c>
      <c r="F156" s="224" t="s">
        <v>2328</v>
      </c>
      <c r="G156" s="222"/>
      <c r="H156" s="225" t="s">
        <v>21</v>
      </c>
      <c r="I156" s="226"/>
      <c r="J156" s="222"/>
      <c r="K156" s="222"/>
      <c r="L156" s="227"/>
      <c r="M156" s="228"/>
      <c r="N156" s="229"/>
      <c r="O156" s="229"/>
      <c r="P156" s="229"/>
      <c r="Q156" s="229"/>
      <c r="R156" s="229"/>
      <c r="S156" s="229"/>
      <c r="T156" s="230"/>
      <c r="AT156" s="231" t="s">
        <v>174</v>
      </c>
      <c r="AU156" s="231" t="s">
        <v>81</v>
      </c>
      <c r="AV156" s="12" t="s">
        <v>79</v>
      </c>
      <c r="AW156" s="12" t="s">
        <v>36</v>
      </c>
      <c r="AX156" s="12" t="s">
        <v>72</v>
      </c>
      <c r="AY156" s="231" t="s">
        <v>162</v>
      </c>
    </row>
    <row r="157" spans="2:51" s="13" customFormat="1" ht="13.5">
      <c r="B157" s="232"/>
      <c r="C157" s="233"/>
      <c r="D157" s="218" t="s">
        <v>174</v>
      </c>
      <c r="E157" s="234" t="s">
        <v>21</v>
      </c>
      <c r="F157" s="235" t="s">
        <v>79</v>
      </c>
      <c r="G157" s="233"/>
      <c r="H157" s="236">
        <v>1</v>
      </c>
      <c r="I157" s="237"/>
      <c r="J157" s="233"/>
      <c r="K157" s="233"/>
      <c r="L157" s="238"/>
      <c r="M157" s="239"/>
      <c r="N157" s="240"/>
      <c r="O157" s="240"/>
      <c r="P157" s="240"/>
      <c r="Q157" s="240"/>
      <c r="R157" s="240"/>
      <c r="S157" s="240"/>
      <c r="T157" s="241"/>
      <c r="AT157" s="242" t="s">
        <v>174</v>
      </c>
      <c r="AU157" s="242" t="s">
        <v>81</v>
      </c>
      <c r="AV157" s="13" t="s">
        <v>81</v>
      </c>
      <c r="AW157" s="13" t="s">
        <v>36</v>
      </c>
      <c r="AX157" s="13" t="s">
        <v>72</v>
      </c>
      <c r="AY157" s="242" t="s">
        <v>162</v>
      </c>
    </row>
    <row r="158" spans="2:51" s="12" customFormat="1" ht="13.5">
      <c r="B158" s="221"/>
      <c r="C158" s="222"/>
      <c r="D158" s="218" t="s">
        <v>174</v>
      </c>
      <c r="E158" s="223" t="s">
        <v>21</v>
      </c>
      <c r="F158" s="224" t="s">
        <v>2329</v>
      </c>
      <c r="G158" s="222"/>
      <c r="H158" s="225" t="s">
        <v>21</v>
      </c>
      <c r="I158" s="226"/>
      <c r="J158" s="222"/>
      <c r="K158" s="222"/>
      <c r="L158" s="227"/>
      <c r="M158" s="228"/>
      <c r="N158" s="229"/>
      <c r="O158" s="229"/>
      <c r="P158" s="229"/>
      <c r="Q158" s="229"/>
      <c r="R158" s="229"/>
      <c r="S158" s="229"/>
      <c r="T158" s="230"/>
      <c r="AT158" s="231" t="s">
        <v>174</v>
      </c>
      <c r="AU158" s="231" t="s">
        <v>81</v>
      </c>
      <c r="AV158" s="12" t="s">
        <v>79</v>
      </c>
      <c r="AW158" s="12" t="s">
        <v>36</v>
      </c>
      <c r="AX158" s="12" t="s">
        <v>72</v>
      </c>
      <c r="AY158" s="231" t="s">
        <v>162</v>
      </c>
    </row>
    <row r="159" spans="2:51" s="13" customFormat="1" ht="13.5">
      <c r="B159" s="232"/>
      <c r="C159" s="233"/>
      <c r="D159" s="218" t="s">
        <v>174</v>
      </c>
      <c r="E159" s="234" t="s">
        <v>21</v>
      </c>
      <c r="F159" s="235" t="s">
        <v>81</v>
      </c>
      <c r="G159" s="233"/>
      <c r="H159" s="236">
        <v>2</v>
      </c>
      <c r="I159" s="237"/>
      <c r="J159" s="233"/>
      <c r="K159" s="233"/>
      <c r="L159" s="238"/>
      <c r="M159" s="239"/>
      <c r="N159" s="240"/>
      <c r="O159" s="240"/>
      <c r="P159" s="240"/>
      <c r="Q159" s="240"/>
      <c r="R159" s="240"/>
      <c r="S159" s="240"/>
      <c r="T159" s="241"/>
      <c r="AT159" s="242" t="s">
        <v>174</v>
      </c>
      <c r="AU159" s="242" t="s">
        <v>81</v>
      </c>
      <c r="AV159" s="13" t="s">
        <v>81</v>
      </c>
      <c r="AW159" s="13" t="s">
        <v>36</v>
      </c>
      <c r="AX159" s="13" t="s">
        <v>72</v>
      </c>
      <c r="AY159" s="242" t="s">
        <v>162</v>
      </c>
    </row>
    <row r="160" spans="2:51" s="14" customFormat="1" ht="13.5">
      <c r="B160" s="243"/>
      <c r="C160" s="244"/>
      <c r="D160" s="245" t="s">
        <v>174</v>
      </c>
      <c r="E160" s="246" t="s">
        <v>21</v>
      </c>
      <c r="F160" s="247" t="s">
        <v>184</v>
      </c>
      <c r="G160" s="244"/>
      <c r="H160" s="248">
        <v>12</v>
      </c>
      <c r="I160" s="249"/>
      <c r="J160" s="244"/>
      <c r="K160" s="244"/>
      <c r="L160" s="250"/>
      <c r="M160" s="251"/>
      <c r="N160" s="252"/>
      <c r="O160" s="252"/>
      <c r="P160" s="252"/>
      <c r="Q160" s="252"/>
      <c r="R160" s="252"/>
      <c r="S160" s="252"/>
      <c r="T160" s="253"/>
      <c r="AT160" s="254" t="s">
        <v>174</v>
      </c>
      <c r="AU160" s="254" t="s">
        <v>81</v>
      </c>
      <c r="AV160" s="14" t="s">
        <v>170</v>
      </c>
      <c r="AW160" s="14" t="s">
        <v>36</v>
      </c>
      <c r="AX160" s="14" t="s">
        <v>79</v>
      </c>
      <c r="AY160" s="254" t="s">
        <v>162</v>
      </c>
    </row>
    <row r="161" spans="2:65" s="1" customFormat="1" ht="22.5" customHeight="1">
      <c r="B161" s="43"/>
      <c r="C161" s="206" t="s">
        <v>229</v>
      </c>
      <c r="D161" s="206" t="s">
        <v>165</v>
      </c>
      <c r="E161" s="207" t="s">
        <v>312</v>
      </c>
      <c r="F161" s="208" t="s">
        <v>313</v>
      </c>
      <c r="G161" s="209" t="s">
        <v>187</v>
      </c>
      <c r="H161" s="210">
        <v>916.723</v>
      </c>
      <c r="I161" s="211"/>
      <c r="J161" s="212">
        <f>ROUND(I161*H161,2)</f>
        <v>0</v>
      </c>
      <c r="K161" s="208" t="s">
        <v>169</v>
      </c>
      <c r="L161" s="63"/>
      <c r="M161" s="213" t="s">
        <v>21</v>
      </c>
      <c r="N161" s="214" t="s">
        <v>43</v>
      </c>
      <c r="O161" s="44"/>
      <c r="P161" s="215">
        <f>O161*H161</f>
        <v>0</v>
      </c>
      <c r="Q161" s="215">
        <v>0.0052</v>
      </c>
      <c r="R161" s="215">
        <f>Q161*H161</f>
        <v>4.7669596</v>
      </c>
      <c r="S161" s="215">
        <v>0</v>
      </c>
      <c r="T161" s="216">
        <f>S161*H161</f>
        <v>0</v>
      </c>
      <c r="AR161" s="26" t="s">
        <v>170</v>
      </c>
      <c r="AT161" s="26" t="s">
        <v>165</v>
      </c>
      <c r="AU161" s="26" t="s">
        <v>81</v>
      </c>
      <c r="AY161" s="26" t="s">
        <v>162</v>
      </c>
      <c r="BE161" s="217">
        <f>IF(N161="základní",J161,0)</f>
        <v>0</v>
      </c>
      <c r="BF161" s="217">
        <f>IF(N161="snížená",J161,0)</f>
        <v>0</v>
      </c>
      <c r="BG161" s="217">
        <f>IF(N161="zákl. přenesená",J161,0)</f>
        <v>0</v>
      </c>
      <c r="BH161" s="217">
        <f>IF(N161="sníž. přenesená",J161,0)</f>
        <v>0</v>
      </c>
      <c r="BI161" s="217">
        <f>IF(N161="nulová",J161,0)</f>
        <v>0</v>
      </c>
      <c r="BJ161" s="26" t="s">
        <v>79</v>
      </c>
      <c r="BK161" s="217">
        <f>ROUND(I161*H161,2)</f>
        <v>0</v>
      </c>
      <c r="BL161" s="26" t="s">
        <v>170</v>
      </c>
      <c r="BM161" s="26" t="s">
        <v>2330</v>
      </c>
    </row>
    <row r="162" spans="2:47" s="1" customFormat="1" ht="40.5">
      <c r="B162" s="43"/>
      <c r="C162" s="65"/>
      <c r="D162" s="218" t="s">
        <v>172</v>
      </c>
      <c r="E162" s="65"/>
      <c r="F162" s="219" t="s">
        <v>315</v>
      </c>
      <c r="G162" s="65"/>
      <c r="H162" s="65"/>
      <c r="I162" s="174"/>
      <c r="J162" s="65"/>
      <c r="K162" s="65"/>
      <c r="L162" s="63"/>
      <c r="M162" s="220"/>
      <c r="N162" s="44"/>
      <c r="O162" s="44"/>
      <c r="P162" s="44"/>
      <c r="Q162" s="44"/>
      <c r="R162" s="44"/>
      <c r="S162" s="44"/>
      <c r="T162" s="80"/>
      <c r="AT162" s="26" t="s">
        <v>172</v>
      </c>
      <c r="AU162" s="26" t="s">
        <v>81</v>
      </c>
    </row>
    <row r="163" spans="2:51" s="12" customFormat="1" ht="13.5">
      <c r="B163" s="221"/>
      <c r="C163" s="222"/>
      <c r="D163" s="218" t="s">
        <v>174</v>
      </c>
      <c r="E163" s="223" t="s">
        <v>21</v>
      </c>
      <c r="F163" s="224" t="s">
        <v>2306</v>
      </c>
      <c r="G163" s="222"/>
      <c r="H163" s="225" t="s">
        <v>21</v>
      </c>
      <c r="I163" s="226"/>
      <c r="J163" s="222"/>
      <c r="K163" s="222"/>
      <c r="L163" s="227"/>
      <c r="M163" s="228"/>
      <c r="N163" s="229"/>
      <c r="O163" s="229"/>
      <c r="P163" s="229"/>
      <c r="Q163" s="229"/>
      <c r="R163" s="229"/>
      <c r="S163" s="229"/>
      <c r="T163" s="230"/>
      <c r="AT163" s="231" t="s">
        <v>174</v>
      </c>
      <c r="AU163" s="231" t="s">
        <v>81</v>
      </c>
      <c r="AV163" s="12" t="s">
        <v>79</v>
      </c>
      <c r="AW163" s="12" t="s">
        <v>36</v>
      </c>
      <c r="AX163" s="12" t="s">
        <v>72</v>
      </c>
      <c r="AY163" s="231" t="s">
        <v>162</v>
      </c>
    </row>
    <row r="164" spans="2:51" s="13" customFormat="1" ht="13.5">
      <c r="B164" s="232"/>
      <c r="C164" s="233"/>
      <c r="D164" s="218" t="s">
        <v>174</v>
      </c>
      <c r="E164" s="234" t="s">
        <v>21</v>
      </c>
      <c r="F164" s="235" t="s">
        <v>2331</v>
      </c>
      <c r="G164" s="233"/>
      <c r="H164" s="236">
        <v>64.092</v>
      </c>
      <c r="I164" s="237"/>
      <c r="J164" s="233"/>
      <c r="K164" s="233"/>
      <c r="L164" s="238"/>
      <c r="M164" s="239"/>
      <c r="N164" s="240"/>
      <c r="O164" s="240"/>
      <c r="P164" s="240"/>
      <c r="Q164" s="240"/>
      <c r="R164" s="240"/>
      <c r="S164" s="240"/>
      <c r="T164" s="241"/>
      <c r="AT164" s="242" t="s">
        <v>174</v>
      </c>
      <c r="AU164" s="242" t="s">
        <v>81</v>
      </c>
      <c r="AV164" s="13" t="s">
        <v>81</v>
      </c>
      <c r="AW164" s="13" t="s">
        <v>36</v>
      </c>
      <c r="AX164" s="13" t="s">
        <v>72</v>
      </c>
      <c r="AY164" s="242" t="s">
        <v>162</v>
      </c>
    </row>
    <row r="165" spans="2:51" s="13" customFormat="1" ht="13.5">
      <c r="B165" s="232"/>
      <c r="C165" s="233"/>
      <c r="D165" s="218" t="s">
        <v>174</v>
      </c>
      <c r="E165" s="234" t="s">
        <v>21</v>
      </c>
      <c r="F165" s="235" t="s">
        <v>2332</v>
      </c>
      <c r="G165" s="233"/>
      <c r="H165" s="236">
        <v>-4.59</v>
      </c>
      <c r="I165" s="237"/>
      <c r="J165" s="233"/>
      <c r="K165" s="233"/>
      <c r="L165" s="238"/>
      <c r="M165" s="239"/>
      <c r="N165" s="240"/>
      <c r="O165" s="240"/>
      <c r="P165" s="240"/>
      <c r="Q165" s="240"/>
      <c r="R165" s="240"/>
      <c r="S165" s="240"/>
      <c r="T165" s="241"/>
      <c r="AT165" s="242" t="s">
        <v>174</v>
      </c>
      <c r="AU165" s="242" t="s">
        <v>81</v>
      </c>
      <c r="AV165" s="13" t="s">
        <v>81</v>
      </c>
      <c r="AW165" s="13" t="s">
        <v>36</v>
      </c>
      <c r="AX165" s="13" t="s">
        <v>72</v>
      </c>
      <c r="AY165" s="242" t="s">
        <v>162</v>
      </c>
    </row>
    <row r="166" spans="2:51" s="13" customFormat="1" ht="13.5">
      <c r="B166" s="232"/>
      <c r="C166" s="233"/>
      <c r="D166" s="218" t="s">
        <v>174</v>
      </c>
      <c r="E166" s="234" t="s">
        <v>21</v>
      </c>
      <c r="F166" s="235" t="s">
        <v>278</v>
      </c>
      <c r="G166" s="233"/>
      <c r="H166" s="236">
        <v>-1.8</v>
      </c>
      <c r="I166" s="237"/>
      <c r="J166" s="233"/>
      <c r="K166" s="233"/>
      <c r="L166" s="238"/>
      <c r="M166" s="239"/>
      <c r="N166" s="240"/>
      <c r="O166" s="240"/>
      <c r="P166" s="240"/>
      <c r="Q166" s="240"/>
      <c r="R166" s="240"/>
      <c r="S166" s="240"/>
      <c r="T166" s="241"/>
      <c r="AT166" s="242" t="s">
        <v>174</v>
      </c>
      <c r="AU166" s="242" t="s">
        <v>81</v>
      </c>
      <c r="AV166" s="13" t="s">
        <v>81</v>
      </c>
      <c r="AW166" s="13" t="s">
        <v>36</v>
      </c>
      <c r="AX166" s="13" t="s">
        <v>72</v>
      </c>
      <c r="AY166" s="242" t="s">
        <v>162</v>
      </c>
    </row>
    <row r="167" spans="2:51" s="12" customFormat="1" ht="13.5">
      <c r="B167" s="221"/>
      <c r="C167" s="222"/>
      <c r="D167" s="218" t="s">
        <v>174</v>
      </c>
      <c r="E167" s="223" t="s">
        <v>21</v>
      </c>
      <c r="F167" s="224" t="s">
        <v>2321</v>
      </c>
      <c r="G167" s="222"/>
      <c r="H167" s="225" t="s">
        <v>21</v>
      </c>
      <c r="I167" s="226"/>
      <c r="J167" s="222"/>
      <c r="K167" s="222"/>
      <c r="L167" s="227"/>
      <c r="M167" s="228"/>
      <c r="N167" s="229"/>
      <c r="O167" s="229"/>
      <c r="P167" s="229"/>
      <c r="Q167" s="229"/>
      <c r="R167" s="229"/>
      <c r="S167" s="229"/>
      <c r="T167" s="230"/>
      <c r="AT167" s="231" t="s">
        <v>174</v>
      </c>
      <c r="AU167" s="231" t="s">
        <v>81</v>
      </c>
      <c r="AV167" s="12" t="s">
        <v>79</v>
      </c>
      <c r="AW167" s="12" t="s">
        <v>36</v>
      </c>
      <c r="AX167" s="12" t="s">
        <v>72</v>
      </c>
      <c r="AY167" s="231" t="s">
        <v>162</v>
      </c>
    </row>
    <row r="168" spans="2:51" s="13" customFormat="1" ht="13.5">
      <c r="B168" s="232"/>
      <c r="C168" s="233"/>
      <c r="D168" s="218" t="s">
        <v>174</v>
      </c>
      <c r="E168" s="234" t="s">
        <v>21</v>
      </c>
      <c r="F168" s="235" t="s">
        <v>2333</v>
      </c>
      <c r="G168" s="233"/>
      <c r="H168" s="236">
        <v>62.457</v>
      </c>
      <c r="I168" s="237"/>
      <c r="J168" s="233"/>
      <c r="K168" s="233"/>
      <c r="L168" s="238"/>
      <c r="M168" s="239"/>
      <c r="N168" s="240"/>
      <c r="O168" s="240"/>
      <c r="P168" s="240"/>
      <c r="Q168" s="240"/>
      <c r="R168" s="240"/>
      <c r="S168" s="240"/>
      <c r="T168" s="241"/>
      <c r="AT168" s="242" t="s">
        <v>174</v>
      </c>
      <c r="AU168" s="242" t="s">
        <v>81</v>
      </c>
      <c r="AV168" s="13" t="s">
        <v>81</v>
      </c>
      <c r="AW168" s="13" t="s">
        <v>36</v>
      </c>
      <c r="AX168" s="13" t="s">
        <v>72</v>
      </c>
      <c r="AY168" s="242" t="s">
        <v>162</v>
      </c>
    </row>
    <row r="169" spans="2:51" s="13" customFormat="1" ht="13.5">
      <c r="B169" s="232"/>
      <c r="C169" s="233"/>
      <c r="D169" s="218" t="s">
        <v>174</v>
      </c>
      <c r="E169" s="234" t="s">
        <v>21</v>
      </c>
      <c r="F169" s="235" t="s">
        <v>2332</v>
      </c>
      <c r="G169" s="233"/>
      <c r="H169" s="236">
        <v>-4.59</v>
      </c>
      <c r="I169" s="237"/>
      <c r="J169" s="233"/>
      <c r="K169" s="233"/>
      <c r="L169" s="238"/>
      <c r="M169" s="239"/>
      <c r="N169" s="240"/>
      <c r="O169" s="240"/>
      <c r="P169" s="240"/>
      <c r="Q169" s="240"/>
      <c r="R169" s="240"/>
      <c r="S169" s="240"/>
      <c r="T169" s="241"/>
      <c r="AT169" s="242" t="s">
        <v>174</v>
      </c>
      <c r="AU169" s="242" t="s">
        <v>81</v>
      </c>
      <c r="AV169" s="13" t="s">
        <v>81</v>
      </c>
      <c r="AW169" s="13" t="s">
        <v>36</v>
      </c>
      <c r="AX169" s="13" t="s">
        <v>72</v>
      </c>
      <c r="AY169" s="242" t="s">
        <v>162</v>
      </c>
    </row>
    <row r="170" spans="2:51" s="13" customFormat="1" ht="13.5">
      <c r="B170" s="232"/>
      <c r="C170" s="233"/>
      <c r="D170" s="218" t="s">
        <v>174</v>
      </c>
      <c r="E170" s="234" t="s">
        <v>21</v>
      </c>
      <c r="F170" s="235" t="s">
        <v>278</v>
      </c>
      <c r="G170" s="233"/>
      <c r="H170" s="236">
        <v>-1.8</v>
      </c>
      <c r="I170" s="237"/>
      <c r="J170" s="233"/>
      <c r="K170" s="233"/>
      <c r="L170" s="238"/>
      <c r="M170" s="239"/>
      <c r="N170" s="240"/>
      <c r="O170" s="240"/>
      <c r="P170" s="240"/>
      <c r="Q170" s="240"/>
      <c r="R170" s="240"/>
      <c r="S170" s="240"/>
      <c r="T170" s="241"/>
      <c r="AT170" s="242" t="s">
        <v>174</v>
      </c>
      <c r="AU170" s="242" t="s">
        <v>81</v>
      </c>
      <c r="AV170" s="13" t="s">
        <v>81</v>
      </c>
      <c r="AW170" s="13" t="s">
        <v>36</v>
      </c>
      <c r="AX170" s="13" t="s">
        <v>72</v>
      </c>
      <c r="AY170" s="242" t="s">
        <v>162</v>
      </c>
    </row>
    <row r="171" spans="2:51" s="12" customFormat="1" ht="13.5">
      <c r="B171" s="221"/>
      <c r="C171" s="222"/>
      <c r="D171" s="218" t="s">
        <v>174</v>
      </c>
      <c r="E171" s="223" t="s">
        <v>21</v>
      </c>
      <c r="F171" s="224" t="s">
        <v>2334</v>
      </c>
      <c r="G171" s="222"/>
      <c r="H171" s="225" t="s">
        <v>21</v>
      </c>
      <c r="I171" s="226"/>
      <c r="J171" s="222"/>
      <c r="K171" s="222"/>
      <c r="L171" s="227"/>
      <c r="M171" s="228"/>
      <c r="N171" s="229"/>
      <c r="O171" s="229"/>
      <c r="P171" s="229"/>
      <c r="Q171" s="229"/>
      <c r="R171" s="229"/>
      <c r="S171" s="229"/>
      <c r="T171" s="230"/>
      <c r="AT171" s="231" t="s">
        <v>174</v>
      </c>
      <c r="AU171" s="231" t="s">
        <v>81</v>
      </c>
      <c r="AV171" s="12" t="s">
        <v>79</v>
      </c>
      <c r="AW171" s="12" t="s">
        <v>36</v>
      </c>
      <c r="AX171" s="12" t="s">
        <v>72</v>
      </c>
      <c r="AY171" s="231" t="s">
        <v>162</v>
      </c>
    </row>
    <row r="172" spans="2:51" s="13" customFormat="1" ht="13.5">
      <c r="B172" s="232"/>
      <c r="C172" s="233"/>
      <c r="D172" s="218" t="s">
        <v>174</v>
      </c>
      <c r="E172" s="234" t="s">
        <v>21</v>
      </c>
      <c r="F172" s="235" t="s">
        <v>2335</v>
      </c>
      <c r="G172" s="233"/>
      <c r="H172" s="236">
        <v>62.13</v>
      </c>
      <c r="I172" s="237"/>
      <c r="J172" s="233"/>
      <c r="K172" s="233"/>
      <c r="L172" s="238"/>
      <c r="M172" s="239"/>
      <c r="N172" s="240"/>
      <c r="O172" s="240"/>
      <c r="P172" s="240"/>
      <c r="Q172" s="240"/>
      <c r="R172" s="240"/>
      <c r="S172" s="240"/>
      <c r="T172" s="241"/>
      <c r="AT172" s="242" t="s">
        <v>174</v>
      </c>
      <c r="AU172" s="242" t="s">
        <v>81</v>
      </c>
      <c r="AV172" s="13" t="s">
        <v>81</v>
      </c>
      <c r="AW172" s="13" t="s">
        <v>36</v>
      </c>
      <c r="AX172" s="13" t="s">
        <v>72</v>
      </c>
      <c r="AY172" s="242" t="s">
        <v>162</v>
      </c>
    </row>
    <row r="173" spans="2:51" s="13" customFormat="1" ht="13.5">
      <c r="B173" s="232"/>
      <c r="C173" s="233"/>
      <c r="D173" s="218" t="s">
        <v>174</v>
      </c>
      <c r="E173" s="234" t="s">
        <v>21</v>
      </c>
      <c r="F173" s="235" t="s">
        <v>2332</v>
      </c>
      <c r="G173" s="233"/>
      <c r="H173" s="236">
        <v>-4.59</v>
      </c>
      <c r="I173" s="237"/>
      <c r="J173" s="233"/>
      <c r="K173" s="233"/>
      <c r="L173" s="238"/>
      <c r="M173" s="239"/>
      <c r="N173" s="240"/>
      <c r="O173" s="240"/>
      <c r="P173" s="240"/>
      <c r="Q173" s="240"/>
      <c r="R173" s="240"/>
      <c r="S173" s="240"/>
      <c r="T173" s="241"/>
      <c r="AT173" s="242" t="s">
        <v>174</v>
      </c>
      <c r="AU173" s="242" t="s">
        <v>81</v>
      </c>
      <c r="AV173" s="13" t="s">
        <v>81</v>
      </c>
      <c r="AW173" s="13" t="s">
        <v>36</v>
      </c>
      <c r="AX173" s="13" t="s">
        <v>72</v>
      </c>
      <c r="AY173" s="242" t="s">
        <v>162</v>
      </c>
    </row>
    <row r="174" spans="2:51" s="13" customFormat="1" ht="13.5">
      <c r="B174" s="232"/>
      <c r="C174" s="233"/>
      <c r="D174" s="218" t="s">
        <v>174</v>
      </c>
      <c r="E174" s="234" t="s">
        <v>21</v>
      </c>
      <c r="F174" s="235" t="s">
        <v>278</v>
      </c>
      <c r="G174" s="233"/>
      <c r="H174" s="236">
        <v>-1.8</v>
      </c>
      <c r="I174" s="237"/>
      <c r="J174" s="233"/>
      <c r="K174" s="233"/>
      <c r="L174" s="238"/>
      <c r="M174" s="239"/>
      <c r="N174" s="240"/>
      <c r="O174" s="240"/>
      <c r="P174" s="240"/>
      <c r="Q174" s="240"/>
      <c r="R174" s="240"/>
      <c r="S174" s="240"/>
      <c r="T174" s="241"/>
      <c r="AT174" s="242" t="s">
        <v>174</v>
      </c>
      <c r="AU174" s="242" t="s">
        <v>81</v>
      </c>
      <c r="AV174" s="13" t="s">
        <v>81</v>
      </c>
      <c r="AW174" s="13" t="s">
        <v>36</v>
      </c>
      <c r="AX174" s="13" t="s">
        <v>72</v>
      </c>
      <c r="AY174" s="242" t="s">
        <v>162</v>
      </c>
    </row>
    <row r="175" spans="2:51" s="12" customFormat="1" ht="13.5">
      <c r="B175" s="221"/>
      <c r="C175" s="222"/>
      <c r="D175" s="218" t="s">
        <v>174</v>
      </c>
      <c r="E175" s="223" t="s">
        <v>21</v>
      </c>
      <c r="F175" s="224" t="s">
        <v>2322</v>
      </c>
      <c r="G175" s="222"/>
      <c r="H175" s="225" t="s">
        <v>21</v>
      </c>
      <c r="I175" s="226"/>
      <c r="J175" s="222"/>
      <c r="K175" s="222"/>
      <c r="L175" s="227"/>
      <c r="M175" s="228"/>
      <c r="N175" s="229"/>
      <c r="O175" s="229"/>
      <c r="P175" s="229"/>
      <c r="Q175" s="229"/>
      <c r="R175" s="229"/>
      <c r="S175" s="229"/>
      <c r="T175" s="230"/>
      <c r="AT175" s="231" t="s">
        <v>174</v>
      </c>
      <c r="AU175" s="231" t="s">
        <v>81</v>
      </c>
      <c r="AV175" s="12" t="s">
        <v>79</v>
      </c>
      <c r="AW175" s="12" t="s">
        <v>36</v>
      </c>
      <c r="AX175" s="12" t="s">
        <v>72</v>
      </c>
      <c r="AY175" s="231" t="s">
        <v>162</v>
      </c>
    </row>
    <row r="176" spans="2:51" s="13" customFormat="1" ht="13.5">
      <c r="B176" s="232"/>
      <c r="C176" s="233"/>
      <c r="D176" s="218" t="s">
        <v>174</v>
      </c>
      <c r="E176" s="234" t="s">
        <v>21</v>
      </c>
      <c r="F176" s="235" t="s">
        <v>2333</v>
      </c>
      <c r="G176" s="233"/>
      <c r="H176" s="236">
        <v>62.457</v>
      </c>
      <c r="I176" s="237"/>
      <c r="J176" s="233"/>
      <c r="K176" s="233"/>
      <c r="L176" s="238"/>
      <c r="M176" s="239"/>
      <c r="N176" s="240"/>
      <c r="O176" s="240"/>
      <c r="P176" s="240"/>
      <c r="Q176" s="240"/>
      <c r="R176" s="240"/>
      <c r="S176" s="240"/>
      <c r="T176" s="241"/>
      <c r="AT176" s="242" t="s">
        <v>174</v>
      </c>
      <c r="AU176" s="242" t="s">
        <v>81</v>
      </c>
      <c r="AV176" s="13" t="s">
        <v>81</v>
      </c>
      <c r="AW176" s="13" t="s">
        <v>36</v>
      </c>
      <c r="AX176" s="13" t="s">
        <v>72</v>
      </c>
      <c r="AY176" s="242" t="s">
        <v>162</v>
      </c>
    </row>
    <row r="177" spans="2:51" s="13" customFormat="1" ht="13.5">
      <c r="B177" s="232"/>
      <c r="C177" s="233"/>
      <c r="D177" s="218" t="s">
        <v>174</v>
      </c>
      <c r="E177" s="234" t="s">
        <v>21</v>
      </c>
      <c r="F177" s="235" t="s">
        <v>2332</v>
      </c>
      <c r="G177" s="233"/>
      <c r="H177" s="236">
        <v>-4.59</v>
      </c>
      <c r="I177" s="237"/>
      <c r="J177" s="233"/>
      <c r="K177" s="233"/>
      <c r="L177" s="238"/>
      <c r="M177" s="239"/>
      <c r="N177" s="240"/>
      <c r="O177" s="240"/>
      <c r="P177" s="240"/>
      <c r="Q177" s="240"/>
      <c r="R177" s="240"/>
      <c r="S177" s="240"/>
      <c r="T177" s="241"/>
      <c r="AT177" s="242" t="s">
        <v>174</v>
      </c>
      <c r="AU177" s="242" t="s">
        <v>81</v>
      </c>
      <c r="AV177" s="13" t="s">
        <v>81</v>
      </c>
      <c r="AW177" s="13" t="s">
        <v>36</v>
      </c>
      <c r="AX177" s="13" t="s">
        <v>72</v>
      </c>
      <c r="AY177" s="242" t="s">
        <v>162</v>
      </c>
    </row>
    <row r="178" spans="2:51" s="13" customFormat="1" ht="13.5">
      <c r="B178" s="232"/>
      <c r="C178" s="233"/>
      <c r="D178" s="218" t="s">
        <v>174</v>
      </c>
      <c r="E178" s="234" t="s">
        <v>21</v>
      </c>
      <c r="F178" s="235" t="s">
        <v>278</v>
      </c>
      <c r="G178" s="233"/>
      <c r="H178" s="236">
        <v>-1.8</v>
      </c>
      <c r="I178" s="237"/>
      <c r="J178" s="233"/>
      <c r="K178" s="233"/>
      <c r="L178" s="238"/>
      <c r="M178" s="239"/>
      <c r="N178" s="240"/>
      <c r="O178" s="240"/>
      <c r="P178" s="240"/>
      <c r="Q178" s="240"/>
      <c r="R178" s="240"/>
      <c r="S178" s="240"/>
      <c r="T178" s="241"/>
      <c r="AT178" s="242" t="s">
        <v>174</v>
      </c>
      <c r="AU178" s="242" t="s">
        <v>81</v>
      </c>
      <c r="AV178" s="13" t="s">
        <v>81</v>
      </c>
      <c r="AW178" s="13" t="s">
        <v>36</v>
      </c>
      <c r="AX178" s="13" t="s">
        <v>72</v>
      </c>
      <c r="AY178" s="242" t="s">
        <v>162</v>
      </c>
    </row>
    <row r="179" spans="2:51" s="12" customFormat="1" ht="13.5">
      <c r="B179" s="221"/>
      <c r="C179" s="222"/>
      <c r="D179" s="218" t="s">
        <v>174</v>
      </c>
      <c r="E179" s="223" t="s">
        <v>21</v>
      </c>
      <c r="F179" s="224" t="s">
        <v>2336</v>
      </c>
      <c r="G179" s="222"/>
      <c r="H179" s="225" t="s">
        <v>21</v>
      </c>
      <c r="I179" s="226"/>
      <c r="J179" s="222"/>
      <c r="K179" s="222"/>
      <c r="L179" s="227"/>
      <c r="M179" s="228"/>
      <c r="N179" s="229"/>
      <c r="O179" s="229"/>
      <c r="P179" s="229"/>
      <c r="Q179" s="229"/>
      <c r="R179" s="229"/>
      <c r="S179" s="229"/>
      <c r="T179" s="230"/>
      <c r="AT179" s="231" t="s">
        <v>174</v>
      </c>
      <c r="AU179" s="231" t="s">
        <v>81</v>
      </c>
      <c r="AV179" s="12" t="s">
        <v>79</v>
      </c>
      <c r="AW179" s="12" t="s">
        <v>36</v>
      </c>
      <c r="AX179" s="12" t="s">
        <v>72</v>
      </c>
      <c r="AY179" s="231" t="s">
        <v>162</v>
      </c>
    </row>
    <row r="180" spans="2:51" s="13" customFormat="1" ht="13.5">
      <c r="B180" s="232"/>
      <c r="C180" s="233"/>
      <c r="D180" s="218" t="s">
        <v>174</v>
      </c>
      <c r="E180" s="234" t="s">
        <v>21</v>
      </c>
      <c r="F180" s="235" t="s">
        <v>2333</v>
      </c>
      <c r="G180" s="233"/>
      <c r="H180" s="236">
        <v>62.457</v>
      </c>
      <c r="I180" s="237"/>
      <c r="J180" s="233"/>
      <c r="K180" s="233"/>
      <c r="L180" s="238"/>
      <c r="M180" s="239"/>
      <c r="N180" s="240"/>
      <c r="O180" s="240"/>
      <c r="P180" s="240"/>
      <c r="Q180" s="240"/>
      <c r="R180" s="240"/>
      <c r="S180" s="240"/>
      <c r="T180" s="241"/>
      <c r="AT180" s="242" t="s">
        <v>174</v>
      </c>
      <c r="AU180" s="242" t="s">
        <v>81</v>
      </c>
      <c r="AV180" s="13" t="s">
        <v>81</v>
      </c>
      <c r="AW180" s="13" t="s">
        <v>36</v>
      </c>
      <c r="AX180" s="13" t="s">
        <v>72</v>
      </c>
      <c r="AY180" s="242" t="s">
        <v>162</v>
      </c>
    </row>
    <row r="181" spans="2:51" s="13" customFormat="1" ht="13.5">
      <c r="B181" s="232"/>
      <c r="C181" s="233"/>
      <c r="D181" s="218" t="s">
        <v>174</v>
      </c>
      <c r="E181" s="234" t="s">
        <v>21</v>
      </c>
      <c r="F181" s="235" t="s">
        <v>2332</v>
      </c>
      <c r="G181" s="233"/>
      <c r="H181" s="236">
        <v>-4.59</v>
      </c>
      <c r="I181" s="237"/>
      <c r="J181" s="233"/>
      <c r="K181" s="233"/>
      <c r="L181" s="238"/>
      <c r="M181" s="239"/>
      <c r="N181" s="240"/>
      <c r="O181" s="240"/>
      <c r="P181" s="240"/>
      <c r="Q181" s="240"/>
      <c r="R181" s="240"/>
      <c r="S181" s="240"/>
      <c r="T181" s="241"/>
      <c r="AT181" s="242" t="s">
        <v>174</v>
      </c>
      <c r="AU181" s="242" t="s">
        <v>81</v>
      </c>
      <c r="AV181" s="13" t="s">
        <v>81</v>
      </c>
      <c r="AW181" s="13" t="s">
        <v>36</v>
      </c>
      <c r="AX181" s="13" t="s">
        <v>72</v>
      </c>
      <c r="AY181" s="242" t="s">
        <v>162</v>
      </c>
    </row>
    <row r="182" spans="2:51" s="13" customFormat="1" ht="13.5">
      <c r="B182" s="232"/>
      <c r="C182" s="233"/>
      <c r="D182" s="218" t="s">
        <v>174</v>
      </c>
      <c r="E182" s="234" t="s">
        <v>21</v>
      </c>
      <c r="F182" s="235" t="s">
        <v>278</v>
      </c>
      <c r="G182" s="233"/>
      <c r="H182" s="236">
        <v>-1.8</v>
      </c>
      <c r="I182" s="237"/>
      <c r="J182" s="233"/>
      <c r="K182" s="233"/>
      <c r="L182" s="238"/>
      <c r="M182" s="239"/>
      <c r="N182" s="240"/>
      <c r="O182" s="240"/>
      <c r="P182" s="240"/>
      <c r="Q182" s="240"/>
      <c r="R182" s="240"/>
      <c r="S182" s="240"/>
      <c r="T182" s="241"/>
      <c r="AT182" s="242" t="s">
        <v>174</v>
      </c>
      <c r="AU182" s="242" t="s">
        <v>81</v>
      </c>
      <c r="AV182" s="13" t="s">
        <v>81</v>
      </c>
      <c r="AW182" s="13" t="s">
        <v>36</v>
      </c>
      <c r="AX182" s="13" t="s">
        <v>72</v>
      </c>
      <c r="AY182" s="242" t="s">
        <v>162</v>
      </c>
    </row>
    <row r="183" spans="2:51" s="12" customFormat="1" ht="13.5">
      <c r="B183" s="221"/>
      <c r="C183" s="222"/>
      <c r="D183" s="218" t="s">
        <v>174</v>
      </c>
      <c r="E183" s="223" t="s">
        <v>21</v>
      </c>
      <c r="F183" s="224" t="s">
        <v>2325</v>
      </c>
      <c r="G183" s="222"/>
      <c r="H183" s="225" t="s">
        <v>21</v>
      </c>
      <c r="I183" s="226"/>
      <c r="J183" s="222"/>
      <c r="K183" s="222"/>
      <c r="L183" s="227"/>
      <c r="M183" s="228"/>
      <c r="N183" s="229"/>
      <c r="O183" s="229"/>
      <c r="P183" s="229"/>
      <c r="Q183" s="229"/>
      <c r="R183" s="229"/>
      <c r="S183" s="229"/>
      <c r="T183" s="230"/>
      <c r="AT183" s="231" t="s">
        <v>174</v>
      </c>
      <c r="AU183" s="231" t="s">
        <v>81</v>
      </c>
      <c r="AV183" s="12" t="s">
        <v>79</v>
      </c>
      <c r="AW183" s="12" t="s">
        <v>36</v>
      </c>
      <c r="AX183" s="12" t="s">
        <v>72</v>
      </c>
      <c r="AY183" s="231" t="s">
        <v>162</v>
      </c>
    </row>
    <row r="184" spans="2:51" s="13" customFormat="1" ht="13.5">
      <c r="B184" s="232"/>
      <c r="C184" s="233"/>
      <c r="D184" s="218" t="s">
        <v>174</v>
      </c>
      <c r="E184" s="234" t="s">
        <v>21</v>
      </c>
      <c r="F184" s="235" t="s">
        <v>2337</v>
      </c>
      <c r="G184" s="233"/>
      <c r="H184" s="236">
        <v>98.264</v>
      </c>
      <c r="I184" s="237"/>
      <c r="J184" s="233"/>
      <c r="K184" s="233"/>
      <c r="L184" s="238"/>
      <c r="M184" s="239"/>
      <c r="N184" s="240"/>
      <c r="O184" s="240"/>
      <c r="P184" s="240"/>
      <c r="Q184" s="240"/>
      <c r="R184" s="240"/>
      <c r="S184" s="240"/>
      <c r="T184" s="241"/>
      <c r="AT184" s="242" t="s">
        <v>174</v>
      </c>
      <c r="AU184" s="242" t="s">
        <v>81</v>
      </c>
      <c r="AV184" s="13" t="s">
        <v>81</v>
      </c>
      <c r="AW184" s="13" t="s">
        <v>36</v>
      </c>
      <c r="AX184" s="13" t="s">
        <v>72</v>
      </c>
      <c r="AY184" s="242" t="s">
        <v>162</v>
      </c>
    </row>
    <row r="185" spans="2:51" s="13" customFormat="1" ht="13.5">
      <c r="B185" s="232"/>
      <c r="C185" s="233"/>
      <c r="D185" s="218" t="s">
        <v>174</v>
      </c>
      <c r="E185" s="234" t="s">
        <v>21</v>
      </c>
      <c r="F185" s="235" t="s">
        <v>2338</v>
      </c>
      <c r="G185" s="233"/>
      <c r="H185" s="236">
        <v>-9.18</v>
      </c>
      <c r="I185" s="237"/>
      <c r="J185" s="233"/>
      <c r="K185" s="233"/>
      <c r="L185" s="238"/>
      <c r="M185" s="239"/>
      <c r="N185" s="240"/>
      <c r="O185" s="240"/>
      <c r="P185" s="240"/>
      <c r="Q185" s="240"/>
      <c r="R185" s="240"/>
      <c r="S185" s="240"/>
      <c r="T185" s="241"/>
      <c r="AT185" s="242" t="s">
        <v>174</v>
      </c>
      <c r="AU185" s="242" t="s">
        <v>81</v>
      </c>
      <c r="AV185" s="13" t="s">
        <v>81</v>
      </c>
      <c r="AW185" s="13" t="s">
        <v>36</v>
      </c>
      <c r="AX185" s="13" t="s">
        <v>72</v>
      </c>
      <c r="AY185" s="242" t="s">
        <v>162</v>
      </c>
    </row>
    <row r="186" spans="2:51" s="13" customFormat="1" ht="13.5">
      <c r="B186" s="232"/>
      <c r="C186" s="233"/>
      <c r="D186" s="218" t="s">
        <v>174</v>
      </c>
      <c r="E186" s="234" t="s">
        <v>21</v>
      </c>
      <c r="F186" s="235" t="s">
        <v>282</v>
      </c>
      <c r="G186" s="233"/>
      <c r="H186" s="236">
        <v>-3.6</v>
      </c>
      <c r="I186" s="237"/>
      <c r="J186" s="233"/>
      <c r="K186" s="233"/>
      <c r="L186" s="238"/>
      <c r="M186" s="239"/>
      <c r="N186" s="240"/>
      <c r="O186" s="240"/>
      <c r="P186" s="240"/>
      <c r="Q186" s="240"/>
      <c r="R186" s="240"/>
      <c r="S186" s="240"/>
      <c r="T186" s="241"/>
      <c r="AT186" s="242" t="s">
        <v>174</v>
      </c>
      <c r="AU186" s="242" t="s">
        <v>81</v>
      </c>
      <c r="AV186" s="13" t="s">
        <v>81</v>
      </c>
      <c r="AW186" s="13" t="s">
        <v>36</v>
      </c>
      <c r="AX186" s="13" t="s">
        <v>72</v>
      </c>
      <c r="AY186" s="242" t="s">
        <v>162</v>
      </c>
    </row>
    <row r="187" spans="2:51" s="12" customFormat="1" ht="13.5">
      <c r="B187" s="221"/>
      <c r="C187" s="222"/>
      <c r="D187" s="218" t="s">
        <v>174</v>
      </c>
      <c r="E187" s="223" t="s">
        <v>21</v>
      </c>
      <c r="F187" s="224" t="s">
        <v>2339</v>
      </c>
      <c r="G187" s="222"/>
      <c r="H187" s="225" t="s">
        <v>21</v>
      </c>
      <c r="I187" s="226"/>
      <c r="J187" s="222"/>
      <c r="K187" s="222"/>
      <c r="L187" s="227"/>
      <c r="M187" s="228"/>
      <c r="N187" s="229"/>
      <c r="O187" s="229"/>
      <c r="P187" s="229"/>
      <c r="Q187" s="229"/>
      <c r="R187" s="229"/>
      <c r="S187" s="229"/>
      <c r="T187" s="230"/>
      <c r="AT187" s="231" t="s">
        <v>174</v>
      </c>
      <c r="AU187" s="231" t="s">
        <v>81</v>
      </c>
      <c r="AV187" s="12" t="s">
        <v>79</v>
      </c>
      <c r="AW187" s="12" t="s">
        <v>36</v>
      </c>
      <c r="AX187" s="12" t="s">
        <v>72</v>
      </c>
      <c r="AY187" s="231" t="s">
        <v>162</v>
      </c>
    </row>
    <row r="188" spans="2:51" s="13" customFormat="1" ht="13.5">
      <c r="B188" s="232"/>
      <c r="C188" s="233"/>
      <c r="D188" s="218" t="s">
        <v>174</v>
      </c>
      <c r="E188" s="234" t="s">
        <v>21</v>
      </c>
      <c r="F188" s="235" t="s">
        <v>2340</v>
      </c>
      <c r="G188" s="233"/>
      <c r="H188" s="236">
        <v>22.763</v>
      </c>
      <c r="I188" s="237"/>
      <c r="J188" s="233"/>
      <c r="K188" s="233"/>
      <c r="L188" s="238"/>
      <c r="M188" s="239"/>
      <c r="N188" s="240"/>
      <c r="O188" s="240"/>
      <c r="P188" s="240"/>
      <c r="Q188" s="240"/>
      <c r="R188" s="240"/>
      <c r="S188" s="240"/>
      <c r="T188" s="241"/>
      <c r="AT188" s="242" t="s">
        <v>174</v>
      </c>
      <c r="AU188" s="242" t="s">
        <v>81</v>
      </c>
      <c r="AV188" s="13" t="s">
        <v>81</v>
      </c>
      <c r="AW188" s="13" t="s">
        <v>36</v>
      </c>
      <c r="AX188" s="13" t="s">
        <v>72</v>
      </c>
      <c r="AY188" s="242" t="s">
        <v>162</v>
      </c>
    </row>
    <row r="189" spans="2:51" s="13" customFormat="1" ht="13.5">
      <c r="B189" s="232"/>
      <c r="C189" s="233"/>
      <c r="D189" s="218" t="s">
        <v>174</v>
      </c>
      <c r="E189" s="234" t="s">
        <v>21</v>
      </c>
      <c r="F189" s="235" t="s">
        <v>282</v>
      </c>
      <c r="G189" s="233"/>
      <c r="H189" s="236">
        <v>-3.6</v>
      </c>
      <c r="I189" s="237"/>
      <c r="J189" s="233"/>
      <c r="K189" s="233"/>
      <c r="L189" s="238"/>
      <c r="M189" s="239"/>
      <c r="N189" s="240"/>
      <c r="O189" s="240"/>
      <c r="P189" s="240"/>
      <c r="Q189" s="240"/>
      <c r="R189" s="240"/>
      <c r="S189" s="240"/>
      <c r="T189" s="241"/>
      <c r="AT189" s="242" t="s">
        <v>174</v>
      </c>
      <c r="AU189" s="242" t="s">
        <v>81</v>
      </c>
      <c r="AV189" s="13" t="s">
        <v>81</v>
      </c>
      <c r="AW189" s="13" t="s">
        <v>36</v>
      </c>
      <c r="AX189" s="13" t="s">
        <v>72</v>
      </c>
      <c r="AY189" s="242" t="s">
        <v>162</v>
      </c>
    </row>
    <row r="190" spans="2:51" s="12" customFormat="1" ht="13.5">
      <c r="B190" s="221"/>
      <c r="C190" s="222"/>
      <c r="D190" s="218" t="s">
        <v>174</v>
      </c>
      <c r="E190" s="223" t="s">
        <v>21</v>
      </c>
      <c r="F190" s="224" t="s">
        <v>2341</v>
      </c>
      <c r="G190" s="222"/>
      <c r="H190" s="225" t="s">
        <v>21</v>
      </c>
      <c r="I190" s="226"/>
      <c r="J190" s="222"/>
      <c r="K190" s="222"/>
      <c r="L190" s="227"/>
      <c r="M190" s="228"/>
      <c r="N190" s="229"/>
      <c r="O190" s="229"/>
      <c r="P190" s="229"/>
      <c r="Q190" s="229"/>
      <c r="R190" s="229"/>
      <c r="S190" s="229"/>
      <c r="T190" s="230"/>
      <c r="AT190" s="231" t="s">
        <v>174</v>
      </c>
      <c r="AU190" s="231" t="s">
        <v>81</v>
      </c>
      <c r="AV190" s="12" t="s">
        <v>79</v>
      </c>
      <c r="AW190" s="12" t="s">
        <v>36</v>
      </c>
      <c r="AX190" s="12" t="s">
        <v>72</v>
      </c>
      <c r="AY190" s="231" t="s">
        <v>162</v>
      </c>
    </row>
    <row r="191" spans="2:51" s="13" customFormat="1" ht="13.5">
      <c r="B191" s="232"/>
      <c r="C191" s="233"/>
      <c r="D191" s="218" t="s">
        <v>174</v>
      </c>
      <c r="E191" s="234" t="s">
        <v>21</v>
      </c>
      <c r="F191" s="235" t="s">
        <v>2342</v>
      </c>
      <c r="G191" s="233"/>
      <c r="H191" s="236">
        <v>94.202</v>
      </c>
      <c r="I191" s="237"/>
      <c r="J191" s="233"/>
      <c r="K191" s="233"/>
      <c r="L191" s="238"/>
      <c r="M191" s="239"/>
      <c r="N191" s="240"/>
      <c r="O191" s="240"/>
      <c r="P191" s="240"/>
      <c r="Q191" s="240"/>
      <c r="R191" s="240"/>
      <c r="S191" s="240"/>
      <c r="T191" s="241"/>
      <c r="AT191" s="242" t="s">
        <v>174</v>
      </c>
      <c r="AU191" s="242" t="s">
        <v>81</v>
      </c>
      <c r="AV191" s="13" t="s">
        <v>81</v>
      </c>
      <c r="AW191" s="13" t="s">
        <v>36</v>
      </c>
      <c r="AX191" s="13" t="s">
        <v>72</v>
      </c>
      <c r="AY191" s="242" t="s">
        <v>162</v>
      </c>
    </row>
    <row r="192" spans="2:51" s="13" customFormat="1" ht="13.5">
      <c r="B192" s="232"/>
      <c r="C192" s="233"/>
      <c r="D192" s="218" t="s">
        <v>174</v>
      </c>
      <c r="E192" s="234" t="s">
        <v>21</v>
      </c>
      <c r="F192" s="235" t="s">
        <v>2343</v>
      </c>
      <c r="G192" s="233"/>
      <c r="H192" s="236">
        <v>-14.4</v>
      </c>
      <c r="I192" s="237"/>
      <c r="J192" s="233"/>
      <c r="K192" s="233"/>
      <c r="L192" s="238"/>
      <c r="M192" s="239"/>
      <c r="N192" s="240"/>
      <c r="O192" s="240"/>
      <c r="P192" s="240"/>
      <c r="Q192" s="240"/>
      <c r="R192" s="240"/>
      <c r="S192" s="240"/>
      <c r="T192" s="241"/>
      <c r="AT192" s="242" t="s">
        <v>174</v>
      </c>
      <c r="AU192" s="242" t="s">
        <v>81</v>
      </c>
      <c r="AV192" s="13" t="s">
        <v>81</v>
      </c>
      <c r="AW192" s="13" t="s">
        <v>36</v>
      </c>
      <c r="AX192" s="13" t="s">
        <v>72</v>
      </c>
      <c r="AY192" s="242" t="s">
        <v>162</v>
      </c>
    </row>
    <row r="193" spans="2:51" s="12" customFormat="1" ht="13.5">
      <c r="B193" s="221"/>
      <c r="C193" s="222"/>
      <c r="D193" s="218" t="s">
        <v>174</v>
      </c>
      <c r="E193" s="223" t="s">
        <v>21</v>
      </c>
      <c r="F193" s="224" t="s">
        <v>2344</v>
      </c>
      <c r="G193" s="222"/>
      <c r="H193" s="225" t="s">
        <v>21</v>
      </c>
      <c r="I193" s="226"/>
      <c r="J193" s="222"/>
      <c r="K193" s="222"/>
      <c r="L193" s="227"/>
      <c r="M193" s="228"/>
      <c r="N193" s="229"/>
      <c r="O193" s="229"/>
      <c r="P193" s="229"/>
      <c r="Q193" s="229"/>
      <c r="R193" s="229"/>
      <c r="S193" s="229"/>
      <c r="T193" s="230"/>
      <c r="AT193" s="231" t="s">
        <v>174</v>
      </c>
      <c r="AU193" s="231" t="s">
        <v>81</v>
      </c>
      <c r="AV193" s="12" t="s">
        <v>79</v>
      </c>
      <c r="AW193" s="12" t="s">
        <v>36</v>
      </c>
      <c r="AX193" s="12" t="s">
        <v>72</v>
      </c>
      <c r="AY193" s="231" t="s">
        <v>162</v>
      </c>
    </row>
    <row r="194" spans="2:51" s="13" customFormat="1" ht="13.5">
      <c r="B194" s="232"/>
      <c r="C194" s="233"/>
      <c r="D194" s="218" t="s">
        <v>174</v>
      </c>
      <c r="E194" s="234" t="s">
        <v>21</v>
      </c>
      <c r="F194" s="235" t="s">
        <v>2345</v>
      </c>
      <c r="G194" s="233"/>
      <c r="H194" s="236">
        <v>48.544</v>
      </c>
      <c r="I194" s="237"/>
      <c r="J194" s="233"/>
      <c r="K194" s="233"/>
      <c r="L194" s="238"/>
      <c r="M194" s="239"/>
      <c r="N194" s="240"/>
      <c r="O194" s="240"/>
      <c r="P194" s="240"/>
      <c r="Q194" s="240"/>
      <c r="R194" s="240"/>
      <c r="S194" s="240"/>
      <c r="T194" s="241"/>
      <c r="AT194" s="242" t="s">
        <v>174</v>
      </c>
      <c r="AU194" s="242" t="s">
        <v>81</v>
      </c>
      <c r="AV194" s="13" t="s">
        <v>81</v>
      </c>
      <c r="AW194" s="13" t="s">
        <v>36</v>
      </c>
      <c r="AX194" s="13" t="s">
        <v>72</v>
      </c>
      <c r="AY194" s="242" t="s">
        <v>162</v>
      </c>
    </row>
    <row r="195" spans="2:51" s="13" customFormat="1" ht="13.5">
      <c r="B195" s="232"/>
      <c r="C195" s="233"/>
      <c r="D195" s="218" t="s">
        <v>174</v>
      </c>
      <c r="E195" s="234" t="s">
        <v>21</v>
      </c>
      <c r="F195" s="235" t="s">
        <v>290</v>
      </c>
      <c r="G195" s="233"/>
      <c r="H195" s="236">
        <v>-7.2</v>
      </c>
      <c r="I195" s="237"/>
      <c r="J195" s="233"/>
      <c r="K195" s="233"/>
      <c r="L195" s="238"/>
      <c r="M195" s="239"/>
      <c r="N195" s="240"/>
      <c r="O195" s="240"/>
      <c r="P195" s="240"/>
      <c r="Q195" s="240"/>
      <c r="R195" s="240"/>
      <c r="S195" s="240"/>
      <c r="T195" s="241"/>
      <c r="AT195" s="242" t="s">
        <v>174</v>
      </c>
      <c r="AU195" s="242" t="s">
        <v>81</v>
      </c>
      <c r="AV195" s="13" t="s">
        <v>81</v>
      </c>
      <c r="AW195" s="13" t="s">
        <v>36</v>
      </c>
      <c r="AX195" s="13" t="s">
        <v>72</v>
      </c>
      <c r="AY195" s="242" t="s">
        <v>162</v>
      </c>
    </row>
    <row r="196" spans="2:51" s="12" customFormat="1" ht="13.5">
      <c r="B196" s="221"/>
      <c r="C196" s="222"/>
      <c r="D196" s="218" t="s">
        <v>174</v>
      </c>
      <c r="E196" s="223" t="s">
        <v>21</v>
      </c>
      <c r="F196" s="224" t="s">
        <v>2346</v>
      </c>
      <c r="G196" s="222"/>
      <c r="H196" s="225" t="s">
        <v>21</v>
      </c>
      <c r="I196" s="226"/>
      <c r="J196" s="222"/>
      <c r="K196" s="222"/>
      <c r="L196" s="227"/>
      <c r="M196" s="228"/>
      <c r="N196" s="229"/>
      <c r="O196" s="229"/>
      <c r="P196" s="229"/>
      <c r="Q196" s="229"/>
      <c r="R196" s="229"/>
      <c r="S196" s="229"/>
      <c r="T196" s="230"/>
      <c r="AT196" s="231" t="s">
        <v>174</v>
      </c>
      <c r="AU196" s="231" t="s">
        <v>81</v>
      </c>
      <c r="AV196" s="12" t="s">
        <v>79</v>
      </c>
      <c r="AW196" s="12" t="s">
        <v>36</v>
      </c>
      <c r="AX196" s="12" t="s">
        <v>72</v>
      </c>
      <c r="AY196" s="231" t="s">
        <v>162</v>
      </c>
    </row>
    <row r="197" spans="2:51" s="13" customFormat="1" ht="13.5">
      <c r="B197" s="232"/>
      <c r="C197" s="233"/>
      <c r="D197" s="218" t="s">
        <v>174</v>
      </c>
      <c r="E197" s="234" t="s">
        <v>21</v>
      </c>
      <c r="F197" s="235" t="s">
        <v>2347</v>
      </c>
      <c r="G197" s="233"/>
      <c r="H197" s="236">
        <v>63.896</v>
      </c>
      <c r="I197" s="237"/>
      <c r="J197" s="233"/>
      <c r="K197" s="233"/>
      <c r="L197" s="238"/>
      <c r="M197" s="239"/>
      <c r="N197" s="240"/>
      <c r="O197" s="240"/>
      <c r="P197" s="240"/>
      <c r="Q197" s="240"/>
      <c r="R197" s="240"/>
      <c r="S197" s="240"/>
      <c r="T197" s="241"/>
      <c r="AT197" s="242" t="s">
        <v>174</v>
      </c>
      <c r="AU197" s="242" t="s">
        <v>81</v>
      </c>
      <c r="AV197" s="13" t="s">
        <v>81</v>
      </c>
      <c r="AW197" s="13" t="s">
        <v>36</v>
      </c>
      <c r="AX197" s="13" t="s">
        <v>72</v>
      </c>
      <c r="AY197" s="242" t="s">
        <v>162</v>
      </c>
    </row>
    <row r="198" spans="2:51" s="13" customFormat="1" ht="13.5">
      <c r="B198" s="232"/>
      <c r="C198" s="233"/>
      <c r="D198" s="218" t="s">
        <v>174</v>
      </c>
      <c r="E198" s="234" t="s">
        <v>21</v>
      </c>
      <c r="F198" s="235" t="s">
        <v>2332</v>
      </c>
      <c r="G198" s="233"/>
      <c r="H198" s="236">
        <v>-4.59</v>
      </c>
      <c r="I198" s="237"/>
      <c r="J198" s="233"/>
      <c r="K198" s="233"/>
      <c r="L198" s="238"/>
      <c r="M198" s="239"/>
      <c r="N198" s="240"/>
      <c r="O198" s="240"/>
      <c r="P198" s="240"/>
      <c r="Q198" s="240"/>
      <c r="R198" s="240"/>
      <c r="S198" s="240"/>
      <c r="T198" s="241"/>
      <c r="AT198" s="242" t="s">
        <v>174</v>
      </c>
      <c r="AU198" s="242" t="s">
        <v>81</v>
      </c>
      <c r="AV198" s="13" t="s">
        <v>81</v>
      </c>
      <c r="AW198" s="13" t="s">
        <v>36</v>
      </c>
      <c r="AX198" s="13" t="s">
        <v>72</v>
      </c>
      <c r="AY198" s="242" t="s">
        <v>162</v>
      </c>
    </row>
    <row r="199" spans="2:51" s="13" customFormat="1" ht="13.5">
      <c r="B199" s="232"/>
      <c r="C199" s="233"/>
      <c r="D199" s="218" t="s">
        <v>174</v>
      </c>
      <c r="E199" s="234" t="s">
        <v>21</v>
      </c>
      <c r="F199" s="235" t="s">
        <v>278</v>
      </c>
      <c r="G199" s="233"/>
      <c r="H199" s="236">
        <v>-1.8</v>
      </c>
      <c r="I199" s="237"/>
      <c r="J199" s="233"/>
      <c r="K199" s="233"/>
      <c r="L199" s="238"/>
      <c r="M199" s="239"/>
      <c r="N199" s="240"/>
      <c r="O199" s="240"/>
      <c r="P199" s="240"/>
      <c r="Q199" s="240"/>
      <c r="R199" s="240"/>
      <c r="S199" s="240"/>
      <c r="T199" s="241"/>
      <c r="AT199" s="242" t="s">
        <v>174</v>
      </c>
      <c r="AU199" s="242" t="s">
        <v>81</v>
      </c>
      <c r="AV199" s="13" t="s">
        <v>81</v>
      </c>
      <c r="AW199" s="13" t="s">
        <v>36</v>
      </c>
      <c r="AX199" s="13" t="s">
        <v>72</v>
      </c>
      <c r="AY199" s="242" t="s">
        <v>162</v>
      </c>
    </row>
    <row r="200" spans="2:51" s="12" customFormat="1" ht="13.5">
      <c r="B200" s="221"/>
      <c r="C200" s="222"/>
      <c r="D200" s="218" t="s">
        <v>174</v>
      </c>
      <c r="E200" s="223" t="s">
        <v>21</v>
      </c>
      <c r="F200" s="224" t="s">
        <v>2348</v>
      </c>
      <c r="G200" s="222"/>
      <c r="H200" s="225" t="s">
        <v>21</v>
      </c>
      <c r="I200" s="226"/>
      <c r="J200" s="222"/>
      <c r="K200" s="222"/>
      <c r="L200" s="227"/>
      <c r="M200" s="228"/>
      <c r="N200" s="229"/>
      <c r="O200" s="229"/>
      <c r="P200" s="229"/>
      <c r="Q200" s="229"/>
      <c r="R200" s="229"/>
      <c r="S200" s="229"/>
      <c r="T200" s="230"/>
      <c r="AT200" s="231" t="s">
        <v>174</v>
      </c>
      <c r="AU200" s="231" t="s">
        <v>81</v>
      </c>
      <c r="AV200" s="12" t="s">
        <v>79</v>
      </c>
      <c r="AW200" s="12" t="s">
        <v>36</v>
      </c>
      <c r="AX200" s="12" t="s">
        <v>72</v>
      </c>
      <c r="AY200" s="231" t="s">
        <v>162</v>
      </c>
    </row>
    <row r="201" spans="2:51" s="13" customFormat="1" ht="13.5">
      <c r="B201" s="232"/>
      <c r="C201" s="233"/>
      <c r="D201" s="218" t="s">
        <v>174</v>
      </c>
      <c r="E201" s="234" t="s">
        <v>21</v>
      </c>
      <c r="F201" s="235" t="s">
        <v>2349</v>
      </c>
      <c r="G201" s="233"/>
      <c r="H201" s="236">
        <v>62.648</v>
      </c>
      <c r="I201" s="237"/>
      <c r="J201" s="233"/>
      <c r="K201" s="233"/>
      <c r="L201" s="238"/>
      <c r="M201" s="239"/>
      <c r="N201" s="240"/>
      <c r="O201" s="240"/>
      <c r="P201" s="240"/>
      <c r="Q201" s="240"/>
      <c r="R201" s="240"/>
      <c r="S201" s="240"/>
      <c r="T201" s="241"/>
      <c r="AT201" s="242" t="s">
        <v>174</v>
      </c>
      <c r="AU201" s="242" t="s">
        <v>81</v>
      </c>
      <c r="AV201" s="13" t="s">
        <v>81</v>
      </c>
      <c r="AW201" s="13" t="s">
        <v>36</v>
      </c>
      <c r="AX201" s="13" t="s">
        <v>72</v>
      </c>
      <c r="AY201" s="242" t="s">
        <v>162</v>
      </c>
    </row>
    <row r="202" spans="2:51" s="13" customFormat="1" ht="13.5">
      <c r="B202" s="232"/>
      <c r="C202" s="233"/>
      <c r="D202" s="218" t="s">
        <v>174</v>
      </c>
      <c r="E202" s="234" t="s">
        <v>21</v>
      </c>
      <c r="F202" s="235" t="s">
        <v>2332</v>
      </c>
      <c r="G202" s="233"/>
      <c r="H202" s="236">
        <v>-4.59</v>
      </c>
      <c r="I202" s="237"/>
      <c r="J202" s="233"/>
      <c r="K202" s="233"/>
      <c r="L202" s="238"/>
      <c r="M202" s="239"/>
      <c r="N202" s="240"/>
      <c r="O202" s="240"/>
      <c r="P202" s="240"/>
      <c r="Q202" s="240"/>
      <c r="R202" s="240"/>
      <c r="S202" s="240"/>
      <c r="T202" s="241"/>
      <c r="AT202" s="242" t="s">
        <v>174</v>
      </c>
      <c r="AU202" s="242" t="s">
        <v>81</v>
      </c>
      <c r="AV202" s="13" t="s">
        <v>81</v>
      </c>
      <c r="AW202" s="13" t="s">
        <v>36</v>
      </c>
      <c r="AX202" s="13" t="s">
        <v>72</v>
      </c>
      <c r="AY202" s="242" t="s">
        <v>162</v>
      </c>
    </row>
    <row r="203" spans="2:51" s="13" customFormat="1" ht="13.5">
      <c r="B203" s="232"/>
      <c r="C203" s="233"/>
      <c r="D203" s="218" t="s">
        <v>174</v>
      </c>
      <c r="E203" s="234" t="s">
        <v>21</v>
      </c>
      <c r="F203" s="235" t="s">
        <v>278</v>
      </c>
      <c r="G203" s="233"/>
      <c r="H203" s="236">
        <v>-1.8</v>
      </c>
      <c r="I203" s="237"/>
      <c r="J203" s="233"/>
      <c r="K203" s="233"/>
      <c r="L203" s="238"/>
      <c r="M203" s="239"/>
      <c r="N203" s="240"/>
      <c r="O203" s="240"/>
      <c r="P203" s="240"/>
      <c r="Q203" s="240"/>
      <c r="R203" s="240"/>
      <c r="S203" s="240"/>
      <c r="T203" s="241"/>
      <c r="AT203" s="242" t="s">
        <v>174</v>
      </c>
      <c r="AU203" s="242" t="s">
        <v>81</v>
      </c>
      <c r="AV203" s="13" t="s">
        <v>81</v>
      </c>
      <c r="AW203" s="13" t="s">
        <v>36</v>
      </c>
      <c r="AX203" s="13" t="s">
        <v>72</v>
      </c>
      <c r="AY203" s="242" t="s">
        <v>162</v>
      </c>
    </row>
    <row r="204" spans="2:51" s="12" customFormat="1" ht="13.5">
      <c r="B204" s="221"/>
      <c r="C204" s="222"/>
      <c r="D204" s="218" t="s">
        <v>174</v>
      </c>
      <c r="E204" s="223" t="s">
        <v>21</v>
      </c>
      <c r="F204" s="224" t="s">
        <v>2326</v>
      </c>
      <c r="G204" s="222"/>
      <c r="H204" s="225" t="s">
        <v>21</v>
      </c>
      <c r="I204" s="226"/>
      <c r="J204" s="222"/>
      <c r="K204" s="222"/>
      <c r="L204" s="227"/>
      <c r="M204" s="228"/>
      <c r="N204" s="229"/>
      <c r="O204" s="229"/>
      <c r="P204" s="229"/>
      <c r="Q204" s="229"/>
      <c r="R204" s="229"/>
      <c r="S204" s="229"/>
      <c r="T204" s="230"/>
      <c r="AT204" s="231" t="s">
        <v>174</v>
      </c>
      <c r="AU204" s="231" t="s">
        <v>81</v>
      </c>
      <c r="AV204" s="12" t="s">
        <v>79</v>
      </c>
      <c r="AW204" s="12" t="s">
        <v>36</v>
      </c>
      <c r="AX204" s="12" t="s">
        <v>72</v>
      </c>
      <c r="AY204" s="231" t="s">
        <v>162</v>
      </c>
    </row>
    <row r="205" spans="2:51" s="13" customFormat="1" ht="13.5">
      <c r="B205" s="232"/>
      <c r="C205" s="233"/>
      <c r="D205" s="218" t="s">
        <v>174</v>
      </c>
      <c r="E205" s="234" t="s">
        <v>21</v>
      </c>
      <c r="F205" s="235" t="s">
        <v>2349</v>
      </c>
      <c r="G205" s="233"/>
      <c r="H205" s="236">
        <v>62.648</v>
      </c>
      <c r="I205" s="237"/>
      <c r="J205" s="233"/>
      <c r="K205" s="233"/>
      <c r="L205" s="238"/>
      <c r="M205" s="239"/>
      <c r="N205" s="240"/>
      <c r="O205" s="240"/>
      <c r="P205" s="240"/>
      <c r="Q205" s="240"/>
      <c r="R205" s="240"/>
      <c r="S205" s="240"/>
      <c r="T205" s="241"/>
      <c r="AT205" s="242" t="s">
        <v>174</v>
      </c>
      <c r="AU205" s="242" t="s">
        <v>81</v>
      </c>
      <c r="AV205" s="13" t="s">
        <v>81</v>
      </c>
      <c r="AW205" s="13" t="s">
        <v>36</v>
      </c>
      <c r="AX205" s="13" t="s">
        <v>72</v>
      </c>
      <c r="AY205" s="242" t="s">
        <v>162</v>
      </c>
    </row>
    <row r="206" spans="2:51" s="13" customFormat="1" ht="13.5">
      <c r="B206" s="232"/>
      <c r="C206" s="233"/>
      <c r="D206" s="218" t="s">
        <v>174</v>
      </c>
      <c r="E206" s="234" t="s">
        <v>21</v>
      </c>
      <c r="F206" s="235" t="s">
        <v>2332</v>
      </c>
      <c r="G206" s="233"/>
      <c r="H206" s="236">
        <v>-4.59</v>
      </c>
      <c r="I206" s="237"/>
      <c r="J206" s="233"/>
      <c r="K206" s="233"/>
      <c r="L206" s="238"/>
      <c r="M206" s="239"/>
      <c r="N206" s="240"/>
      <c r="O206" s="240"/>
      <c r="P206" s="240"/>
      <c r="Q206" s="240"/>
      <c r="R206" s="240"/>
      <c r="S206" s="240"/>
      <c r="T206" s="241"/>
      <c r="AT206" s="242" t="s">
        <v>174</v>
      </c>
      <c r="AU206" s="242" t="s">
        <v>81</v>
      </c>
      <c r="AV206" s="13" t="s">
        <v>81</v>
      </c>
      <c r="AW206" s="13" t="s">
        <v>36</v>
      </c>
      <c r="AX206" s="13" t="s">
        <v>72</v>
      </c>
      <c r="AY206" s="242" t="s">
        <v>162</v>
      </c>
    </row>
    <row r="207" spans="2:51" s="13" customFormat="1" ht="13.5">
      <c r="B207" s="232"/>
      <c r="C207" s="233"/>
      <c r="D207" s="218" t="s">
        <v>174</v>
      </c>
      <c r="E207" s="234" t="s">
        <v>21</v>
      </c>
      <c r="F207" s="235" t="s">
        <v>278</v>
      </c>
      <c r="G207" s="233"/>
      <c r="H207" s="236">
        <v>-1.8</v>
      </c>
      <c r="I207" s="237"/>
      <c r="J207" s="233"/>
      <c r="K207" s="233"/>
      <c r="L207" s="238"/>
      <c r="M207" s="239"/>
      <c r="N207" s="240"/>
      <c r="O207" s="240"/>
      <c r="P207" s="240"/>
      <c r="Q207" s="240"/>
      <c r="R207" s="240"/>
      <c r="S207" s="240"/>
      <c r="T207" s="241"/>
      <c r="AT207" s="242" t="s">
        <v>174</v>
      </c>
      <c r="AU207" s="242" t="s">
        <v>81</v>
      </c>
      <c r="AV207" s="13" t="s">
        <v>81</v>
      </c>
      <c r="AW207" s="13" t="s">
        <v>36</v>
      </c>
      <c r="AX207" s="13" t="s">
        <v>72</v>
      </c>
      <c r="AY207" s="242" t="s">
        <v>162</v>
      </c>
    </row>
    <row r="208" spans="2:51" s="12" customFormat="1" ht="13.5">
      <c r="B208" s="221"/>
      <c r="C208" s="222"/>
      <c r="D208" s="218" t="s">
        <v>174</v>
      </c>
      <c r="E208" s="223" t="s">
        <v>21</v>
      </c>
      <c r="F208" s="224" t="s">
        <v>2298</v>
      </c>
      <c r="G208" s="222"/>
      <c r="H208" s="225" t="s">
        <v>21</v>
      </c>
      <c r="I208" s="226"/>
      <c r="J208" s="222"/>
      <c r="K208" s="222"/>
      <c r="L208" s="227"/>
      <c r="M208" s="228"/>
      <c r="N208" s="229"/>
      <c r="O208" s="229"/>
      <c r="P208" s="229"/>
      <c r="Q208" s="229"/>
      <c r="R208" s="229"/>
      <c r="S208" s="229"/>
      <c r="T208" s="230"/>
      <c r="AT208" s="231" t="s">
        <v>174</v>
      </c>
      <c r="AU208" s="231" t="s">
        <v>81</v>
      </c>
      <c r="AV208" s="12" t="s">
        <v>79</v>
      </c>
      <c r="AW208" s="12" t="s">
        <v>36</v>
      </c>
      <c r="AX208" s="12" t="s">
        <v>72</v>
      </c>
      <c r="AY208" s="231" t="s">
        <v>162</v>
      </c>
    </row>
    <row r="209" spans="2:51" s="13" customFormat="1" ht="13.5">
      <c r="B209" s="232"/>
      <c r="C209" s="233"/>
      <c r="D209" s="218" t="s">
        <v>174</v>
      </c>
      <c r="E209" s="234" t="s">
        <v>21</v>
      </c>
      <c r="F209" s="235" t="s">
        <v>2350</v>
      </c>
      <c r="G209" s="233"/>
      <c r="H209" s="236">
        <v>62.839</v>
      </c>
      <c r="I209" s="237"/>
      <c r="J209" s="233"/>
      <c r="K209" s="233"/>
      <c r="L209" s="238"/>
      <c r="M209" s="239"/>
      <c r="N209" s="240"/>
      <c r="O209" s="240"/>
      <c r="P209" s="240"/>
      <c r="Q209" s="240"/>
      <c r="R209" s="240"/>
      <c r="S209" s="240"/>
      <c r="T209" s="241"/>
      <c r="AT209" s="242" t="s">
        <v>174</v>
      </c>
      <c r="AU209" s="242" t="s">
        <v>81</v>
      </c>
      <c r="AV209" s="13" t="s">
        <v>81</v>
      </c>
      <c r="AW209" s="13" t="s">
        <v>36</v>
      </c>
      <c r="AX209" s="13" t="s">
        <v>72</v>
      </c>
      <c r="AY209" s="242" t="s">
        <v>162</v>
      </c>
    </row>
    <row r="210" spans="2:51" s="13" customFormat="1" ht="13.5">
      <c r="B210" s="232"/>
      <c r="C210" s="233"/>
      <c r="D210" s="218" t="s">
        <v>174</v>
      </c>
      <c r="E210" s="234" t="s">
        <v>21</v>
      </c>
      <c r="F210" s="235" t="s">
        <v>2332</v>
      </c>
      <c r="G210" s="233"/>
      <c r="H210" s="236">
        <v>-4.59</v>
      </c>
      <c r="I210" s="237"/>
      <c r="J210" s="233"/>
      <c r="K210" s="233"/>
      <c r="L210" s="238"/>
      <c r="M210" s="239"/>
      <c r="N210" s="240"/>
      <c r="O210" s="240"/>
      <c r="P210" s="240"/>
      <c r="Q210" s="240"/>
      <c r="R210" s="240"/>
      <c r="S210" s="240"/>
      <c r="T210" s="241"/>
      <c r="AT210" s="242" t="s">
        <v>174</v>
      </c>
      <c r="AU210" s="242" t="s">
        <v>81</v>
      </c>
      <c r="AV210" s="13" t="s">
        <v>81</v>
      </c>
      <c r="AW210" s="13" t="s">
        <v>36</v>
      </c>
      <c r="AX210" s="13" t="s">
        <v>72</v>
      </c>
      <c r="AY210" s="242" t="s">
        <v>162</v>
      </c>
    </row>
    <row r="211" spans="2:51" s="13" customFormat="1" ht="13.5">
      <c r="B211" s="232"/>
      <c r="C211" s="233"/>
      <c r="D211" s="218" t="s">
        <v>174</v>
      </c>
      <c r="E211" s="234" t="s">
        <v>21</v>
      </c>
      <c r="F211" s="235" t="s">
        <v>278</v>
      </c>
      <c r="G211" s="233"/>
      <c r="H211" s="236">
        <v>-1.8</v>
      </c>
      <c r="I211" s="237"/>
      <c r="J211" s="233"/>
      <c r="K211" s="233"/>
      <c r="L211" s="238"/>
      <c r="M211" s="239"/>
      <c r="N211" s="240"/>
      <c r="O211" s="240"/>
      <c r="P211" s="240"/>
      <c r="Q211" s="240"/>
      <c r="R211" s="240"/>
      <c r="S211" s="240"/>
      <c r="T211" s="241"/>
      <c r="AT211" s="242" t="s">
        <v>174</v>
      </c>
      <c r="AU211" s="242" t="s">
        <v>81</v>
      </c>
      <c r="AV211" s="13" t="s">
        <v>81</v>
      </c>
      <c r="AW211" s="13" t="s">
        <v>36</v>
      </c>
      <c r="AX211" s="13" t="s">
        <v>72</v>
      </c>
      <c r="AY211" s="242" t="s">
        <v>162</v>
      </c>
    </row>
    <row r="212" spans="2:51" s="12" customFormat="1" ht="13.5">
      <c r="B212" s="221"/>
      <c r="C212" s="222"/>
      <c r="D212" s="218" t="s">
        <v>174</v>
      </c>
      <c r="E212" s="223" t="s">
        <v>21</v>
      </c>
      <c r="F212" s="224" t="s">
        <v>2351</v>
      </c>
      <c r="G212" s="222"/>
      <c r="H212" s="225" t="s">
        <v>21</v>
      </c>
      <c r="I212" s="226"/>
      <c r="J212" s="222"/>
      <c r="K212" s="222"/>
      <c r="L212" s="227"/>
      <c r="M212" s="228"/>
      <c r="N212" s="229"/>
      <c r="O212" s="229"/>
      <c r="P212" s="229"/>
      <c r="Q212" s="229"/>
      <c r="R212" s="229"/>
      <c r="S212" s="229"/>
      <c r="T212" s="230"/>
      <c r="AT212" s="231" t="s">
        <v>174</v>
      </c>
      <c r="AU212" s="231" t="s">
        <v>81</v>
      </c>
      <c r="AV212" s="12" t="s">
        <v>79</v>
      </c>
      <c r="AW212" s="12" t="s">
        <v>36</v>
      </c>
      <c r="AX212" s="12" t="s">
        <v>72</v>
      </c>
      <c r="AY212" s="231" t="s">
        <v>162</v>
      </c>
    </row>
    <row r="213" spans="2:51" s="13" customFormat="1" ht="13.5">
      <c r="B213" s="232"/>
      <c r="C213" s="233"/>
      <c r="D213" s="218" t="s">
        <v>174</v>
      </c>
      <c r="E213" s="234" t="s">
        <v>21</v>
      </c>
      <c r="F213" s="235" t="s">
        <v>2350</v>
      </c>
      <c r="G213" s="233"/>
      <c r="H213" s="236">
        <v>62.839</v>
      </c>
      <c r="I213" s="237"/>
      <c r="J213" s="233"/>
      <c r="K213" s="233"/>
      <c r="L213" s="238"/>
      <c r="M213" s="239"/>
      <c r="N213" s="240"/>
      <c r="O213" s="240"/>
      <c r="P213" s="240"/>
      <c r="Q213" s="240"/>
      <c r="R213" s="240"/>
      <c r="S213" s="240"/>
      <c r="T213" s="241"/>
      <c r="AT213" s="242" t="s">
        <v>174</v>
      </c>
      <c r="AU213" s="242" t="s">
        <v>81</v>
      </c>
      <c r="AV213" s="13" t="s">
        <v>81</v>
      </c>
      <c r="AW213" s="13" t="s">
        <v>36</v>
      </c>
      <c r="AX213" s="13" t="s">
        <v>72</v>
      </c>
      <c r="AY213" s="242" t="s">
        <v>162</v>
      </c>
    </row>
    <row r="214" spans="2:51" s="13" customFormat="1" ht="13.5">
      <c r="B214" s="232"/>
      <c r="C214" s="233"/>
      <c r="D214" s="218" t="s">
        <v>174</v>
      </c>
      <c r="E214" s="234" t="s">
        <v>21</v>
      </c>
      <c r="F214" s="235" t="s">
        <v>2332</v>
      </c>
      <c r="G214" s="233"/>
      <c r="H214" s="236">
        <v>-4.59</v>
      </c>
      <c r="I214" s="237"/>
      <c r="J214" s="233"/>
      <c r="K214" s="233"/>
      <c r="L214" s="238"/>
      <c r="M214" s="239"/>
      <c r="N214" s="240"/>
      <c r="O214" s="240"/>
      <c r="P214" s="240"/>
      <c r="Q214" s="240"/>
      <c r="R214" s="240"/>
      <c r="S214" s="240"/>
      <c r="T214" s="241"/>
      <c r="AT214" s="242" t="s">
        <v>174</v>
      </c>
      <c r="AU214" s="242" t="s">
        <v>81</v>
      </c>
      <c r="AV214" s="13" t="s">
        <v>81</v>
      </c>
      <c r="AW214" s="13" t="s">
        <v>36</v>
      </c>
      <c r="AX214" s="13" t="s">
        <v>72</v>
      </c>
      <c r="AY214" s="242" t="s">
        <v>162</v>
      </c>
    </row>
    <row r="215" spans="2:51" s="13" customFormat="1" ht="13.5">
      <c r="B215" s="232"/>
      <c r="C215" s="233"/>
      <c r="D215" s="218" t="s">
        <v>174</v>
      </c>
      <c r="E215" s="234" t="s">
        <v>21</v>
      </c>
      <c r="F215" s="235" t="s">
        <v>278</v>
      </c>
      <c r="G215" s="233"/>
      <c r="H215" s="236">
        <v>-1.8</v>
      </c>
      <c r="I215" s="237"/>
      <c r="J215" s="233"/>
      <c r="K215" s="233"/>
      <c r="L215" s="238"/>
      <c r="M215" s="239"/>
      <c r="N215" s="240"/>
      <c r="O215" s="240"/>
      <c r="P215" s="240"/>
      <c r="Q215" s="240"/>
      <c r="R215" s="240"/>
      <c r="S215" s="240"/>
      <c r="T215" s="241"/>
      <c r="AT215" s="242" t="s">
        <v>174</v>
      </c>
      <c r="AU215" s="242" t="s">
        <v>81</v>
      </c>
      <c r="AV215" s="13" t="s">
        <v>81</v>
      </c>
      <c r="AW215" s="13" t="s">
        <v>36</v>
      </c>
      <c r="AX215" s="13" t="s">
        <v>72</v>
      </c>
      <c r="AY215" s="242" t="s">
        <v>162</v>
      </c>
    </row>
    <row r="216" spans="2:51" s="12" customFormat="1" ht="13.5">
      <c r="B216" s="221"/>
      <c r="C216" s="222"/>
      <c r="D216" s="218" t="s">
        <v>174</v>
      </c>
      <c r="E216" s="223" t="s">
        <v>21</v>
      </c>
      <c r="F216" s="224" t="s">
        <v>2328</v>
      </c>
      <c r="G216" s="222"/>
      <c r="H216" s="225" t="s">
        <v>21</v>
      </c>
      <c r="I216" s="226"/>
      <c r="J216" s="222"/>
      <c r="K216" s="222"/>
      <c r="L216" s="227"/>
      <c r="M216" s="228"/>
      <c r="N216" s="229"/>
      <c r="O216" s="229"/>
      <c r="P216" s="229"/>
      <c r="Q216" s="229"/>
      <c r="R216" s="229"/>
      <c r="S216" s="229"/>
      <c r="T216" s="230"/>
      <c r="AT216" s="231" t="s">
        <v>174</v>
      </c>
      <c r="AU216" s="231" t="s">
        <v>81</v>
      </c>
      <c r="AV216" s="12" t="s">
        <v>79</v>
      </c>
      <c r="AW216" s="12" t="s">
        <v>36</v>
      </c>
      <c r="AX216" s="12" t="s">
        <v>72</v>
      </c>
      <c r="AY216" s="231" t="s">
        <v>162</v>
      </c>
    </row>
    <row r="217" spans="2:51" s="13" customFormat="1" ht="13.5">
      <c r="B217" s="232"/>
      <c r="C217" s="233"/>
      <c r="D217" s="218" t="s">
        <v>174</v>
      </c>
      <c r="E217" s="234" t="s">
        <v>21</v>
      </c>
      <c r="F217" s="235" t="s">
        <v>2352</v>
      </c>
      <c r="G217" s="233"/>
      <c r="H217" s="236">
        <v>93.107</v>
      </c>
      <c r="I217" s="237"/>
      <c r="J217" s="233"/>
      <c r="K217" s="233"/>
      <c r="L217" s="238"/>
      <c r="M217" s="239"/>
      <c r="N217" s="240"/>
      <c r="O217" s="240"/>
      <c r="P217" s="240"/>
      <c r="Q217" s="240"/>
      <c r="R217" s="240"/>
      <c r="S217" s="240"/>
      <c r="T217" s="241"/>
      <c r="AT217" s="242" t="s">
        <v>174</v>
      </c>
      <c r="AU217" s="242" t="s">
        <v>81</v>
      </c>
      <c r="AV217" s="13" t="s">
        <v>81</v>
      </c>
      <c r="AW217" s="13" t="s">
        <v>36</v>
      </c>
      <c r="AX217" s="13" t="s">
        <v>72</v>
      </c>
      <c r="AY217" s="242" t="s">
        <v>162</v>
      </c>
    </row>
    <row r="218" spans="2:51" s="13" customFormat="1" ht="13.5">
      <c r="B218" s="232"/>
      <c r="C218" s="233"/>
      <c r="D218" s="218" t="s">
        <v>174</v>
      </c>
      <c r="E218" s="234" t="s">
        <v>21</v>
      </c>
      <c r="F218" s="235" t="s">
        <v>2338</v>
      </c>
      <c r="G218" s="233"/>
      <c r="H218" s="236">
        <v>-9.18</v>
      </c>
      <c r="I218" s="237"/>
      <c r="J218" s="233"/>
      <c r="K218" s="233"/>
      <c r="L218" s="238"/>
      <c r="M218" s="239"/>
      <c r="N218" s="240"/>
      <c r="O218" s="240"/>
      <c r="P218" s="240"/>
      <c r="Q218" s="240"/>
      <c r="R218" s="240"/>
      <c r="S218" s="240"/>
      <c r="T218" s="241"/>
      <c r="AT218" s="242" t="s">
        <v>174</v>
      </c>
      <c r="AU218" s="242" t="s">
        <v>81</v>
      </c>
      <c r="AV218" s="13" t="s">
        <v>81</v>
      </c>
      <c r="AW218" s="13" t="s">
        <v>36</v>
      </c>
      <c r="AX218" s="13" t="s">
        <v>72</v>
      </c>
      <c r="AY218" s="242" t="s">
        <v>162</v>
      </c>
    </row>
    <row r="219" spans="2:51" s="13" customFormat="1" ht="13.5">
      <c r="B219" s="232"/>
      <c r="C219" s="233"/>
      <c r="D219" s="218" t="s">
        <v>174</v>
      </c>
      <c r="E219" s="234" t="s">
        <v>21</v>
      </c>
      <c r="F219" s="235" t="s">
        <v>282</v>
      </c>
      <c r="G219" s="233"/>
      <c r="H219" s="236">
        <v>-3.6</v>
      </c>
      <c r="I219" s="237"/>
      <c r="J219" s="233"/>
      <c r="K219" s="233"/>
      <c r="L219" s="238"/>
      <c r="M219" s="239"/>
      <c r="N219" s="240"/>
      <c r="O219" s="240"/>
      <c r="P219" s="240"/>
      <c r="Q219" s="240"/>
      <c r="R219" s="240"/>
      <c r="S219" s="240"/>
      <c r="T219" s="241"/>
      <c r="AT219" s="242" t="s">
        <v>174</v>
      </c>
      <c r="AU219" s="242" t="s">
        <v>81</v>
      </c>
      <c r="AV219" s="13" t="s">
        <v>81</v>
      </c>
      <c r="AW219" s="13" t="s">
        <v>36</v>
      </c>
      <c r="AX219" s="13" t="s">
        <v>72</v>
      </c>
      <c r="AY219" s="242" t="s">
        <v>162</v>
      </c>
    </row>
    <row r="220" spans="2:51" s="12" customFormat="1" ht="13.5">
      <c r="B220" s="221"/>
      <c r="C220" s="222"/>
      <c r="D220" s="218" t="s">
        <v>174</v>
      </c>
      <c r="E220" s="223" t="s">
        <v>21</v>
      </c>
      <c r="F220" s="224" t="s">
        <v>2353</v>
      </c>
      <c r="G220" s="222"/>
      <c r="H220" s="225" t="s">
        <v>21</v>
      </c>
      <c r="I220" s="226"/>
      <c r="J220" s="222"/>
      <c r="K220" s="222"/>
      <c r="L220" s="227"/>
      <c r="M220" s="228"/>
      <c r="N220" s="229"/>
      <c r="O220" s="229"/>
      <c r="P220" s="229"/>
      <c r="Q220" s="229"/>
      <c r="R220" s="229"/>
      <c r="S220" s="229"/>
      <c r="T220" s="230"/>
      <c r="AT220" s="231" t="s">
        <v>174</v>
      </c>
      <c r="AU220" s="231" t="s">
        <v>81</v>
      </c>
      <c r="AV220" s="12" t="s">
        <v>79</v>
      </c>
      <c r="AW220" s="12" t="s">
        <v>36</v>
      </c>
      <c r="AX220" s="12" t="s">
        <v>72</v>
      </c>
      <c r="AY220" s="231" t="s">
        <v>162</v>
      </c>
    </row>
    <row r="221" spans="2:51" s="13" customFormat="1" ht="13.5">
      <c r="B221" s="232"/>
      <c r="C221" s="233"/>
      <c r="D221" s="218" t="s">
        <v>174</v>
      </c>
      <c r="E221" s="234" t="s">
        <v>21</v>
      </c>
      <c r="F221" s="235" t="s">
        <v>403</v>
      </c>
      <c r="G221" s="233"/>
      <c r="H221" s="236">
        <v>20</v>
      </c>
      <c r="I221" s="237"/>
      <c r="J221" s="233"/>
      <c r="K221" s="233"/>
      <c r="L221" s="238"/>
      <c r="M221" s="239"/>
      <c r="N221" s="240"/>
      <c r="O221" s="240"/>
      <c r="P221" s="240"/>
      <c r="Q221" s="240"/>
      <c r="R221" s="240"/>
      <c r="S221" s="240"/>
      <c r="T221" s="241"/>
      <c r="AT221" s="242" t="s">
        <v>174</v>
      </c>
      <c r="AU221" s="242" t="s">
        <v>81</v>
      </c>
      <c r="AV221" s="13" t="s">
        <v>81</v>
      </c>
      <c r="AW221" s="13" t="s">
        <v>36</v>
      </c>
      <c r="AX221" s="13" t="s">
        <v>72</v>
      </c>
      <c r="AY221" s="242" t="s">
        <v>162</v>
      </c>
    </row>
    <row r="222" spans="2:51" s="12" customFormat="1" ht="13.5">
      <c r="B222" s="221"/>
      <c r="C222" s="222"/>
      <c r="D222" s="218" t="s">
        <v>174</v>
      </c>
      <c r="E222" s="223" t="s">
        <v>21</v>
      </c>
      <c r="F222" s="224" t="s">
        <v>371</v>
      </c>
      <c r="G222" s="222"/>
      <c r="H222" s="225" t="s">
        <v>21</v>
      </c>
      <c r="I222" s="226"/>
      <c r="J222" s="222"/>
      <c r="K222" s="222"/>
      <c r="L222" s="227"/>
      <c r="M222" s="228"/>
      <c r="N222" s="229"/>
      <c r="O222" s="229"/>
      <c r="P222" s="229"/>
      <c r="Q222" s="229"/>
      <c r="R222" s="229"/>
      <c r="S222" s="229"/>
      <c r="T222" s="230"/>
      <c r="AT222" s="231" t="s">
        <v>174</v>
      </c>
      <c r="AU222" s="231" t="s">
        <v>81</v>
      </c>
      <c r="AV222" s="12" t="s">
        <v>79</v>
      </c>
      <c r="AW222" s="12" t="s">
        <v>36</v>
      </c>
      <c r="AX222" s="12" t="s">
        <v>72</v>
      </c>
      <c r="AY222" s="231" t="s">
        <v>162</v>
      </c>
    </row>
    <row r="223" spans="2:51" s="13" customFormat="1" ht="13.5">
      <c r="B223" s="232"/>
      <c r="C223" s="233"/>
      <c r="D223" s="218" t="s">
        <v>174</v>
      </c>
      <c r="E223" s="234" t="s">
        <v>21</v>
      </c>
      <c r="F223" s="235" t="s">
        <v>2354</v>
      </c>
      <c r="G223" s="233"/>
      <c r="H223" s="236">
        <v>11.76</v>
      </c>
      <c r="I223" s="237"/>
      <c r="J223" s="233"/>
      <c r="K223" s="233"/>
      <c r="L223" s="238"/>
      <c r="M223" s="239"/>
      <c r="N223" s="240"/>
      <c r="O223" s="240"/>
      <c r="P223" s="240"/>
      <c r="Q223" s="240"/>
      <c r="R223" s="240"/>
      <c r="S223" s="240"/>
      <c r="T223" s="241"/>
      <c r="AT223" s="242" t="s">
        <v>174</v>
      </c>
      <c r="AU223" s="242" t="s">
        <v>81</v>
      </c>
      <c r="AV223" s="13" t="s">
        <v>81</v>
      </c>
      <c r="AW223" s="13" t="s">
        <v>36</v>
      </c>
      <c r="AX223" s="13" t="s">
        <v>72</v>
      </c>
      <c r="AY223" s="242" t="s">
        <v>162</v>
      </c>
    </row>
    <row r="224" spans="2:51" s="13" customFormat="1" ht="13.5">
      <c r="B224" s="232"/>
      <c r="C224" s="233"/>
      <c r="D224" s="218" t="s">
        <v>174</v>
      </c>
      <c r="E224" s="234" t="s">
        <v>21</v>
      </c>
      <c r="F224" s="235" t="s">
        <v>2355</v>
      </c>
      <c r="G224" s="233"/>
      <c r="H224" s="236">
        <v>14.28</v>
      </c>
      <c r="I224" s="237"/>
      <c r="J224" s="233"/>
      <c r="K224" s="233"/>
      <c r="L224" s="238"/>
      <c r="M224" s="239"/>
      <c r="N224" s="240"/>
      <c r="O224" s="240"/>
      <c r="P224" s="240"/>
      <c r="Q224" s="240"/>
      <c r="R224" s="240"/>
      <c r="S224" s="240"/>
      <c r="T224" s="241"/>
      <c r="AT224" s="242" t="s">
        <v>174</v>
      </c>
      <c r="AU224" s="242" t="s">
        <v>81</v>
      </c>
      <c r="AV224" s="13" t="s">
        <v>81</v>
      </c>
      <c r="AW224" s="13" t="s">
        <v>36</v>
      </c>
      <c r="AX224" s="13" t="s">
        <v>72</v>
      </c>
      <c r="AY224" s="242" t="s">
        <v>162</v>
      </c>
    </row>
    <row r="225" spans="2:51" s="14" customFormat="1" ht="13.5">
      <c r="B225" s="243"/>
      <c r="C225" s="244"/>
      <c r="D225" s="245" t="s">
        <v>174</v>
      </c>
      <c r="E225" s="246" t="s">
        <v>21</v>
      </c>
      <c r="F225" s="247" t="s">
        <v>184</v>
      </c>
      <c r="G225" s="244"/>
      <c r="H225" s="248">
        <v>916.723</v>
      </c>
      <c r="I225" s="249"/>
      <c r="J225" s="244"/>
      <c r="K225" s="244"/>
      <c r="L225" s="250"/>
      <c r="M225" s="251"/>
      <c r="N225" s="252"/>
      <c r="O225" s="252"/>
      <c r="P225" s="252"/>
      <c r="Q225" s="252"/>
      <c r="R225" s="252"/>
      <c r="S225" s="252"/>
      <c r="T225" s="253"/>
      <c r="AT225" s="254" t="s">
        <v>174</v>
      </c>
      <c r="AU225" s="254" t="s">
        <v>81</v>
      </c>
      <c r="AV225" s="14" t="s">
        <v>170</v>
      </c>
      <c r="AW225" s="14" t="s">
        <v>36</v>
      </c>
      <c r="AX225" s="14" t="s">
        <v>79</v>
      </c>
      <c r="AY225" s="254" t="s">
        <v>162</v>
      </c>
    </row>
    <row r="226" spans="2:65" s="1" customFormat="1" ht="22.5" customHeight="1">
      <c r="B226" s="43"/>
      <c r="C226" s="206" t="s">
        <v>236</v>
      </c>
      <c r="D226" s="206" t="s">
        <v>165</v>
      </c>
      <c r="E226" s="207" t="s">
        <v>377</v>
      </c>
      <c r="F226" s="208" t="s">
        <v>378</v>
      </c>
      <c r="G226" s="209" t="s">
        <v>187</v>
      </c>
      <c r="H226" s="210">
        <v>1.426</v>
      </c>
      <c r="I226" s="211"/>
      <c r="J226" s="212">
        <f>ROUND(I226*H226,2)</f>
        <v>0</v>
      </c>
      <c r="K226" s="208" t="s">
        <v>169</v>
      </c>
      <c r="L226" s="63"/>
      <c r="M226" s="213" t="s">
        <v>21</v>
      </c>
      <c r="N226" s="214" t="s">
        <v>43</v>
      </c>
      <c r="O226" s="44"/>
      <c r="P226" s="215">
        <f>O226*H226</f>
        <v>0</v>
      </c>
      <c r="Q226" s="215">
        <v>0.00106</v>
      </c>
      <c r="R226" s="215">
        <f>Q226*H226</f>
        <v>0.00151156</v>
      </c>
      <c r="S226" s="215">
        <v>0</v>
      </c>
      <c r="T226" s="216">
        <f>S226*H226</f>
        <v>0</v>
      </c>
      <c r="AR226" s="26" t="s">
        <v>170</v>
      </c>
      <c r="AT226" s="26" t="s">
        <v>165</v>
      </c>
      <c r="AU226" s="26" t="s">
        <v>81</v>
      </c>
      <c r="AY226" s="26" t="s">
        <v>162</v>
      </c>
      <c r="BE226" s="217">
        <f>IF(N226="základní",J226,0)</f>
        <v>0</v>
      </c>
      <c r="BF226" s="217">
        <f>IF(N226="snížená",J226,0)</f>
        <v>0</v>
      </c>
      <c r="BG226" s="217">
        <f>IF(N226="zákl. přenesená",J226,0)</f>
        <v>0</v>
      </c>
      <c r="BH226" s="217">
        <f>IF(N226="sníž. přenesená",J226,0)</f>
        <v>0</v>
      </c>
      <c r="BI226" s="217">
        <f>IF(N226="nulová",J226,0)</f>
        <v>0</v>
      </c>
      <c r="BJ226" s="26" t="s">
        <v>79</v>
      </c>
      <c r="BK226" s="217">
        <f>ROUND(I226*H226,2)</f>
        <v>0</v>
      </c>
      <c r="BL226" s="26" t="s">
        <v>170</v>
      </c>
      <c r="BM226" s="26" t="s">
        <v>2356</v>
      </c>
    </row>
    <row r="227" spans="2:47" s="1" customFormat="1" ht="27">
      <c r="B227" s="43"/>
      <c r="C227" s="65"/>
      <c r="D227" s="218" t="s">
        <v>172</v>
      </c>
      <c r="E227" s="65"/>
      <c r="F227" s="219" t="s">
        <v>255</v>
      </c>
      <c r="G227" s="65"/>
      <c r="H227" s="65"/>
      <c r="I227" s="174"/>
      <c r="J227" s="65"/>
      <c r="K227" s="65"/>
      <c r="L227" s="63"/>
      <c r="M227" s="220"/>
      <c r="N227" s="44"/>
      <c r="O227" s="44"/>
      <c r="P227" s="44"/>
      <c r="Q227" s="44"/>
      <c r="R227" s="44"/>
      <c r="S227" s="44"/>
      <c r="T227" s="80"/>
      <c r="AT227" s="26" t="s">
        <v>172</v>
      </c>
      <c r="AU227" s="26" t="s">
        <v>81</v>
      </c>
    </row>
    <row r="228" spans="2:51" s="12" customFormat="1" ht="13.5">
      <c r="B228" s="221"/>
      <c r="C228" s="222"/>
      <c r="D228" s="218" t="s">
        <v>174</v>
      </c>
      <c r="E228" s="223" t="s">
        <v>21</v>
      </c>
      <c r="F228" s="224" t="s">
        <v>380</v>
      </c>
      <c r="G228" s="222"/>
      <c r="H228" s="225" t="s">
        <v>21</v>
      </c>
      <c r="I228" s="226"/>
      <c r="J228" s="222"/>
      <c r="K228" s="222"/>
      <c r="L228" s="227"/>
      <c r="M228" s="228"/>
      <c r="N228" s="229"/>
      <c r="O228" s="229"/>
      <c r="P228" s="229"/>
      <c r="Q228" s="229"/>
      <c r="R228" s="229"/>
      <c r="S228" s="229"/>
      <c r="T228" s="230"/>
      <c r="AT228" s="231" t="s">
        <v>174</v>
      </c>
      <c r="AU228" s="231" t="s">
        <v>81</v>
      </c>
      <c r="AV228" s="12" t="s">
        <v>79</v>
      </c>
      <c r="AW228" s="12" t="s">
        <v>36</v>
      </c>
      <c r="AX228" s="12" t="s">
        <v>72</v>
      </c>
      <c r="AY228" s="231" t="s">
        <v>162</v>
      </c>
    </row>
    <row r="229" spans="2:51" s="12" customFormat="1" ht="13.5">
      <c r="B229" s="221"/>
      <c r="C229" s="222"/>
      <c r="D229" s="218" t="s">
        <v>174</v>
      </c>
      <c r="E229" s="223" t="s">
        <v>21</v>
      </c>
      <c r="F229" s="224" t="s">
        <v>2296</v>
      </c>
      <c r="G229" s="222"/>
      <c r="H229" s="225" t="s">
        <v>21</v>
      </c>
      <c r="I229" s="226"/>
      <c r="J229" s="222"/>
      <c r="K229" s="222"/>
      <c r="L229" s="227"/>
      <c r="M229" s="228"/>
      <c r="N229" s="229"/>
      <c r="O229" s="229"/>
      <c r="P229" s="229"/>
      <c r="Q229" s="229"/>
      <c r="R229" s="229"/>
      <c r="S229" s="229"/>
      <c r="T229" s="230"/>
      <c r="AT229" s="231" t="s">
        <v>174</v>
      </c>
      <c r="AU229" s="231" t="s">
        <v>81</v>
      </c>
      <c r="AV229" s="12" t="s">
        <v>79</v>
      </c>
      <c r="AW229" s="12" t="s">
        <v>36</v>
      </c>
      <c r="AX229" s="12" t="s">
        <v>72</v>
      </c>
      <c r="AY229" s="231" t="s">
        <v>162</v>
      </c>
    </row>
    <row r="230" spans="2:51" s="13" customFormat="1" ht="13.5">
      <c r="B230" s="232"/>
      <c r="C230" s="233"/>
      <c r="D230" s="218" t="s">
        <v>174</v>
      </c>
      <c r="E230" s="234" t="s">
        <v>21</v>
      </c>
      <c r="F230" s="235" t="s">
        <v>2357</v>
      </c>
      <c r="G230" s="233"/>
      <c r="H230" s="236">
        <v>0.682</v>
      </c>
      <c r="I230" s="237"/>
      <c r="J230" s="233"/>
      <c r="K230" s="233"/>
      <c r="L230" s="238"/>
      <c r="M230" s="239"/>
      <c r="N230" s="240"/>
      <c r="O230" s="240"/>
      <c r="P230" s="240"/>
      <c r="Q230" s="240"/>
      <c r="R230" s="240"/>
      <c r="S230" s="240"/>
      <c r="T230" s="241"/>
      <c r="AT230" s="242" t="s">
        <v>174</v>
      </c>
      <c r="AU230" s="242" t="s">
        <v>81</v>
      </c>
      <c r="AV230" s="13" t="s">
        <v>81</v>
      </c>
      <c r="AW230" s="13" t="s">
        <v>36</v>
      </c>
      <c r="AX230" s="13" t="s">
        <v>72</v>
      </c>
      <c r="AY230" s="242" t="s">
        <v>162</v>
      </c>
    </row>
    <row r="231" spans="2:51" s="12" customFormat="1" ht="13.5">
      <c r="B231" s="221"/>
      <c r="C231" s="222"/>
      <c r="D231" s="218" t="s">
        <v>174</v>
      </c>
      <c r="E231" s="223" t="s">
        <v>21</v>
      </c>
      <c r="F231" s="224" t="s">
        <v>2298</v>
      </c>
      <c r="G231" s="222"/>
      <c r="H231" s="225" t="s">
        <v>21</v>
      </c>
      <c r="I231" s="226"/>
      <c r="J231" s="222"/>
      <c r="K231" s="222"/>
      <c r="L231" s="227"/>
      <c r="M231" s="228"/>
      <c r="N231" s="229"/>
      <c r="O231" s="229"/>
      <c r="P231" s="229"/>
      <c r="Q231" s="229"/>
      <c r="R231" s="229"/>
      <c r="S231" s="229"/>
      <c r="T231" s="230"/>
      <c r="AT231" s="231" t="s">
        <v>174</v>
      </c>
      <c r="AU231" s="231" t="s">
        <v>81</v>
      </c>
      <c r="AV231" s="12" t="s">
        <v>79</v>
      </c>
      <c r="AW231" s="12" t="s">
        <v>36</v>
      </c>
      <c r="AX231" s="12" t="s">
        <v>72</v>
      </c>
      <c r="AY231" s="231" t="s">
        <v>162</v>
      </c>
    </row>
    <row r="232" spans="2:51" s="13" customFormat="1" ht="13.5">
      <c r="B232" s="232"/>
      <c r="C232" s="233"/>
      <c r="D232" s="218" t="s">
        <v>174</v>
      </c>
      <c r="E232" s="234" t="s">
        <v>21</v>
      </c>
      <c r="F232" s="235" t="s">
        <v>2358</v>
      </c>
      <c r="G232" s="233"/>
      <c r="H232" s="236">
        <v>0.744</v>
      </c>
      <c r="I232" s="237"/>
      <c r="J232" s="233"/>
      <c r="K232" s="233"/>
      <c r="L232" s="238"/>
      <c r="M232" s="239"/>
      <c r="N232" s="240"/>
      <c r="O232" s="240"/>
      <c r="P232" s="240"/>
      <c r="Q232" s="240"/>
      <c r="R232" s="240"/>
      <c r="S232" s="240"/>
      <c r="T232" s="241"/>
      <c r="AT232" s="242" t="s">
        <v>174</v>
      </c>
      <c r="AU232" s="242" t="s">
        <v>81</v>
      </c>
      <c r="AV232" s="13" t="s">
        <v>81</v>
      </c>
      <c r="AW232" s="13" t="s">
        <v>36</v>
      </c>
      <c r="AX232" s="13" t="s">
        <v>72</v>
      </c>
      <c r="AY232" s="242" t="s">
        <v>162</v>
      </c>
    </row>
    <row r="233" spans="2:51" s="14" customFormat="1" ht="13.5">
      <c r="B233" s="243"/>
      <c r="C233" s="244"/>
      <c r="D233" s="245" t="s">
        <v>174</v>
      </c>
      <c r="E233" s="246" t="s">
        <v>21</v>
      </c>
      <c r="F233" s="247" t="s">
        <v>184</v>
      </c>
      <c r="G233" s="244"/>
      <c r="H233" s="248">
        <v>1.426</v>
      </c>
      <c r="I233" s="249"/>
      <c r="J233" s="244"/>
      <c r="K233" s="244"/>
      <c r="L233" s="250"/>
      <c r="M233" s="251"/>
      <c r="N233" s="252"/>
      <c r="O233" s="252"/>
      <c r="P233" s="252"/>
      <c r="Q233" s="252"/>
      <c r="R233" s="252"/>
      <c r="S233" s="252"/>
      <c r="T233" s="253"/>
      <c r="AT233" s="254" t="s">
        <v>174</v>
      </c>
      <c r="AU233" s="254" t="s">
        <v>81</v>
      </c>
      <c r="AV233" s="14" t="s">
        <v>170</v>
      </c>
      <c r="AW233" s="14" t="s">
        <v>36</v>
      </c>
      <c r="AX233" s="14" t="s">
        <v>79</v>
      </c>
      <c r="AY233" s="254" t="s">
        <v>162</v>
      </c>
    </row>
    <row r="234" spans="2:65" s="1" customFormat="1" ht="22.5" customHeight="1">
      <c r="B234" s="43"/>
      <c r="C234" s="206" t="s">
        <v>244</v>
      </c>
      <c r="D234" s="206" t="s">
        <v>165</v>
      </c>
      <c r="E234" s="207" t="s">
        <v>384</v>
      </c>
      <c r="F234" s="208" t="s">
        <v>385</v>
      </c>
      <c r="G234" s="209" t="s">
        <v>187</v>
      </c>
      <c r="H234" s="210">
        <v>197.173</v>
      </c>
      <c r="I234" s="211"/>
      <c r="J234" s="212">
        <f>ROUND(I234*H234,2)</f>
        <v>0</v>
      </c>
      <c r="K234" s="208" t="s">
        <v>169</v>
      </c>
      <c r="L234" s="63"/>
      <c r="M234" s="213" t="s">
        <v>21</v>
      </c>
      <c r="N234" s="214" t="s">
        <v>43</v>
      </c>
      <c r="O234" s="44"/>
      <c r="P234" s="215">
        <f>O234*H234</f>
        <v>0</v>
      </c>
      <c r="Q234" s="215">
        <v>0.00012</v>
      </c>
      <c r="R234" s="215">
        <f>Q234*H234</f>
        <v>0.02366076</v>
      </c>
      <c r="S234" s="215">
        <v>0</v>
      </c>
      <c r="T234" s="216">
        <f>S234*H234</f>
        <v>0</v>
      </c>
      <c r="AR234" s="26" t="s">
        <v>170</v>
      </c>
      <c r="AT234" s="26" t="s">
        <v>165</v>
      </c>
      <c r="AU234" s="26" t="s">
        <v>81</v>
      </c>
      <c r="AY234" s="26" t="s">
        <v>162</v>
      </c>
      <c r="BE234" s="217">
        <f>IF(N234="základní",J234,0)</f>
        <v>0</v>
      </c>
      <c r="BF234" s="217">
        <f>IF(N234="snížená",J234,0)</f>
        <v>0</v>
      </c>
      <c r="BG234" s="217">
        <f>IF(N234="zákl. přenesená",J234,0)</f>
        <v>0</v>
      </c>
      <c r="BH234" s="217">
        <f>IF(N234="sníž. přenesená",J234,0)</f>
        <v>0</v>
      </c>
      <c r="BI234" s="217">
        <f>IF(N234="nulová",J234,0)</f>
        <v>0</v>
      </c>
      <c r="BJ234" s="26" t="s">
        <v>79</v>
      </c>
      <c r="BK234" s="217">
        <f>ROUND(I234*H234,2)</f>
        <v>0</v>
      </c>
      <c r="BL234" s="26" t="s">
        <v>170</v>
      </c>
      <c r="BM234" s="26" t="s">
        <v>2359</v>
      </c>
    </row>
    <row r="235" spans="2:47" s="1" customFormat="1" ht="40.5">
      <c r="B235" s="43"/>
      <c r="C235" s="65"/>
      <c r="D235" s="218" t="s">
        <v>172</v>
      </c>
      <c r="E235" s="65"/>
      <c r="F235" s="219" t="s">
        <v>387</v>
      </c>
      <c r="G235" s="65"/>
      <c r="H235" s="65"/>
      <c r="I235" s="174"/>
      <c r="J235" s="65"/>
      <c r="K235" s="65"/>
      <c r="L235" s="63"/>
      <c r="M235" s="220"/>
      <c r="N235" s="44"/>
      <c r="O235" s="44"/>
      <c r="P235" s="44"/>
      <c r="Q235" s="44"/>
      <c r="R235" s="44"/>
      <c r="S235" s="44"/>
      <c r="T235" s="80"/>
      <c r="AT235" s="26" t="s">
        <v>172</v>
      </c>
      <c r="AU235" s="26" t="s">
        <v>81</v>
      </c>
    </row>
    <row r="236" spans="2:51" s="12" customFormat="1" ht="13.5">
      <c r="B236" s="221"/>
      <c r="C236" s="222"/>
      <c r="D236" s="218" t="s">
        <v>174</v>
      </c>
      <c r="E236" s="223" t="s">
        <v>21</v>
      </c>
      <c r="F236" s="224" t="s">
        <v>388</v>
      </c>
      <c r="G236" s="222"/>
      <c r="H236" s="225" t="s">
        <v>21</v>
      </c>
      <c r="I236" s="226"/>
      <c r="J236" s="222"/>
      <c r="K236" s="222"/>
      <c r="L236" s="227"/>
      <c r="M236" s="228"/>
      <c r="N236" s="229"/>
      <c r="O236" s="229"/>
      <c r="P236" s="229"/>
      <c r="Q236" s="229"/>
      <c r="R236" s="229"/>
      <c r="S236" s="229"/>
      <c r="T236" s="230"/>
      <c r="AT236" s="231" t="s">
        <v>174</v>
      </c>
      <c r="AU236" s="231" t="s">
        <v>81</v>
      </c>
      <c r="AV236" s="12" t="s">
        <v>79</v>
      </c>
      <c r="AW236" s="12" t="s">
        <v>36</v>
      </c>
      <c r="AX236" s="12" t="s">
        <v>72</v>
      </c>
      <c r="AY236" s="231" t="s">
        <v>162</v>
      </c>
    </row>
    <row r="237" spans="2:51" s="13" customFormat="1" ht="13.5">
      <c r="B237" s="232"/>
      <c r="C237" s="233"/>
      <c r="D237" s="218" t="s">
        <v>174</v>
      </c>
      <c r="E237" s="234" t="s">
        <v>21</v>
      </c>
      <c r="F237" s="235" t="s">
        <v>2360</v>
      </c>
      <c r="G237" s="233"/>
      <c r="H237" s="236">
        <v>80.325</v>
      </c>
      <c r="I237" s="237"/>
      <c r="J237" s="233"/>
      <c r="K237" s="233"/>
      <c r="L237" s="238"/>
      <c r="M237" s="239"/>
      <c r="N237" s="240"/>
      <c r="O237" s="240"/>
      <c r="P237" s="240"/>
      <c r="Q237" s="240"/>
      <c r="R237" s="240"/>
      <c r="S237" s="240"/>
      <c r="T237" s="241"/>
      <c r="AT237" s="242" t="s">
        <v>174</v>
      </c>
      <c r="AU237" s="242" t="s">
        <v>81</v>
      </c>
      <c r="AV237" s="13" t="s">
        <v>81</v>
      </c>
      <c r="AW237" s="13" t="s">
        <v>36</v>
      </c>
      <c r="AX237" s="13" t="s">
        <v>72</v>
      </c>
      <c r="AY237" s="242" t="s">
        <v>162</v>
      </c>
    </row>
    <row r="238" spans="2:51" s="13" customFormat="1" ht="13.5">
      <c r="B238" s="232"/>
      <c r="C238" s="233"/>
      <c r="D238" s="218" t="s">
        <v>174</v>
      </c>
      <c r="E238" s="234" t="s">
        <v>21</v>
      </c>
      <c r="F238" s="235" t="s">
        <v>390</v>
      </c>
      <c r="G238" s="233"/>
      <c r="H238" s="236">
        <v>36.848</v>
      </c>
      <c r="I238" s="237"/>
      <c r="J238" s="233"/>
      <c r="K238" s="233"/>
      <c r="L238" s="238"/>
      <c r="M238" s="239"/>
      <c r="N238" s="240"/>
      <c r="O238" s="240"/>
      <c r="P238" s="240"/>
      <c r="Q238" s="240"/>
      <c r="R238" s="240"/>
      <c r="S238" s="240"/>
      <c r="T238" s="241"/>
      <c r="AT238" s="242" t="s">
        <v>174</v>
      </c>
      <c r="AU238" s="242" t="s">
        <v>81</v>
      </c>
      <c r="AV238" s="13" t="s">
        <v>81</v>
      </c>
      <c r="AW238" s="13" t="s">
        <v>36</v>
      </c>
      <c r="AX238" s="13" t="s">
        <v>72</v>
      </c>
      <c r="AY238" s="242" t="s">
        <v>162</v>
      </c>
    </row>
    <row r="239" spans="2:51" s="12" customFormat="1" ht="13.5">
      <c r="B239" s="221"/>
      <c r="C239" s="222"/>
      <c r="D239" s="218" t="s">
        <v>174</v>
      </c>
      <c r="E239" s="223" t="s">
        <v>21</v>
      </c>
      <c r="F239" s="224" t="s">
        <v>391</v>
      </c>
      <c r="G239" s="222"/>
      <c r="H239" s="225" t="s">
        <v>21</v>
      </c>
      <c r="I239" s="226"/>
      <c r="J239" s="222"/>
      <c r="K239" s="222"/>
      <c r="L239" s="227"/>
      <c r="M239" s="228"/>
      <c r="N239" s="229"/>
      <c r="O239" s="229"/>
      <c r="P239" s="229"/>
      <c r="Q239" s="229"/>
      <c r="R239" s="229"/>
      <c r="S239" s="229"/>
      <c r="T239" s="230"/>
      <c r="AT239" s="231" t="s">
        <v>174</v>
      </c>
      <c r="AU239" s="231" t="s">
        <v>81</v>
      </c>
      <c r="AV239" s="12" t="s">
        <v>79</v>
      </c>
      <c r="AW239" s="12" t="s">
        <v>36</v>
      </c>
      <c r="AX239" s="12" t="s">
        <v>72</v>
      </c>
      <c r="AY239" s="231" t="s">
        <v>162</v>
      </c>
    </row>
    <row r="240" spans="2:51" s="13" customFormat="1" ht="13.5">
      <c r="B240" s="232"/>
      <c r="C240" s="233"/>
      <c r="D240" s="218" t="s">
        <v>174</v>
      </c>
      <c r="E240" s="234" t="s">
        <v>21</v>
      </c>
      <c r="F240" s="235" t="s">
        <v>392</v>
      </c>
      <c r="G240" s="233"/>
      <c r="H240" s="236">
        <v>80</v>
      </c>
      <c r="I240" s="237"/>
      <c r="J240" s="233"/>
      <c r="K240" s="233"/>
      <c r="L240" s="238"/>
      <c r="M240" s="239"/>
      <c r="N240" s="240"/>
      <c r="O240" s="240"/>
      <c r="P240" s="240"/>
      <c r="Q240" s="240"/>
      <c r="R240" s="240"/>
      <c r="S240" s="240"/>
      <c r="T240" s="241"/>
      <c r="AT240" s="242" t="s">
        <v>174</v>
      </c>
      <c r="AU240" s="242" t="s">
        <v>81</v>
      </c>
      <c r="AV240" s="13" t="s">
        <v>81</v>
      </c>
      <c r="AW240" s="13" t="s">
        <v>36</v>
      </c>
      <c r="AX240" s="13" t="s">
        <v>72</v>
      </c>
      <c r="AY240" s="242" t="s">
        <v>162</v>
      </c>
    </row>
    <row r="241" spans="2:51" s="14" customFormat="1" ht="13.5">
      <c r="B241" s="243"/>
      <c r="C241" s="244"/>
      <c r="D241" s="245" t="s">
        <v>174</v>
      </c>
      <c r="E241" s="246" t="s">
        <v>21</v>
      </c>
      <c r="F241" s="247" t="s">
        <v>184</v>
      </c>
      <c r="G241" s="244"/>
      <c r="H241" s="248">
        <v>197.173</v>
      </c>
      <c r="I241" s="249"/>
      <c r="J241" s="244"/>
      <c r="K241" s="244"/>
      <c r="L241" s="250"/>
      <c r="M241" s="251"/>
      <c r="N241" s="252"/>
      <c r="O241" s="252"/>
      <c r="P241" s="252"/>
      <c r="Q241" s="252"/>
      <c r="R241" s="252"/>
      <c r="S241" s="252"/>
      <c r="T241" s="253"/>
      <c r="AT241" s="254" t="s">
        <v>174</v>
      </c>
      <c r="AU241" s="254" t="s">
        <v>81</v>
      </c>
      <c r="AV241" s="14" t="s">
        <v>170</v>
      </c>
      <c r="AW241" s="14" t="s">
        <v>36</v>
      </c>
      <c r="AX241" s="14" t="s">
        <v>79</v>
      </c>
      <c r="AY241" s="254" t="s">
        <v>162</v>
      </c>
    </row>
    <row r="242" spans="2:65" s="1" customFormat="1" ht="22.5" customHeight="1">
      <c r="B242" s="43"/>
      <c r="C242" s="206" t="s">
        <v>251</v>
      </c>
      <c r="D242" s="206" t="s">
        <v>165</v>
      </c>
      <c r="E242" s="207" t="s">
        <v>394</v>
      </c>
      <c r="F242" s="208" t="s">
        <v>395</v>
      </c>
      <c r="G242" s="209" t="s">
        <v>187</v>
      </c>
      <c r="H242" s="210">
        <v>360.73</v>
      </c>
      <c r="I242" s="211"/>
      <c r="J242" s="212">
        <f>ROUND(I242*H242,2)</f>
        <v>0</v>
      </c>
      <c r="K242" s="208" t="s">
        <v>169</v>
      </c>
      <c r="L242" s="63"/>
      <c r="M242" s="213" t="s">
        <v>21</v>
      </c>
      <c r="N242" s="214" t="s">
        <v>43</v>
      </c>
      <c r="O242" s="44"/>
      <c r="P242" s="215">
        <f>O242*H242</f>
        <v>0</v>
      </c>
      <c r="Q242" s="215">
        <v>0.042</v>
      </c>
      <c r="R242" s="215">
        <f>Q242*H242</f>
        <v>15.150660000000002</v>
      </c>
      <c r="S242" s="215">
        <v>0</v>
      </c>
      <c r="T242" s="216">
        <f>S242*H242</f>
        <v>0</v>
      </c>
      <c r="AR242" s="26" t="s">
        <v>170</v>
      </c>
      <c r="AT242" s="26" t="s">
        <v>165</v>
      </c>
      <c r="AU242" s="26" t="s">
        <v>81</v>
      </c>
      <c r="AY242" s="26" t="s">
        <v>162</v>
      </c>
      <c r="BE242" s="217">
        <f>IF(N242="základní",J242,0)</f>
        <v>0</v>
      </c>
      <c r="BF242" s="217">
        <f>IF(N242="snížená",J242,0)</f>
        <v>0</v>
      </c>
      <c r="BG242" s="217">
        <f>IF(N242="zákl. přenesená",J242,0)</f>
        <v>0</v>
      </c>
      <c r="BH242" s="217">
        <f>IF(N242="sníž. přenesená",J242,0)</f>
        <v>0</v>
      </c>
      <c r="BI242" s="217">
        <f>IF(N242="nulová",J242,0)</f>
        <v>0</v>
      </c>
      <c r="BJ242" s="26" t="s">
        <v>79</v>
      </c>
      <c r="BK242" s="217">
        <f>ROUND(I242*H242,2)</f>
        <v>0</v>
      </c>
      <c r="BL242" s="26" t="s">
        <v>170</v>
      </c>
      <c r="BM242" s="26" t="s">
        <v>2361</v>
      </c>
    </row>
    <row r="243" spans="2:47" s="1" customFormat="1" ht="135">
      <c r="B243" s="43"/>
      <c r="C243" s="65"/>
      <c r="D243" s="245" t="s">
        <v>172</v>
      </c>
      <c r="E243" s="65"/>
      <c r="F243" s="279" t="s">
        <v>397</v>
      </c>
      <c r="G243" s="65"/>
      <c r="H243" s="65"/>
      <c r="I243" s="174"/>
      <c r="J243" s="65"/>
      <c r="K243" s="65"/>
      <c r="L243" s="63"/>
      <c r="M243" s="220"/>
      <c r="N243" s="44"/>
      <c r="O243" s="44"/>
      <c r="P243" s="44"/>
      <c r="Q243" s="44"/>
      <c r="R243" s="44"/>
      <c r="S243" s="44"/>
      <c r="T243" s="80"/>
      <c r="AT243" s="26" t="s">
        <v>172</v>
      </c>
      <c r="AU243" s="26" t="s">
        <v>81</v>
      </c>
    </row>
    <row r="244" spans="2:65" s="1" customFormat="1" ht="22.5" customHeight="1">
      <c r="B244" s="43"/>
      <c r="C244" s="206" t="s">
        <v>261</v>
      </c>
      <c r="D244" s="206" t="s">
        <v>165</v>
      </c>
      <c r="E244" s="207" t="s">
        <v>400</v>
      </c>
      <c r="F244" s="208" t="s">
        <v>401</v>
      </c>
      <c r="G244" s="209" t="s">
        <v>187</v>
      </c>
      <c r="H244" s="210">
        <v>360.73</v>
      </c>
      <c r="I244" s="211"/>
      <c r="J244" s="212">
        <f>ROUND(I244*H244,2)</f>
        <v>0</v>
      </c>
      <c r="K244" s="208" t="s">
        <v>169</v>
      </c>
      <c r="L244" s="63"/>
      <c r="M244" s="213" t="s">
        <v>21</v>
      </c>
      <c r="N244" s="214" t="s">
        <v>43</v>
      </c>
      <c r="O244" s="44"/>
      <c r="P244" s="215">
        <f>O244*H244</f>
        <v>0</v>
      </c>
      <c r="Q244" s="215">
        <v>0.00041</v>
      </c>
      <c r="R244" s="215">
        <f>Q244*H244</f>
        <v>0.1478993</v>
      </c>
      <c r="S244" s="215">
        <v>0</v>
      </c>
      <c r="T244" s="216">
        <f>S244*H244</f>
        <v>0</v>
      </c>
      <c r="AR244" s="26" t="s">
        <v>170</v>
      </c>
      <c r="AT244" s="26" t="s">
        <v>165</v>
      </c>
      <c r="AU244" s="26" t="s">
        <v>81</v>
      </c>
      <c r="AY244" s="26" t="s">
        <v>162</v>
      </c>
      <c r="BE244" s="217">
        <f>IF(N244="základní",J244,0)</f>
        <v>0</v>
      </c>
      <c r="BF244" s="217">
        <f>IF(N244="snížená",J244,0)</f>
        <v>0</v>
      </c>
      <c r="BG244" s="217">
        <f>IF(N244="zákl. přenesená",J244,0)</f>
        <v>0</v>
      </c>
      <c r="BH244" s="217">
        <f>IF(N244="sníž. přenesená",J244,0)</f>
        <v>0</v>
      </c>
      <c r="BI244" s="217">
        <f>IF(N244="nulová",J244,0)</f>
        <v>0</v>
      </c>
      <c r="BJ244" s="26" t="s">
        <v>79</v>
      </c>
      <c r="BK244" s="217">
        <f>ROUND(I244*H244,2)</f>
        <v>0</v>
      </c>
      <c r="BL244" s="26" t="s">
        <v>170</v>
      </c>
      <c r="BM244" s="26" t="s">
        <v>2362</v>
      </c>
    </row>
    <row r="245" spans="2:51" s="13" customFormat="1" ht="13.5">
      <c r="B245" s="232"/>
      <c r="C245" s="233"/>
      <c r="D245" s="245" t="s">
        <v>174</v>
      </c>
      <c r="E245" s="255" t="s">
        <v>21</v>
      </c>
      <c r="F245" s="256" t="s">
        <v>2363</v>
      </c>
      <c r="G245" s="233"/>
      <c r="H245" s="257">
        <v>360.73</v>
      </c>
      <c r="I245" s="237"/>
      <c r="J245" s="233"/>
      <c r="K245" s="233"/>
      <c r="L245" s="238"/>
      <c r="M245" s="239"/>
      <c r="N245" s="240"/>
      <c r="O245" s="240"/>
      <c r="P245" s="240"/>
      <c r="Q245" s="240"/>
      <c r="R245" s="240"/>
      <c r="S245" s="240"/>
      <c r="T245" s="241"/>
      <c r="AT245" s="242" t="s">
        <v>174</v>
      </c>
      <c r="AU245" s="242" t="s">
        <v>81</v>
      </c>
      <c r="AV245" s="13" t="s">
        <v>81</v>
      </c>
      <c r="AW245" s="13" t="s">
        <v>36</v>
      </c>
      <c r="AX245" s="13" t="s">
        <v>79</v>
      </c>
      <c r="AY245" s="242" t="s">
        <v>162</v>
      </c>
    </row>
    <row r="246" spans="2:65" s="1" customFormat="1" ht="22.5" customHeight="1">
      <c r="B246" s="43"/>
      <c r="C246" s="206" t="s">
        <v>308</v>
      </c>
      <c r="D246" s="206" t="s">
        <v>165</v>
      </c>
      <c r="E246" s="207" t="s">
        <v>404</v>
      </c>
      <c r="F246" s="208" t="s">
        <v>405</v>
      </c>
      <c r="G246" s="209" t="s">
        <v>187</v>
      </c>
      <c r="H246" s="210">
        <v>360.73</v>
      </c>
      <c r="I246" s="211"/>
      <c r="J246" s="212">
        <f>ROUND(I246*H246,2)</f>
        <v>0</v>
      </c>
      <c r="K246" s="208" t="s">
        <v>169</v>
      </c>
      <c r="L246" s="63"/>
      <c r="M246" s="213" t="s">
        <v>21</v>
      </c>
      <c r="N246" s="214" t="s">
        <v>43</v>
      </c>
      <c r="O246" s="44"/>
      <c r="P246" s="215">
        <f>O246*H246</f>
        <v>0</v>
      </c>
      <c r="Q246" s="215">
        <v>0</v>
      </c>
      <c r="R246" s="215">
        <f>Q246*H246</f>
        <v>0</v>
      </c>
      <c r="S246" s="215">
        <v>0</v>
      </c>
      <c r="T246" s="216">
        <f>S246*H246</f>
        <v>0</v>
      </c>
      <c r="AR246" s="26" t="s">
        <v>170</v>
      </c>
      <c r="AT246" s="26" t="s">
        <v>165</v>
      </c>
      <c r="AU246" s="26" t="s">
        <v>81</v>
      </c>
      <c r="AY246" s="26" t="s">
        <v>162</v>
      </c>
      <c r="BE246" s="217">
        <f>IF(N246="základní",J246,0)</f>
        <v>0</v>
      </c>
      <c r="BF246" s="217">
        <f>IF(N246="snížená",J246,0)</f>
        <v>0</v>
      </c>
      <c r="BG246" s="217">
        <f>IF(N246="zákl. přenesená",J246,0)</f>
        <v>0</v>
      </c>
      <c r="BH246" s="217">
        <f>IF(N246="sníž. přenesená",J246,0)</f>
        <v>0</v>
      </c>
      <c r="BI246" s="217">
        <f>IF(N246="nulová",J246,0)</f>
        <v>0</v>
      </c>
      <c r="BJ246" s="26" t="s">
        <v>79</v>
      </c>
      <c r="BK246" s="217">
        <f>ROUND(I246*H246,2)</f>
        <v>0</v>
      </c>
      <c r="BL246" s="26" t="s">
        <v>170</v>
      </c>
      <c r="BM246" s="26" t="s">
        <v>2364</v>
      </c>
    </row>
    <row r="247" spans="2:51" s="12" customFormat="1" ht="13.5">
      <c r="B247" s="221"/>
      <c r="C247" s="222"/>
      <c r="D247" s="218" t="s">
        <v>174</v>
      </c>
      <c r="E247" s="223" t="s">
        <v>21</v>
      </c>
      <c r="F247" s="224" t="s">
        <v>2312</v>
      </c>
      <c r="G247" s="222"/>
      <c r="H247" s="225" t="s">
        <v>21</v>
      </c>
      <c r="I247" s="226"/>
      <c r="J247" s="222"/>
      <c r="K247" s="222"/>
      <c r="L247" s="227"/>
      <c r="M247" s="228"/>
      <c r="N247" s="229"/>
      <c r="O247" s="229"/>
      <c r="P247" s="229"/>
      <c r="Q247" s="229"/>
      <c r="R247" s="229"/>
      <c r="S247" s="229"/>
      <c r="T247" s="230"/>
      <c r="AT247" s="231" t="s">
        <v>174</v>
      </c>
      <c r="AU247" s="231" t="s">
        <v>81</v>
      </c>
      <c r="AV247" s="12" t="s">
        <v>79</v>
      </c>
      <c r="AW247" s="12" t="s">
        <v>36</v>
      </c>
      <c r="AX247" s="12" t="s">
        <v>72</v>
      </c>
      <c r="AY247" s="231" t="s">
        <v>162</v>
      </c>
    </row>
    <row r="248" spans="2:51" s="13" customFormat="1" ht="27">
      <c r="B248" s="232"/>
      <c r="C248" s="233"/>
      <c r="D248" s="245" t="s">
        <v>174</v>
      </c>
      <c r="E248" s="255" t="s">
        <v>21</v>
      </c>
      <c r="F248" s="256" t="s">
        <v>2313</v>
      </c>
      <c r="G248" s="233"/>
      <c r="H248" s="257">
        <v>360.73</v>
      </c>
      <c r="I248" s="237"/>
      <c r="J248" s="233"/>
      <c r="K248" s="233"/>
      <c r="L248" s="238"/>
      <c r="M248" s="239"/>
      <c r="N248" s="240"/>
      <c r="O248" s="240"/>
      <c r="P248" s="240"/>
      <c r="Q248" s="240"/>
      <c r="R248" s="240"/>
      <c r="S248" s="240"/>
      <c r="T248" s="241"/>
      <c r="AT248" s="242" t="s">
        <v>174</v>
      </c>
      <c r="AU248" s="242" t="s">
        <v>81</v>
      </c>
      <c r="AV248" s="13" t="s">
        <v>81</v>
      </c>
      <c r="AW248" s="13" t="s">
        <v>36</v>
      </c>
      <c r="AX248" s="13" t="s">
        <v>79</v>
      </c>
      <c r="AY248" s="242" t="s">
        <v>162</v>
      </c>
    </row>
    <row r="249" spans="2:65" s="1" customFormat="1" ht="22.5" customHeight="1">
      <c r="B249" s="43"/>
      <c r="C249" s="206" t="s">
        <v>10</v>
      </c>
      <c r="D249" s="206" t="s">
        <v>165</v>
      </c>
      <c r="E249" s="207" t="s">
        <v>410</v>
      </c>
      <c r="F249" s="208" t="s">
        <v>411</v>
      </c>
      <c r="G249" s="209" t="s">
        <v>187</v>
      </c>
      <c r="H249" s="210">
        <v>360.73</v>
      </c>
      <c r="I249" s="211"/>
      <c r="J249" s="212">
        <f>ROUND(I249*H249,2)</f>
        <v>0</v>
      </c>
      <c r="K249" s="208" t="s">
        <v>169</v>
      </c>
      <c r="L249" s="63"/>
      <c r="M249" s="213" t="s">
        <v>21</v>
      </c>
      <c r="N249" s="214" t="s">
        <v>43</v>
      </c>
      <c r="O249" s="44"/>
      <c r="P249" s="215">
        <f>O249*H249</f>
        <v>0</v>
      </c>
      <c r="Q249" s="215">
        <v>0</v>
      </c>
      <c r="R249" s="215">
        <f>Q249*H249</f>
        <v>0</v>
      </c>
      <c r="S249" s="215">
        <v>0</v>
      </c>
      <c r="T249" s="216">
        <f>S249*H249</f>
        <v>0</v>
      </c>
      <c r="AR249" s="26" t="s">
        <v>170</v>
      </c>
      <c r="AT249" s="26" t="s">
        <v>165</v>
      </c>
      <c r="AU249" s="26" t="s">
        <v>81</v>
      </c>
      <c r="AY249" s="26" t="s">
        <v>162</v>
      </c>
      <c r="BE249" s="217">
        <f>IF(N249="základní",J249,0)</f>
        <v>0</v>
      </c>
      <c r="BF249" s="217">
        <f>IF(N249="snížená",J249,0)</f>
        <v>0</v>
      </c>
      <c r="BG249" s="217">
        <f>IF(N249="zákl. přenesená",J249,0)</f>
        <v>0</v>
      </c>
      <c r="BH249" s="217">
        <f>IF(N249="sníž. přenesená",J249,0)</f>
        <v>0</v>
      </c>
      <c r="BI249" s="217">
        <f>IF(N249="nulová",J249,0)</f>
        <v>0</v>
      </c>
      <c r="BJ249" s="26" t="s">
        <v>79</v>
      </c>
      <c r="BK249" s="217">
        <f>ROUND(I249*H249,2)</f>
        <v>0</v>
      </c>
      <c r="BL249" s="26" t="s">
        <v>170</v>
      </c>
      <c r="BM249" s="26" t="s">
        <v>2365</v>
      </c>
    </row>
    <row r="250" spans="2:65" s="1" customFormat="1" ht="22.5" customHeight="1">
      <c r="B250" s="43"/>
      <c r="C250" s="206" t="s">
        <v>376</v>
      </c>
      <c r="D250" s="206" t="s">
        <v>165</v>
      </c>
      <c r="E250" s="207" t="s">
        <v>414</v>
      </c>
      <c r="F250" s="208" t="s">
        <v>415</v>
      </c>
      <c r="G250" s="209" t="s">
        <v>416</v>
      </c>
      <c r="H250" s="210">
        <v>2</v>
      </c>
      <c r="I250" s="211"/>
      <c r="J250" s="212">
        <f>ROUND(I250*H250,2)</f>
        <v>0</v>
      </c>
      <c r="K250" s="208" t="s">
        <v>169</v>
      </c>
      <c r="L250" s="63"/>
      <c r="M250" s="213" t="s">
        <v>21</v>
      </c>
      <c r="N250" s="214" t="s">
        <v>43</v>
      </c>
      <c r="O250" s="44"/>
      <c r="P250" s="215">
        <f>O250*H250</f>
        <v>0</v>
      </c>
      <c r="Q250" s="215">
        <v>0.04684</v>
      </c>
      <c r="R250" s="215">
        <f>Q250*H250</f>
        <v>0.09368</v>
      </c>
      <c r="S250" s="215">
        <v>0</v>
      </c>
      <c r="T250" s="216">
        <f>S250*H250</f>
        <v>0</v>
      </c>
      <c r="AR250" s="26" t="s">
        <v>170</v>
      </c>
      <c r="AT250" s="26" t="s">
        <v>165</v>
      </c>
      <c r="AU250" s="26" t="s">
        <v>81</v>
      </c>
      <c r="AY250" s="26" t="s">
        <v>162</v>
      </c>
      <c r="BE250" s="217">
        <f>IF(N250="základní",J250,0)</f>
        <v>0</v>
      </c>
      <c r="BF250" s="217">
        <f>IF(N250="snížená",J250,0)</f>
        <v>0</v>
      </c>
      <c r="BG250" s="217">
        <f>IF(N250="zákl. přenesená",J250,0)</f>
        <v>0</v>
      </c>
      <c r="BH250" s="217">
        <f>IF(N250="sníž. přenesená",J250,0)</f>
        <v>0</v>
      </c>
      <c r="BI250" s="217">
        <f>IF(N250="nulová",J250,0)</f>
        <v>0</v>
      </c>
      <c r="BJ250" s="26" t="s">
        <v>79</v>
      </c>
      <c r="BK250" s="217">
        <f>ROUND(I250*H250,2)</f>
        <v>0</v>
      </c>
      <c r="BL250" s="26" t="s">
        <v>170</v>
      </c>
      <c r="BM250" s="26" t="s">
        <v>2366</v>
      </c>
    </row>
    <row r="251" spans="2:47" s="1" customFormat="1" ht="27">
      <c r="B251" s="43"/>
      <c r="C251" s="65"/>
      <c r="D251" s="218" t="s">
        <v>172</v>
      </c>
      <c r="E251" s="65"/>
      <c r="F251" s="219" t="s">
        <v>418</v>
      </c>
      <c r="G251" s="65"/>
      <c r="H251" s="65"/>
      <c r="I251" s="174"/>
      <c r="J251" s="65"/>
      <c r="K251" s="65"/>
      <c r="L251" s="63"/>
      <c r="M251" s="220"/>
      <c r="N251" s="44"/>
      <c r="O251" s="44"/>
      <c r="P251" s="44"/>
      <c r="Q251" s="44"/>
      <c r="R251" s="44"/>
      <c r="S251" s="44"/>
      <c r="T251" s="80"/>
      <c r="AT251" s="26" t="s">
        <v>172</v>
      </c>
      <c r="AU251" s="26" t="s">
        <v>81</v>
      </c>
    </row>
    <row r="252" spans="2:51" s="12" customFormat="1" ht="13.5">
      <c r="B252" s="221"/>
      <c r="C252" s="222"/>
      <c r="D252" s="218" t="s">
        <v>174</v>
      </c>
      <c r="E252" s="223" t="s">
        <v>21</v>
      </c>
      <c r="F252" s="224" t="s">
        <v>420</v>
      </c>
      <c r="G252" s="222"/>
      <c r="H252" s="225" t="s">
        <v>21</v>
      </c>
      <c r="I252" s="226"/>
      <c r="J252" s="222"/>
      <c r="K252" s="222"/>
      <c r="L252" s="227"/>
      <c r="M252" s="228"/>
      <c r="N252" s="229"/>
      <c r="O252" s="229"/>
      <c r="P252" s="229"/>
      <c r="Q252" s="229"/>
      <c r="R252" s="229"/>
      <c r="S252" s="229"/>
      <c r="T252" s="230"/>
      <c r="AT252" s="231" t="s">
        <v>174</v>
      </c>
      <c r="AU252" s="231" t="s">
        <v>81</v>
      </c>
      <c r="AV252" s="12" t="s">
        <v>79</v>
      </c>
      <c r="AW252" s="12" t="s">
        <v>36</v>
      </c>
      <c r="AX252" s="12" t="s">
        <v>72</v>
      </c>
      <c r="AY252" s="231" t="s">
        <v>162</v>
      </c>
    </row>
    <row r="253" spans="2:51" s="13" customFormat="1" ht="13.5">
      <c r="B253" s="232"/>
      <c r="C253" s="233"/>
      <c r="D253" s="218" t="s">
        <v>174</v>
      </c>
      <c r="E253" s="234" t="s">
        <v>21</v>
      </c>
      <c r="F253" s="235" t="s">
        <v>81</v>
      </c>
      <c r="G253" s="233"/>
      <c r="H253" s="236">
        <v>2</v>
      </c>
      <c r="I253" s="237"/>
      <c r="J253" s="233"/>
      <c r="K253" s="233"/>
      <c r="L253" s="238"/>
      <c r="M253" s="239"/>
      <c r="N253" s="240"/>
      <c r="O253" s="240"/>
      <c r="P253" s="240"/>
      <c r="Q253" s="240"/>
      <c r="R253" s="240"/>
      <c r="S253" s="240"/>
      <c r="T253" s="241"/>
      <c r="AT253" s="242" t="s">
        <v>174</v>
      </c>
      <c r="AU253" s="242" t="s">
        <v>81</v>
      </c>
      <c r="AV253" s="13" t="s">
        <v>81</v>
      </c>
      <c r="AW253" s="13" t="s">
        <v>36</v>
      </c>
      <c r="AX253" s="13" t="s">
        <v>72</v>
      </c>
      <c r="AY253" s="242" t="s">
        <v>162</v>
      </c>
    </row>
    <row r="254" spans="2:51" s="14" customFormat="1" ht="13.5">
      <c r="B254" s="243"/>
      <c r="C254" s="244"/>
      <c r="D254" s="245" t="s">
        <v>174</v>
      </c>
      <c r="E254" s="246" t="s">
        <v>21</v>
      </c>
      <c r="F254" s="247" t="s">
        <v>184</v>
      </c>
      <c r="G254" s="244"/>
      <c r="H254" s="248">
        <v>2</v>
      </c>
      <c r="I254" s="249"/>
      <c r="J254" s="244"/>
      <c r="K254" s="244"/>
      <c r="L254" s="250"/>
      <c r="M254" s="251"/>
      <c r="N254" s="252"/>
      <c r="O254" s="252"/>
      <c r="P254" s="252"/>
      <c r="Q254" s="252"/>
      <c r="R254" s="252"/>
      <c r="S254" s="252"/>
      <c r="T254" s="253"/>
      <c r="AT254" s="254" t="s">
        <v>174</v>
      </c>
      <c r="AU254" s="254" t="s">
        <v>81</v>
      </c>
      <c r="AV254" s="14" t="s">
        <v>170</v>
      </c>
      <c r="AW254" s="14" t="s">
        <v>36</v>
      </c>
      <c r="AX254" s="14" t="s">
        <v>79</v>
      </c>
      <c r="AY254" s="254" t="s">
        <v>162</v>
      </c>
    </row>
    <row r="255" spans="2:65" s="1" customFormat="1" ht="22.5" customHeight="1">
      <c r="B255" s="43"/>
      <c r="C255" s="258" t="s">
        <v>383</v>
      </c>
      <c r="D255" s="258" t="s">
        <v>237</v>
      </c>
      <c r="E255" s="259" t="s">
        <v>428</v>
      </c>
      <c r="F255" s="260" t="s">
        <v>2367</v>
      </c>
      <c r="G255" s="261" t="s">
        <v>416</v>
      </c>
      <c r="H255" s="262">
        <v>2</v>
      </c>
      <c r="I255" s="263"/>
      <c r="J255" s="264">
        <f>ROUND(I255*H255,2)</f>
        <v>0</v>
      </c>
      <c r="K255" s="260" t="s">
        <v>21</v>
      </c>
      <c r="L255" s="265"/>
      <c r="M255" s="266" t="s">
        <v>21</v>
      </c>
      <c r="N255" s="267" t="s">
        <v>43</v>
      </c>
      <c r="O255" s="44"/>
      <c r="P255" s="215">
        <f>O255*H255</f>
        <v>0</v>
      </c>
      <c r="Q255" s="215">
        <v>0.02381</v>
      </c>
      <c r="R255" s="215">
        <f>Q255*H255</f>
        <v>0.04762</v>
      </c>
      <c r="S255" s="215">
        <v>0</v>
      </c>
      <c r="T255" s="216">
        <f>S255*H255</f>
        <v>0</v>
      </c>
      <c r="AR255" s="26" t="s">
        <v>222</v>
      </c>
      <c r="AT255" s="26" t="s">
        <v>237</v>
      </c>
      <c r="AU255" s="26" t="s">
        <v>81</v>
      </c>
      <c r="AY255" s="26" t="s">
        <v>162</v>
      </c>
      <c r="BE255" s="217">
        <f>IF(N255="základní",J255,0)</f>
        <v>0</v>
      </c>
      <c r="BF255" s="217">
        <f>IF(N255="snížená",J255,0)</f>
        <v>0</v>
      </c>
      <c r="BG255" s="217">
        <f>IF(N255="zákl. přenesená",J255,0)</f>
        <v>0</v>
      </c>
      <c r="BH255" s="217">
        <f>IF(N255="sníž. přenesená",J255,0)</f>
        <v>0</v>
      </c>
      <c r="BI255" s="217">
        <f>IF(N255="nulová",J255,0)</f>
        <v>0</v>
      </c>
      <c r="BJ255" s="26" t="s">
        <v>79</v>
      </c>
      <c r="BK255" s="217">
        <f>ROUND(I255*H255,2)</f>
        <v>0</v>
      </c>
      <c r="BL255" s="26" t="s">
        <v>170</v>
      </c>
      <c r="BM255" s="26" t="s">
        <v>2368</v>
      </c>
    </row>
    <row r="256" spans="2:65" s="1" customFormat="1" ht="22.5" customHeight="1">
      <c r="B256" s="43"/>
      <c r="C256" s="206" t="s">
        <v>393</v>
      </c>
      <c r="D256" s="206" t="s">
        <v>165</v>
      </c>
      <c r="E256" s="207" t="s">
        <v>2369</v>
      </c>
      <c r="F256" s="208" t="s">
        <v>2370</v>
      </c>
      <c r="G256" s="209" t="s">
        <v>416</v>
      </c>
      <c r="H256" s="210">
        <v>1</v>
      </c>
      <c r="I256" s="211"/>
      <c r="J256" s="212">
        <f>ROUND(I256*H256,2)</f>
        <v>0</v>
      </c>
      <c r="K256" s="208" t="s">
        <v>169</v>
      </c>
      <c r="L256" s="63"/>
      <c r="M256" s="213" t="s">
        <v>21</v>
      </c>
      <c r="N256" s="214" t="s">
        <v>43</v>
      </c>
      <c r="O256" s="44"/>
      <c r="P256" s="215">
        <f>O256*H256</f>
        <v>0</v>
      </c>
      <c r="Q256" s="215">
        <v>0.4417</v>
      </c>
      <c r="R256" s="215">
        <f>Q256*H256</f>
        <v>0.4417</v>
      </c>
      <c r="S256" s="215">
        <v>0</v>
      </c>
      <c r="T256" s="216">
        <f>S256*H256</f>
        <v>0</v>
      </c>
      <c r="AR256" s="26" t="s">
        <v>170</v>
      </c>
      <c r="AT256" s="26" t="s">
        <v>165</v>
      </c>
      <c r="AU256" s="26" t="s">
        <v>81</v>
      </c>
      <c r="AY256" s="26" t="s">
        <v>162</v>
      </c>
      <c r="BE256" s="217">
        <f>IF(N256="základní",J256,0)</f>
        <v>0</v>
      </c>
      <c r="BF256" s="217">
        <f>IF(N256="snížená",J256,0)</f>
        <v>0</v>
      </c>
      <c r="BG256" s="217">
        <f>IF(N256="zákl. přenesená",J256,0)</f>
        <v>0</v>
      </c>
      <c r="BH256" s="217">
        <f>IF(N256="sníž. přenesená",J256,0)</f>
        <v>0</v>
      </c>
      <c r="BI256" s="217">
        <f>IF(N256="nulová",J256,0)</f>
        <v>0</v>
      </c>
      <c r="BJ256" s="26" t="s">
        <v>79</v>
      </c>
      <c r="BK256" s="217">
        <f>ROUND(I256*H256,2)</f>
        <v>0</v>
      </c>
      <c r="BL256" s="26" t="s">
        <v>170</v>
      </c>
      <c r="BM256" s="26" t="s">
        <v>2371</v>
      </c>
    </row>
    <row r="257" spans="2:47" s="1" customFormat="1" ht="108">
      <c r="B257" s="43"/>
      <c r="C257" s="65"/>
      <c r="D257" s="218" t="s">
        <v>172</v>
      </c>
      <c r="E257" s="65"/>
      <c r="F257" s="219" t="s">
        <v>2372</v>
      </c>
      <c r="G257" s="65"/>
      <c r="H257" s="65"/>
      <c r="I257" s="174"/>
      <c r="J257" s="65"/>
      <c r="K257" s="65"/>
      <c r="L257" s="63"/>
      <c r="M257" s="220"/>
      <c r="N257" s="44"/>
      <c r="O257" s="44"/>
      <c r="P257" s="44"/>
      <c r="Q257" s="44"/>
      <c r="R257" s="44"/>
      <c r="S257" s="44"/>
      <c r="T257" s="80"/>
      <c r="AT257" s="26" t="s">
        <v>172</v>
      </c>
      <c r="AU257" s="26" t="s">
        <v>81</v>
      </c>
    </row>
    <row r="258" spans="2:51" s="12" customFormat="1" ht="13.5">
      <c r="B258" s="221"/>
      <c r="C258" s="222"/>
      <c r="D258" s="218" t="s">
        <v>174</v>
      </c>
      <c r="E258" s="223" t="s">
        <v>21</v>
      </c>
      <c r="F258" s="224" t="s">
        <v>2373</v>
      </c>
      <c r="G258" s="222"/>
      <c r="H258" s="225" t="s">
        <v>21</v>
      </c>
      <c r="I258" s="226"/>
      <c r="J258" s="222"/>
      <c r="K258" s="222"/>
      <c r="L258" s="227"/>
      <c r="M258" s="228"/>
      <c r="N258" s="229"/>
      <c r="O258" s="229"/>
      <c r="P258" s="229"/>
      <c r="Q258" s="229"/>
      <c r="R258" s="229"/>
      <c r="S258" s="229"/>
      <c r="T258" s="230"/>
      <c r="AT258" s="231" t="s">
        <v>174</v>
      </c>
      <c r="AU258" s="231" t="s">
        <v>81</v>
      </c>
      <c r="AV258" s="12" t="s">
        <v>79</v>
      </c>
      <c r="AW258" s="12" t="s">
        <v>36</v>
      </c>
      <c r="AX258" s="12" t="s">
        <v>72</v>
      </c>
      <c r="AY258" s="231" t="s">
        <v>162</v>
      </c>
    </row>
    <row r="259" spans="2:51" s="13" customFormat="1" ht="13.5">
      <c r="B259" s="232"/>
      <c r="C259" s="233"/>
      <c r="D259" s="245" t="s">
        <v>174</v>
      </c>
      <c r="E259" s="255" t="s">
        <v>21</v>
      </c>
      <c r="F259" s="256" t="s">
        <v>79</v>
      </c>
      <c r="G259" s="233"/>
      <c r="H259" s="257">
        <v>1</v>
      </c>
      <c r="I259" s="237"/>
      <c r="J259" s="233"/>
      <c r="K259" s="233"/>
      <c r="L259" s="238"/>
      <c r="M259" s="239"/>
      <c r="N259" s="240"/>
      <c r="O259" s="240"/>
      <c r="P259" s="240"/>
      <c r="Q259" s="240"/>
      <c r="R259" s="240"/>
      <c r="S259" s="240"/>
      <c r="T259" s="241"/>
      <c r="AT259" s="242" t="s">
        <v>174</v>
      </c>
      <c r="AU259" s="242" t="s">
        <v>81</v>
      </c>
      <c r="AV259" s="13" t="s">
        <v>81</v>
      </c>
      <c r="AW259" s="13" t="s">
        <v>36</v>
      </c>
      <c r="AX259" s="13" t="s">
        <v>79</v>
      </c>
      <c r="AY259" s="242" t="s">
        <v>162</v>
      </c>
    </row>
    <row r="260" spans="2:65" s="1" customFormat="1" ht="22.5" customHeight="1">
      <c r="B260" s="43"/>
      <c r="C260" s="258" t="s">
        <v>399</v>
      </c>
      <c r="D260" s="258" t="s">
        <v>237</v>
      </c>
      <c r="E260" s="259" t="s">
        <v>2374</v>
      </c>
      <c r="F260" s="260" t="s">
        <v>2375</v>
      </c>
      <c r="G260" s="261" t="s">
        <v>416</v>
      </c>
      <c r="H260" s="262">
        <v>1</v>
      </c>
      <c r="I260" s="263"/>
      <c r="J260" s="264">
        <f>ROUND(I260*H260,2)</f>
        <v>0</v>
      </c>
      <c r="K260" s="260" t="s">
        <v>21</v>
      </c>
      <c r="L260" s="265"/>
      <c r="M260" s="266" t="s">
        <v>21</v>
      </c>
      <c r="N260" s="267" t="s">
        <v>43</v>
      </c>
      <c r="O260" s="44"/>
      <c r="P260" s="215">
        <f>O260*H260</f>
        <v>0</v>
      </c>
      <c r="Q260" s="215">
        <v>0.02381</v>
      </c>
      <c r="R260" s="215">
        <f>Q260*H260</f>
        <v>0.02381</v>
      </c>
      <c r="S260" s="215">
        <v>0</v>
      </c>
      <c r="T260" s="216">
        <f>S260*H260</f>
        <v>0</v>
      </c>
      <c r="AR260" s="26" t="s">
        <v>222</v>
      </c>
      <c r="AT260" s="26" t="s">
        <v>237</v>
      </c>
      <c r="AU260" s="26" t="s">
        <v>81</v>
      </c>
      <c r="AY260" s="26" t="s">
        <v>162</v>
      </c>
      <c r="BE260" s="217">
        <f>IF(N260="základní",J260,0)</f>
        <v>0</v>
      </c>
      <c r="BF260" s="217">
        <f>IF(N260="snížená",J260,0)</f>
        <v>0</v>
      </c>
      <c r="BG260" s="217">
        <f>IF(N260="zákl. přenesená",J260,0)</f>
        <v>0</v>
      </c>
      <c r="BH260" s="217">
        <f>IF(N260="sníž. přenesená",J260,0)</f>
        <v>0</v>
      </c>
      <c r="BI260" s="217">
        <f>IF(N260="nulová",J260,0)</f>
        <v>0</v>
      </c>
      <c r="BJ260" s="26" t="s">
        <v>79</v>
      </c>
      <c r="BK260" s="217">
        <f>ROUND(I260*H260,2)</f>
        <v>0</v>
      </c>
      <c r="BL260" s="26" t="s">
        <v>170</v>
      </c>
      <c r="BM260" s="26" t="s">
        <v>2376</v>
      </c>
    </row>
    <row r="261" spans="2:63" s="11" customFormat="1" ht="29.85" customHeight="1">
      <c r="B261" s="189"/>
      <c r="C261" s="190"/>
      <c r="D261" s="203" t="s">
        <v>71</v>
      </c>
      <c r="E261" s="204" t="s">
        <v>229</v>
      </c>
      <c r="F261" s="204" t="s">
        <v>463</v>
      </c>
      <c r="G261" s="190"/>
      <c r="H261" s="190"/>
      <c r="I261" s="193"/>
      <c r="J261" s="205">
        <f>BK261</f>
        <v>0</v>
      </c>
      <c r="K261" s="190"/>
      <c r="L261" s="195"/>
      <c r="M261" s="196"/>
      <c r="N261" s="197"/>
      <c r="O261" s="197"/>
      <c r="P261" s="198">
        <f>SUM(P262:P332)</f>
        <v>0</v>
      </c>
      <c r="Q261" s="197"/>
      <c r="R261" s="198">
        <f>SUM(R262:R332)</f>
        <v>0.466568</v>
      </c>
      <c r="S261" s="197"/>
      <c r="T261" s="199">
        <f>SUM(T262:T332)</f>
        <v>10.824092</v>
      </c>
      <c r="AR261" s="200" t="s">
        <v>79</v>
      </c>
      <c r="AT261" s="201" t="s">
        <v>71</v>
      </c>
      <c r="AU261" s="201" t="s">
        <v>79</v>
      </c>
      <c r="AY261" s="200" t="s">
        <v>162</v>
      </c>
      <c r="BK261" s="202">
        <f>SUM(BK262:BK332)</f>
        <v>0</v>
      </c>
    </row>
    <row r="262" spans="2:65" s="1" customFormat="1" ht="31.5" customHeight="1">
      <c r="B262" s="43"/>
      <c r="C262" s="206" t="s">
        <v>403</v>
      </c>
      <c r="D262" s="206" t="s">
        <v>165</v>
      </c>
      <c r="E262" s="207" t="s">
        <v>465</v>
      </c>
      <c r="F262" s="208" t="s">
        <v>466</v>
      </c>
      <c r="G262" s="209" t="s">
        <v>187</v>
      </c>
      <c r="H262" s="210">
        <v>380</v>
      </c>
      <c r="I262" s="211"/>
      <c r="J262" s="212">
        <f>ROUND(I262*H262,2)</f>
        <v>0</v>
      </c>
      <c r="K262" s="208" t="s">
        <v>169</v>
      </c>
      <c r="L262" s="63"/>
      <c r="M262" s="213" t="s">
        <v>21</v>
      </c>
      <c r="N262" s="214" t="s">
        <v>43</v>
      </c>
      <c r="O262" s="44"/>
      <c r="P262" s="215">
        <f>O262*H262</f>
        <v>0</v>
      </c>
      <c r="Q262" s="215">
        <v>0.00013</v>
      </c>
      <c r="R262" s="215">
        <f>Q262*H262</f>
        <v>0.04939999999999999</v>
      </c>
      <c r="S262" s="215">
        <v>0</v>
      </c>
      <c r="T262" s="216">
        <f>S262*H262</f>
        <v>0</v>
      </c>
      <c r="AR262" s="26" t="s">
        <v>170</v>
      </c>
      <c r="AT262" s="26" t="s">
        <v>165</v>
      </c>
      <c r="AU262" s="26" t="s">
        <v>81</v>
      </c>
      <c r="AY262" s="26" t="s">
        <v>162</v>
      </c>
      <c r="BE262" s="217">
        <f>IF(N262="základní",J262,0)</f>
        <v>0</v>
      </c>
      <c r="BF262" s="217">
        <f>IF(N262="snížená",J262,0)</f>
        <v>0</v>
      </c>
      <c r="BG262" s="217">
        <f>IF(N262="zákl. přenesená",J262,0)</f>
        <v>0</v>
      </c>
      <c r="BH262" s="217">
        <f>IF(N262="sníž. přenesená",J262,0)</f>
        <v>0</v>
      </c>
      <c r="BI262" s="217">
        <f>IF(N262="nulová",J262,0)</f>
        <v>0</v>
      </c>
      <c r="BJ262" s="26" t="s">
        <v>79</v>
      </c>
      <c r="BK262" s="217">
        <f>ROUND(I262*H262,2)</f>
        <v>0</v>
      </c>
      <c r="BL262" s="26" t="s">
        <v>170</v>
      </c>
      <c r="BM262" s="26" t="s">
        <v>2377</v>
      </c>
    </row>
    <row r="263" spans="2:47" s="1" customFormat="1" ht="54">
      <c r="B263" s="43"/>
      <c r="C263" s="65"/>
      <c r="D263" s="218" t="s">
        <v>172</v>
      </c>
      <c r="E263" s="65"/>
      <c r="F263" s="219" t="s">
        <v>468</v>
      </c>
      <c r="G263" s="65"/>
      <c r="H263" s="65"/>
      <c r="I263" s="174"/>
      <c r="J263" s="65"/>
      <c r="K263" s="65"/>
      <c r="L263" s="63"/>
      <c r="M263" s="220"/>
      <c r="N263" s="44"/>
      <c r="O263" s="44"/>
      <c r="P263" s="44"/>
      <c r="Q263" s="44"/>
      <c r="R263" s="44"/>
      <c r="S263" s="44"/>
      <c r="T263" s="80"/>
      <c r="AT263" s="26" t="s">
        <v>172</v>
      </c>
      <c r="AU263" s="26" t="s">
        <v>81</v>
      </c>
    </row>
    <row r="264" spans="2:47" s="1" customFormat="1" ht="27">
      <c r="B264" s="43"/>
      <c r="C264" s="65"/>
      <c r="D264" s="245" t="s">
        <v>241</v>
      </c>
      <c r="E264" s="65"/>
      <c r="F264" s="279" t="s">
        <v>469</v>
      </c>
      <c r="G264" s="65"/>
      <c r="H264" s="65"/>
      <c r="I264" s="174"/>
      <c r="J264" s="65"/>
      <c r="K264" s="65"/>
      <c r="L264" s="63"/>
      <c r="M264" s="220"/>
      <c r="N264" s="44"/>
      <c r="O264" s="44"/>
      <c r="P264" s="44"/>
      <c r="Q264" s="44"/>
      <c r="R264" s="44"/>
      <c r="S264" s="44"/>
      <c r="T264" s="80"/>
      <c r="AT264" s="26" t="s">
        <v>241</v>
      </c>
      <c r="AU264" s="26" t="s">
        <v>81</v>
      </c>
    </row>
    <row r="265" spans="2:65" s="1" customFormat="1" ht="22.5" customHeight="1">
      <c r="B265" s="43"/>
      <c r="C265" s="206" t="s">
        <v>9</v>
      </c>
      <c r="D265" s="206" t="s">
        <v>165</v>
      </c>
      <c r="E265" s="207" t="s">
        <v>471</v>
      </c>
      <c r="F265" s="208" t="s">
        <v>472</v>
      </c>
      <c r="G265" s="209" t="s">
        <v>187</v>
      </c>
      <c r="H265" s="210">
        <v>429.2</v>
      </c>
      <c r="I265" s="211"/>
      <c r="J265" s="212">
        <f>ROUND(I265*H265,2)</f>
        <v>0</v>
      </c>
      <c r="K265" s="208" t="s">
        <v>169</v>
      </c>
      <c r="L265" s="63"/>
      <c r="M265" s="213" t="s">
        <v>21</v>
      </c>
      <c r="N265" s="214" t="s">
        <v>43</v>
      </c>
      <c r="O265" s="44"/>
      <c r="P265" s="215">
        <f>O265*H265</f>
        <v>0</v>
      </c>
      <c r="Q265" s="215">
        <v>4E-05</v>
      </c>
      <c r="R265" s="215">
        <f>Q265*H265</f>
        <v>0.017168</v>
      </c>
      <c r="S265" s="215">
        <v>0</v>
      </c>
      <c r="T265" s="216">
        <f>S265*H265</f>
        <v>0</v>
      </c>
      <c r="AR265" s="26" t="s">
        <v>170</v>
      </c>
      <c r="AT265" s="26" t="s">
        <v>165</v>
      </c>
      <c r="AU265" s="26" t="s">
        <v>81</v>
      </c>
      <c r="AY265" s="26" t="s">
        <v>162</v>
      </c>
      <c r="BE265" s="217">
        <f>IF(N265="základní",J265,0)</f>
        <v>0</v>
      </c>
      <c r="BF265" s="217">
        <f>IF(N265="snížená",J265,0)</f>
        <v>0</v>
      </c>
      <c r="BG265" s="217">
        <f>IF(N265="zákl. přenesená",J265,0)</f>
        <v>0</v>
      </c>
      <c r="BH265" s="217">
        <f>IF(N265="sníž. přenesená",J265,0)</f>
        <v>0</v>
      </c>
      <c r="BI265" s="217">
        <f>IF(N265="nulová",J265,0)</f>
        <v>0</v>
      </c>
      <c r="BJ265" s="26" t="s">
        <v>79</v>
      </c>
      <c r="BK265" s="217">
        <f>ROUND(I265*H265,2)</f>
        <v>0</v>
      </c>
      <c r="BL265" s="26" t="s">
        <v>170</v>
      </c>
      <c r="BM265" s="26" t="s">
        <v>2378</v>
      </c>
    </row>
    <row r="266" spans="2:47" s="1" customFormat="1" ht="94.5">
      <c r="B266" s="43"/>
      <c r="C266" s="65"/>
      <c r="D266" s="218" t="s">
        <v>172</v>
      </c>
      <c r="E266" s="65"/>
      <c r="F266" s="219" t="s">
        <v>474</v>
      </c>
      <c r="G266" s="65"/>
      <c r="H266" s="65"/>
      <c r="I266" s="174"/>
      <c r="J266" s="65"/>
      <c r="K266" s="65"/>
      <c r="L266" s="63"/>
      <c r="M266" s="220"/>
      <c r="N266" s="44"/>
      <c r="O266" s="44"/>
      <c r="P266" s="44"/>
      <c r="Q266" s="44"/>
      <c r="R266" s="44"/>
      <c r="S266" s="44"/>
      <c r="T266" s="80"/>
      <c r="AT266" s="26" t="s">
        <v>172</v>
      </c>
      <c r="AU266" s="26" t="s">
        <v>81</v>
      </c>
    </row>
    <row r="267" spans="2:51" s="12" customFormat="1" ht="13.5">
      <c r="B267" s="221"/>
      <c r="C267" s="222"/>
      <c r="D267" s="218" t="s">
        <v>174</v>
      </c>
      <c r="E267" s="223" t="s">
        <v>21</v>
      </c>
      <c r="F267" s="224" t="s">
        <v>475</v>
      </c>
      <c r="G267" s="222"/>
      <c r="H267" s="225" t="s">
        <v>21</v>
      </c>
      <c r="I267" s="226"/>
      <c r="J267" s="222"/>
      <c r="K267" s="222"/>
      <c r="L267" s="227"/>
      <c r="M267" s="228"/>
      <c r="N267" s="229"/>
      <c r="O267" s="229"/>
      <c r="P267" s="229"/>
      <c r="Q267" s="229"/>
      <c r="R267" s="229"/>
      <c r="S267" s="229"/>
      <c r="T267" s="230"/>
      <c r="AT267" s="231" t="s">
        <v>174</v>
      </c>
      <c r="AU267" s="231" t="s">
        <v>81</v>
      </c>
      <c r="AV267" s="12" t="s">
        <v>79</v>
      </c>
      <c r="AW267" s="12" t="s">
        <v>36</v>
      </c>
      <c r="AX267" s="12" t="s">
        <v>72</v>
      </c>
      <c r="AY267" s="231" t="s">
        <v>162</v>
      </c>
    </row>
    <row r="268" spans="2:51" s="13" customFormat="1" ht="13.5">
      <c r="B268" s="232"/>
      <c r="C268" s="233"/>
      <c r="D268" s="245" t="s">
        <v>174</v>
      </c>
      <c r="E268" s="255" t="s">
        <v>21</v>
      </c>
      <c r="F268" s="256" t="s">
        <v>2379</v>
      </c>
      <c r="G268" s="233"/>
      <c r="H268" s="257">
        <v>429.2</v>
      </c>
      <c r="I268" s="237"/>
      <c r="J268" s="233"/>
      <c r="K268" s="233"/>
      <c r="L268" s="238"/>
      <c r="M268" s="239"/>
      <c r="N268" s="240"/>
      <c r="O268" s="240"/>
      <c r="P268" s="240"/>
      <c r="Q268" s="240"/>
      <c r="R268" s="240"/>
      <c r="S268" s="240"/>
      <c r="T268" s="241"/>
      <c r="AT268" s="242" t="s">
        <v>174</v>
      </c>
      <c r="AU268" s="242" t="s">
        <v>81</v>
      </c>
      <c r="AV268" s="13" t="s">
        <v>81</v>
      </c>
      <c r="AW268" s="13" t="s">
        <v>36</v>
      </c>
      <c r="AX268" s="13" t="s">
        <v>79</v>
      </c>
      <c r="AY268" s="242" t="s">
        <v>162</v>
      </c>
    </row>
    <row r="269" spans="2:65" s="1" customFormat="1" ht="22.5" customHeight="1">
      <c r="B269" s="43"/>
      <c r="C269" s="206" t="s">
        <v>413</v>
      </c>
      <c r="D269" s="206" t="s">
        <v>165</v>
      </c>
      <c r="E269" s="207" t="s">
        <v>478</v>
      </c>
      <c r="F269" s="208" t="s">
        <v>479</v>
      </c>
      <c r="G269" s="209" t="s">
        <v>187</v>
      </c>
      <c r="H269" s="210">
        <v>19.5</v>
      </c>
      <c r="I269" s="211"/>
      <c r="J269" s="212">
        <f>ROUND(I269*H269,2)</f>
        <v>0</v>
      </c>
      <c r="K269" s="208" t="s">
        <v>169</v>
      </c>
      <c r="L269" s="63"/>
      <c r="M269" s="213" t="s">
        <v>21</v>
      </c>
      <c r="N269" s="214" t="s">
        <v>43</v>
      </c>
      <c r="O269" s="44"/>
      <c r="P269" s="215">
        <f>O269*H269</f>
        <v>0</v>
      </c>
      <c r="Q269" s="215">
        <v>0</v>
      </c>
      <c r="R269" s="215">
        <f>Q269*H269</f>
        <v>0</v>
      </c>
      <c r="S269" s="215">
        <v>0.261</v>
      </c>
      <c r="T269" s="216">
        <f>S269*H269</f>
        <v>5.0895</v>
      </c>
      <c r="AR269" s="26" t="s">
        <v>170</v>
      </c>
      <c r="AT269" s="26" t="s">
        <v>165</v>
      </c>
      <c r="AU269" s="26" t="s">
        <v>81</v>
      </c>
      <c r="AY269" s="26" t="s">
        <v>162</v>
      </c>
      <c r="BE269" s="217">
        <f>IF(N269="základní",J269,0)</f>
        <v>0</v>
      </c>
      <c r="BF269" s="217">
        <f>IF(N269="snížená",J269,0)</f>
        <v>0</v>
      </c>
      <c r="BG269" s="217">
        <f>IF(N269="zákl. přenesená",J269,0)</f>
        <v>0</v>
      </c>
      <c r="BH269" s="217">
        <f>IF(N269="sníž. přenesená",J269,0)</f>
        <v>0</v>
      </c>
      <c r="BI269" s="217">
        <f>IF(N269="nulová",J269,0)</f>
        <v>0</v>
      </c>
      <c r="BJ269" s="26" t="s">
        <v>79</v>
      </c>
      <c r="BK269" s="217">
        <f>ROUND(I269*H269,2)</f>
        <v>0</v>
      </c>
      <c r="BL269" s="26" t="s">
        <v>170</v>
      </c>
      <c r="BM269" s="26" t="s">
        <v>2380</v>
      </c>
    </row>
    <row r="270" spans="2:51" s="12" customFormat="1" ht="13.5">
      <c r="B270" s="221"/>
      <c r="C270" s="222"/>
      <c r="D270" s="218" t="s">
        <v>174</v>
      </c>
      <c r="E270" s="223" t="s">
        <v>21</v>
      </c>
      <c r="F270" s="224" t="s">
        <v>2306</v>
      </c>
      <c r="G270" s="222"/>
      <c r="H270" s="225" t="s">
        <v>21</v>
      </c>
      <c r="I270" s="226"/>
      <c r="J270" s="222"/>
      <c r="K270" s="222"/>
      <c r="L270" s="227"/>
      <c r="M270" s="228"/>
      <c r="N270" s="229"/>
      <c r="O270" s="229"/>
      <c r="P270" s="229"/>
      <c r="Q270" s="229"/>
      <c r="R270" s="229"/>
      <c r="S270" s="229"/>
      <c r="T270" s="230"/>
      <c r="AT270" s="231" t="s">
        <v>174</v>
      </c>
      <c r="AU270" s="231" t="s">
        <v>81</v>
      </c>
      <c r="AV270" s="12" t="s">
        <v>79</v>
      </c>
      <c r="AW270" s="12" t="s">
        <v>36</v>
      </c>
      <c r="AX270" s="12" t="s">
        <v>72</v>
      </c>
      <c r="AY270" s="231" t="s">
        <v>162</v>
      </c>
    </row>
    <row r="271" spans="2:51" s="13" customFormat="1" ht="13.5">
      <c r="B271" s="232"/>
      <c r="C271" s="233"/>
      <c r="D271" s="218" t="s">
        <v>174</v>
      </c>
      <c r="E271" s="234" t="s">
        <v>21</v>
      </c>
      <c r="F271" s="235" t="s">
        <v>482</v>
      </c>
      <c r="G271" s="233"/>
      <c r="H271" s="236">
        <v>4.05</v>
      </c>
      <c r="I271" s="237"/>
      <c r="J271" s="233"/>
      <c r="K271" s="233"/>
      <c r="L271" s="238"/>
      <c r="M271" s="239"/>
      <c r="N271" s="240"/>
      <c r="O271" s="240"/>
      <c r="P271" s="240"/>
      <c r="Q271" s="240"/>
      <c r="R271" s="240"/>
      <c r="S271" s="240"/>
      <c r="T271" s="241"/>
      <c r="AT271" s="242" t="s">
        <v>174</v>
      </c>
      <c r="AU271" s="242" t="s">
        <v>81</v>
      </c>
      <c r="AV271" s="13" t="s">
        <v>81</v>
      </c>
      <c r="AW271" s="13" t="s">
        <v>36</v>
      </c>
      <c r="AX271" s="13" t="s">
        <v>72</v>
      </c>
      <c r="AY271" s="242" t="s">
        <v>162</v>
      </c>
    </row>
    <row r="272" spans="2:51" s="12" customFormat="1" ht="13.5">
      <c r="B272" s="221"/>
      <c r="C272" s="222"/>
      <c r="D272" s="218" t="s">
        <v>174</v>
      </c>
      <c r="E272" s="223" t="s">
        <v>21</v>
      </c>
      <c r="F272" s="224" t="s">
        <v>2325</v>
      </c>
      <c r="G272" s="222"/>
      <c r="H272" s="225" t="s">
        <v>21</v>
      </c>
      <c r="I272" s="226"/>
      <c r="J272" s="222"/>
      <c r="K272" s="222"/>
      <c r="L272" s="227"/>
      <c r="M272" s="228"/>
      <c r="N272" s="229"/>
      <c r="O272" s="229"/>
      <c r="P272" s="229"/>
      <c r="Q272" s="229"/>
      <c r="R272" s="229"/>
      <c r="S272" s="229"/>
      <c r="T272" s="230"/>
      <c r="AT272" s="231" t="s">
        <v>174</v>
      </c>
      <c r="AU272" s="231" t="s">
        <v>81</v>
      </c>
      <c r="AV272" s="12" t="s">
        <v>79</v>
      </c>
      <c r="AW272" s="12" t="s">
        <v>36</v>
      </c>
      <c r="AX272" s="12" t="s">
        <v>72</v>
      </c>
      <c r="AY272" s="231" t="s">
        <v>162</v>
      </c>
    </row>
    <row r="273" spans="2:51" s="13" customFormat="1" ht="13.5">
      <c r="B273" s="232"/>
      <c r="C273" s="233"/>
      <c r="D273" s="218" t="s">
        <v>174</v>
      </c>
      <c r="E273" s="234" t="s">
        <v>21</v>
      </c>
      <c r="F273" s="235" t="s">
        <v>635</v>
      </c>
      <c r="G273" s="233"/>
      <c r="H273" s="236">
        <v>15.45</v>
      </c>
      <c r="I273" s="237"/>
      <c r="J273" s="233"/>
      <c r="K273" s="233"/>
      <c r="L273" s="238"/>
      <c r="M273" s="239"/>
      <c r="N273" s="240"/>
      <c r="O273" s="240"/>
      <c r="P273" s="240"/>
      <c r="Q273" s="240"/>
      <c r="R273" s="240"/>
      <c r="S273" s="240"/>
      <c r="T273" s="241"/>
      <c r="AT273" s="242" t="s">
        <v>174</v>
      </c>
      <c r="AU273" s="242" t="s">
        <v>81</v>
      </c>
      <c r="AV273" s="13" t="s">
        <v>81</v>
      </c>
      <c r="AW273" s="13" t="s">
        <v>36</v>
      </c>
      <c r="AX273" s="13" t="s">
        <v>72</v>
      </c>
      <c r="AY273" s="242" t="s">
        <v>162</v>
      </c>
    </row>
    <row r="274" spans="2:51" s="14" customFormat="1" ht="13.5">
      <c r="B274" s="243"/>
      <c r="C274" s="244"/>
      <c r="D274" s="245" t="s">
        <v>174</v>
      </c>
      <c r="E274" s="246" t="s">
        <v>21</v>
      </c>
      <c r="F274" s="247" t="s">
        <v>184</v>
      </c>
      <c r="G274" s="244"/>
      <c r="H274" s="248">
        <v>19.5</v>
      </c>
      <c r="I274" s="249"/>
      <c r="J274" s="244"/>
      <c r="K274" s="244"/>
      <c r="L274" s="250"/>
      <c r="M274" s="251"/>
      <c r="N274" s="252"/>
      <c r="O274" s="252"/>
      <c r="P274" s="252"/>
      <c r="Q274" s="252"/>
      <c r="R274" s="252"/>
      <c r="S274" s="252"/>
      <c r="T274" s="253"/>
      <c r="AT274" s="254" t="s">
        <v>174</v>
      </c>
      <c r="AU274" s="254" t="s">
        <v>81</v>
      </c>
      <c r="AV274" s="14" t="s">
        <v>170</v>
      </c>
      <c r="AW274" s="14" t="s">
        <v>36</v>
      </c>
      <c r="AX274" s="14" t="s">
        <v>79</v>
      </c>
      <c r="AY274" s="254" t="s">
        <v>162</v>
      </c>
    </row>
    <row r="275" spans="2:65" s="1" customFormat="1" ht="22.5" customHeight="1">
      <c r="B275" s="43"/>
      <c r="C275" s="206" t="s">
        <v>423</v>
      </c>
      <c r="D275" s="206" t="s">
        <v>165</v>
      </c>
      <c r="E275" s="207" t="s">
        <v>499</v>
      </c>
      <c r="F275" s="208" t="s">
        <v>500</v>
      </c>
      <c r="G275" s="209" t="s">
        <v>187</v>
      </c>
      <c r="H275" s="210">
        <v>2.8</v>
      </c>
      <c r="I275" s="211"/>
      <c r="J275" s="212">
        <f>ROUND(I275*H275,2)</f>
        <v>0</v>
      </c>
      <c r="K275" s="208" t="s">
        <v>169</v>
      </c>
      <c r="L275" s="63"/>
      <c r="M275" s="213" t="s">
        <v>21</v>
      </c>
      <c r="N275" s="214" t="s">
        <v>43</v>
      </c>
      <c r="O275" s="44"/>
      <c r="P275" s="215">
        <f>O275*H275</f>
        <v>0</v>
      </c>
      <c r="Q275" s="215">
        <v>0</v>
      </c>
      <c r="R275" s="215">
        <f>Q275*H275</f>
        <v>0</v>
      </c>
      <c r="S275" s="215">
        <v>0.076</v>
      </c>
      <c r="T275" s="216">
        <f>S275*H275</f>
        <v>0.2128</v>
      </c>
      <c r="AR275" s="26" t="s">
        <v>170</v>
      </c>
      <c r="AT275" s="26" t="s">
        <v>165</v>
      </c>
      <c r="AU275" s="26" t="s">
        <v>81</v>
      </c>
      <c r="AY275" s="26" t="s">
        <v>162</v>
      </c>
      <c r="BE275" s="217">
        <f>IF(N275="základní",J275,0)</f>
        <v>0</v>
      </c>
      <c r="BF275" s="217">
        <f>IF(N275="snížená",J275,0)</f>
        <v>0</v>
      </c>
      <c r="BG275" s="217">
        <f>IF(N275="zákl. přenesená",J275,0)</f>
        <v>0</v>
      </c>
      <c r="BH275" s="217">
        <f>IF(N275="sníž. přenesená",J275,0)</f>
        <v>0</v>
      </c>
      <c r="BI275" s="217">
        <f>IF(N275="nulová",J275,0)</f>
        <v>0</v>
      </c>
      <c r="BJ275" s="26" t="s">
        <v>79</v>
      </c>
      <c r="BK275" s="217">
        <f>ROUND(I275*H275,2)</f>
        <v>0</v>
      </c>
      <c r="BL275" s="26" t="s">
        <v>170</v>
      </c>
      <c r="BM275" s="26" t="s">
        <v>2381</v>
      </c>
    </row>
    <row r="276" spans="2:47" s="1" customFormat="1" ht="40.5">
      <c r="B276" s="43"/>
      <c r="C276" s="65"/>
      <c r="D276" s="218" t="s">
        <v>172</v>
      </c>
      <c r="E276" s="65"/>
      <c r="F276" s="219" t="s">
        <v>502</v>
      </c>
      <c r="G276" s="65"/>
      <c r="H276" s="65"/>
      <c r="I276" s="174"/>
      <c r="J276" s="65"/>
      <c r="K276" s="65"/>
      <c r="L276" s="63"/>
      <c r="M276" s="220"/>
      <c r="N276" s="44"/>
      <c r="O276" s="44"/>
      <c r="P276" s="44"/>
      <c r="Q276" s="44"/>
      <c r="R276" s="44"/>
      <c r="S276" s="44"/>
      <c r="T276" s="80"/>
      <c r="AT276" s="26" t="s">
        <v>172</v>
      </c>
      <c r="AU276" s="26" t="s">
        <v>81</v>
      </c>
    </row>
    <row r="277" spans="2:51" s="12" customFormat="1" ht="13.5">
      <c r="B277" s="221"/>
      <c r="C277" s="222"/>
      <c r="D277" s="218" t="s">
        <v>174</v>
      </c>
      <c r="E277" s="223" t="s">
        <v>21</v>
      </c>
      <c r="F277" s="224" t="s">
        <v>2296</v>
      </c>
      <c r="G277" s="222"/>
      <c r="H277" s="225" t="s">
        <v>21</v>
      </c>
      <c r="I277" s="226"/>
      <c r="J277" s="222"/>
      <c r="K277" s="222"/>
      <c r="L277" s="227"/>
      <c r="M277" s="228"/>
      <c r="N277" s="229"/>
      <c r="O277" s="229"/>
      <c r="P277" s="229"/>
      <c r="Q277" s="229"/>
      <c r="R277" s="229"/>
      <c r="S277" s="229"/>
      <c r="T277" s="230"/>
      <c r="AT277" s="231" t="s">
        <v>174</v>
      </c>
      <c r="AU277" s="231" t="s">
        <v>81</v>
      </c>
      <c r="AV277" s="12" t="s">
        <v>79</v>
      </c>
      <c r="AW277" s="12" t="s">
        <v>36</v>
      </c>
      <c r="AX277" s="12" t="s">
        <v>72</v>
      </c>
      <c r="AY277" s="231" t="s">
        <v>162</v>
      </c>
    </row>
    <row r="278" spans="2:51" s="13" customFormat="1" ht="13.5">
      <c r="B278" s="232"/>
      <c r="C278" s="233"/>
      <c r="D278" s="218" t="s">
        <v>174</v>
      </c>
      <c r="E278" s="234" t="s">
        <v>21</v>
      </c>
      <c r="F278" s="235" t="s">
        <v>2382</v>
      </c>
      <c r="G278" s="233"/>
      <c r="H278" s="236">
        <v>1.4</v>
      </c>
      <c r="I278" s="237"/>
      <c r="J278" s="233"/>
      <c r="K278" s="233"/>
      <c r="L278" s="238"/>
      <c r="M278" s="239"/>
      <c r="N278" s="240"/>
      <c r="O278" s="240"/>
      <c r="P278" s="240"/>
      <c r="Q278" s="240"/>
      <c r="R278" s="240"/>
      <c r="S278" s="240"/>
      <c r="T278" s="241"/>
      <c r="AT278" s="242" t="s">
        <v>174</v>
      </c>
      <c r="AU278" s="242" t="s">
        <v>81</v>
      </c>
      <c r="AV278" s="13" t="s">
        <v>81</v>
      </c>
      <c r="AW278" s="13" t="s">
        <v>36</v>
      </c>
      <c r="AX278" s="13" t="s">
        <v>72</v>
      </c>
      <c r="AY278" s="242" t="s">
        <v>162</v>
      </c>
    </row>
    <row r="279" spans="2:51" s="12" customFormat="1" ht="13.5">
      <c r="B279" s="221"/>
      <c r="C279" s="222"/>
      <c r="D279" s="218" t="s">
        <v>174</v>
      </c>
      <c r="E279" s="223" t="s">
        <v>21</v>
      </c>
      <c r="F279" s="224" t="s">
        <v>2383</v>
      </c>
      <c r="G279" s="222"/>
      <c r="H279" s="225" t="s">
        <v>21</v>
      </c>
      <c r="I279" s="226"/>
      <c r="J279" s="222"/>
      <c r="K279" s="222"/>
      <c r="L279" s="227"/>
      <c r="M279" s="228"/>
      <c r="N279" s="229"/>
      <c r="O279" s="229"/>
      <c r="P279" s="229"/>
      <c r="Q279" s="229"/>
      <c r="R279" s="229"/>
      <c r="S279" s="229"/>
      <c r="T279" s="230"/>
      <c r="AT279" s="231" t="s">
        <v>174</v>
      </c>
      <c r="AU279" s="231" t="s">
        <v>81</v>
      </c>
      <c r="AV279" s="12" t="s">
        <v>79</v>
      </c>
      <c r="AW279" s="12" t="s">
        <v>36</v>
      </c>
      <c r="AX279" s="12" t="s">
        <v>72</v>
      </c>
      <c r="AY279" s="231" t="s">
        <v>162</v>
      </c>
    </row>
    <row r="280" spans="2:51" s="13" customFormat="1" ht="13.5">
      <c r="B280" s="232"/>
      <c r="C280" s="233"/>
      <c r="D280" s="218" t="s">
        <v>174</v>
      </c>
      <c r="E280" s="234" t="s">
        <v>21</v>
      </c>
      <c r="F280" s="235" t="s">
        <v>2382</v>
      </c>
      <c r="G280" s="233"/>
      <c r="H280" s="236">
        <v>1.4</v>
      </c>
      <c r="I280" s="237"/>
      <c r="J280" s="233"/>
      <c r="K280" s="233"/>
      <c r="L280" s="238"/>
      <c r="M280" s="239"/>
      <c r="N280" s="240"/>
      <c r="O280" s="240"/>
      <c r="P280" s="240"/>
      <c r="Q280" s="240"/>
      <c r="R280" s="240"/>
      <c r="S280" s="240"/>
      <c r="T280" s="241"/>
      <c r="AT280" s="242" t="s">
        <v>174</v>
      </c>
      <c r="AU280" s="242" t="s">
        <v>81</v>
      </c>
      <c r="AV280" s="13" t="s">
        <v>81</v>
      </c>
      <c r="AW280" s="13" t="s">
        <v>36</v>
      </c>
      <c r="AX280" s="13" t="s">
        <v>72</v>
      </c>
      <c r="AY280" s="242" t="s">
        <v>162</v>
      </c>
    </row>
    <row r="281" spans="2:51" s="14" customFormat="1" ht="13.5">
      <c r="B281" s="243"/>
      <c r="C281" s="244"/>
      <c r="D281" s="245" t="s">
        <v>174</v>
      </c>
      <c r="E281" s="246" t="s">
        <v>21</v>
      </c>
      <c r="F281" s="247" t="s">
        <v>184</v>
      </c>
      <c r="G281" s="244"/>
      <c r="H281" s="248">
        <v>2.8</v>
      </c>
      <c r="I281" s="249"/>
      <c r="J281" s="244"/>
      <c r="K281" s="244"/>
      <c r="L281" s="250"/>
      <c r="M281" s="251"/>
      <c r="N281" s="252"/>
      <c r="O281" s="252"/>
      <c r="P281" s="252"/>
      <c r="Q281" s="252"/>
      <c r="R281" s="252"/>
      <c r="S281" s="252"/>
      <c r="T281" s="253"/>
      <c r="AT281" s="254" t="s">
        <v>174</v>
      </c>
      <c r="AU281" s="254" t="s">
        <v>81</v>
      </c>
      <c r="AV281" s="14" t="s">
        <v>170</v>
      </c>
      <c r="AW281" s="14" t="s">
        <v>36</v>
      </c>
      <c r="AX281" s="14" t="s">
        <v>79</v>
      </c>
      <c r="AY281" s="254" t="s">
        <v>162</v>
      </c>
    </row>
    <row r="282" spans="2:65" s="1" customFormat="1" ht="22.5" customHeight="1">
      <c r="B282" s="43"/>
      <c r="C282" s="206" t="s">
        <v>427</v>
      </c>
      <c r="D282" s="206" t="s">
        <v>165</v>
      </c>
      <c r="E282" s="207" t="s">
        <v>513</v>
      </c>
      <c r="F282" s="208" t="s">
        <v>514</v>
      </c>
      <c r="G282" s="209" t="s">
        <v>187</v>
      </c>
      <c r="H282" s="210">
        <v>2</v>
      </c>
      <c r="I282" s="211"/>
      <c r="J282" s="212">
        <f>ROUND(I282*H282,2)</f>
        <v>0</v>
      </c>
      <c r="K282" s="208" t="s">
        <v>169</v>
      </c>
      <c r="L282" s="63"/>
      <c r="M282" s="213" t="s">
        <v>21</v>
      </c>
      <c r="N282" s="214" t="s">
        <v>43</v>
      </c>
      <c r="O282" s="44"/>
      <c r="P282" s="215">
        <f>O282*H282</f>
        <v>0</v>
      </c>
      <c r="Q282" s="215">
        <v>0</v>
      </c>
      <c r="R282" s="215">
        <f>Q282*H282</f>
        <v>0</v>
      </c>
      <c r="S282" s="215">
        <v>0.27</v>
      </c>
      <c r="T282" s="216">
        <f>S282*H282</f>
        <v>0.54</v>
      </c>
      <c r="AR282" s="26" t="s">
        <v>170</v>
      </c>
      <c r="AT282" s="26" t="s">
        <v>165</v>
      </c>
      <c r="AU282" s="26" t="s">
        <v>81</v>
      </c>
      <c r="AY282" s="26" t="s">
        <v>162</v>
      </c>
      <c r="BE282" s="217">
        <f>IF(N282="základní",J282,0)</f>
        <v>0</v>
      </c>
      <c r="BF282" s="217">
        <f>IF(N282="snížená",J282,0)</f>
        <v>0</v>
      </c>
      <c r="BG282" s="217">
        <f>IF(N282="zákl. přenesená",J282,0)</f>
        <v>0</v>
      </c>
      <c r="BH282" s="217">
        <f>IF(N282="sníž. přenesená",J282,0)</f>
        <v>0</v>
      </c>
      <c r="BI282" s="217">
        <f>IF(N282="nulová",J282,0)</f>
        <v>0</v>
      </c>
      <c r="BJ282" s="26" t="s">
        <v>79</v>
      </c>
      <c r="BK282" s="217">
        <f>ROUND(I282*H282,2)</f>
        <v>0</v>
      </c>
      <c r="BL282" s="26" t="s">
        <v>170</v>
      </c>
      <c r="BM282" s="26" t="s">
        <v>2384</v>
      </c>
    </row>
    <row r="283" spans="2:51" s="12" customFormat="1" ht="13.5">
      <c r="B283" s="221"/>
      <c r="C283" s="222"/>
      <c r="D283" s="218" t="s">
        <v>174</v>
      </c>
      <c r="E283" s="223" t="s">
        <v>21</v>
      </c>
      <c r="F283" s="224" t="s">
        <v>2385</v>
      </c>
      <c r="G283" s="222"/>
      <c r="H283" s="225" t="s">
        <v>21</v>
      </c>
      <c r="I283" s="226"/>
      <c r="J283" s="222"/>
      <c r="K283" s="222"/>
      <c r="L283" s="227"/>
      <c r="M283" s="228"/>
      <c r="N283" s="229"/>
      <c r="O283" s="229"/>
      <c r="P283" s="229"/>
      <c r="Q283" s="229"/>
      <c r="R283" s="229"/>
      <c r="S283" s="229"/>
      <c r="T283" s="230"/>
      <c r="AT283" s="231" t="s">
        <v>174</v>
      </c>
      <c r="AU283" s="231" t="s">
        <v>81</v>
      </c>
      <c r="AV283" s="12" t="s">
        <v>79</v>
      </c>
      <c r="AW283" s="12" t="s">
        <v>36</v>
      </c>
      <c r="AX283" s="12" t="s">
        <v>72</v>
      </c>
      <c r="AY283" s="231" t="s">
        <v>162</v>
      </c>
    </row>
    <row r="284" spans="2:51" s="13" customFormat="1" ht="13.5">
      <c r="B284" s="232"/>
      <c r="C284" s="233"/>
      <c r="D284" s="218" t="s">
        <v>174</v>
      </c>
      <c r="E284" s="234" t="s">
        <v>21</v>
      </c>
      <c r="F284" s="235" t="s">
        <v>2386</v>
      </c>
      <c r="G284" s="233"/>
      <c r="H284" s="236">
        <v>2</v>
      </c>
      <c r="I284" s="237"/>
      <c r="J284" s="233"/>
      <c r="K284" s="233"/>
      <c r="L284" s="238"/>
      <c r="M284" s="239"/>
      <c r="N284" s="240"/>
      <c r="O284" s="240"/>
      <c r="P284" s="240"/>
      <c r="Q284" s="240"/>
      <c r="R284" s="240"/>
      <c r="S284" s="240"/>
      <c r="T284" s="241"/>
      <c r="AT284" s="242" t="s">
        <v>174</v>
      </c>
      <c r="AU284" s="242" t="s">
        <v>81</v>
      </c>
      <c r="AV284" s="13" t="s">
        <v>81</v>
      </c>
      <c r="AW284" s="13" t="s">
        <v>36</v>
      </c>
      <c r="AX284" s="13" t="s">
        <v>72</v>
      </c>
      <c r="AY284" s="242" t="s">
        <v>162</v>
      </c>
    </row>
    <row r="285" spans="2:51" s="14" customFormat="1" ht="13.5">
      <c r="B285" s="243"/>
      <c r="C285" s="244"/>
      <c r="D285" s="245" t="s">
        <v>174</v>
      </c>
      <c r="E285" s="246" t="s">
        <v>21</v>
      </c>
      <c r="F285" s="247" t="s">
        <v>184</v>
      </c>
      <c r="G285" s="244"/>
      <c r="H285" s="248">
        <v>2</v>
      </c>
      <c r="I285" s="249"/>
      <c r="J285" s="244"/>
      <c r="K285" s="244"/>
      <c r="L285" s="250"/>
      <c r="M285" s="251"/>
      <c r="N285" s="252"/>
      <c r="O285" s="252"/>
      <c r="P285" s="252"/>
      <c r="Q285" s="252"/>
      <c r="R285" s="252"/>
      <c r="S285" s="252"/>
      <c r="T285" s="253"/>
      <c r="AT285" s="254" t="s">
        <v>174</v>
      </c>
      <c r="AU285" s="254" t="s">
        <v>81</v>
      </c>
      <c r="AV285" s="14" t="s">
        <v>170</v>
      </c>
      <c r="AW285" s="14" t="s">
        <v>36</v>
      </c>
      <c r="AX285" s="14" t="s">
        <v>79</v>
      </c>
      <c r="AY285" s="254" t="s">
        <v>162</v>
      </c>
    </row>
    <row r="286" spans="2:65" s="1" customFormat="1" ht="22.5" customHeight="1">
      <c r="B286" s="43"/>
      <c r="C286" s="206" t="s">
        <v>431</v>
      </c>
      <c r="D286" s="206" t="s">
        <v>165</v>
      </c>
      <c r="E286" s="207" t="s">
        <v>518</v>
      </c>
      <c r="F286" s="208" t="s">
        <v>519</v>
      </c>
      <c r="G286" s="209" t="s">
        <v>206</v>
      </c>
      <c r="H286" s="210">
        <v>2.3</v>
      </c>
      <c r="I286" s="211"/>
      <c r="J286" s="212">
        <f>ROUND(I286*H286,2)</f>
        <v>0</v>
      </c>
      <c r="K286" s="208" t="s">
        <v>169</v>
      </c>
      <c r="L286" s="63"/>
      <c r="M286" s="213" t="s">
        <v>21</v>
      </c>
      <c r="N286" s="214" t="s">
        <v>43</v>
      </c>
      <c r="O286" s="44"/>
      <c r="P286" s="215">
        <f>O286*H286</f>
        <v>0</v>
      </c>
      <c r="Q286" s="215">
        <v>0</v>
      </c>
      <c r="R286" s="215">
        <f>Q286*H286</f>
        <v>0</v>
      </c>
      <c r="S286" s="215">
        <v>0.042</v>
      </c>
      <c r="T286" s="216">
        <f>S286*H286</f>
        <v>0.0966</v>
      </c>
      <c r="AR286" s="26" t="s">
        <v>170</v>
      </c>
      <c r="AT286" s="26" t="s">
        <v>165</v>
      </c>
      <c r="AU286" s="26" t="s">
        <v>81</v>
      </c>
      <c r="AY286" s="26" t="s">
        <v>162</v>
      </c>
      <c r="BE286" s="217">
        <f>IF(N286="základní",J286,0)</f>
        <v>0</v>
      </c>
      <c r="BF286" s="217">
        <f>IF(N286="snížená",J286,0)</f>
        <v>0</v>
      </c>
      <c r="BG286" s="217">
        <f>IF(N286="zákl. přenesená",J286,0)</f>
        <v>0</v>
      </c>
      <c r="BH286" s="217">
        <f>IF(N286="sníž. přenesená",J286,0)</f>
        <v>0</v>
      </c>
      <c r="BI286" s="217">
        <f>IF(N286="nulová",J286,0)</f>
        <v>0</v>
      </c>
      <c r="BJ286" s="26" t="s">
        <v>79</v>
      </c>
      <c r="BK286" s="217">
        <f>ROUND(I286*H286,2)</f>
        <v>0</v>
      </c>
      <c r="BL286" s="26" t="s">
        <v>170</v>
      </c>
      <c r="BM286" s="26" t="s">
        <v>2387</v>
      </c>
    </row>
    <row r="287" spans="2:51" s="12" customFormat="1" ht="13.5">
      <c r="B287" s="221"/>
      <c r="C287" s="222"/>
      <c r="D287" s="218" t="s">
        <v>174</v>
      </c>
      <c r="E287" s="223" t="s">
        <v>21</v>
      </c>
      <c r="F287" s="224" t="s">
        <v>2296</v>
      </c>
      <c r="G287" s="222"/>
      <c r="H287" s="225" t="s">
        <v>21</v>
      </c>
      <c r="I287" s="226"/>
      <c r="J287" s="222"/>
      <c r="K287" s="222"/>
      <c r="L287" s="227"/>
      <c r="M287" s="228"/>
      <c r="N287" s="229"/>
      <c r="O287" s="229"/>
      <c r="P287" s="229"/>
      <c r="Q287" s="229"/>
      <c r="R287" s="229"/>
      <c r="S287" s="229"/>
      <c r="T287" s="230"/>
      <c r="AT287" s="231" t="s">
        <v>174</v>
      </c>
      <c r="AU287" s="231" t="s">
        <v>81</v>
      </c>
      <c r="AV287" s="12" t="s">
        <v>79</v>
      </c>
      <c r="AW287" s="12" t="s">
        <v>36</v>
      </c>
      <c r="AX287" s="12" t="s">
        <v>72</v>
      </c>
      <c r="AY287" s="231" t="s">
        <v>162</v>
      </c>
    </row>
    <row r="288" spans="2:51" s="13" customFormat="1" ht="13.5">
      <c r="B288" s="232"/>
      <c r="C288" s="233"/>
      <c r="D288" s="218" t="s">
        <v>174</v>
      </c>
      <c r="E288" s="234" t="s">
        <v>21</v>
      </c>
      <c r="F288" s="235" t="s">
        <v>2388</v>
      </c>
      <c r="G288" s="233"/>
      <c r="H288" s="236">
        <v>1.1</v>
      </c>
      <c r="I288" s="237"/>
      <c r="J288" s="233"/>
      <c r="K288" s="233"/>
      <c r="L288" s="238"/>
      <c r="M288" s="239"/>
      <c r="N288" s="240"/>
      <c r="O288" s="240"/>
      <c r="P288" s="240"/>
      <c r="Q288" s="240"/>
      <c r="R288" s="240"/>
      <c r="S288" s="240"/>
      <c r="T288" s="241"/>
      <c r="AT288" s="242" t="s">
        <v>174</v>
      </c>
      <c r="AU288" s="242" t="s">
        <v>81</v>
      </c>
      <c r="AV288" s="13" t="s">
        <v>81</v>
      </c>
      <c r="AW288" s="13" t="s">
        <v>36</v>
      </c>
      <c r="AX288" s="13" t="s">
        <v>72</v>
      </c>
      <c r="AY288" s="242" t="s">
        <v>162</v>
      </c>
    </row>
    <row r="289" spans="2:51" s="12" customFormat="1" ht="13.5">
      <c r="B289" s="221"/>
      <c r="C289" s="222"/>
      <c r="D289" s="218" t="s">
        <v>174</v>
      </c>
      <c r="E289" s="223" t="s">
        <v>21</v>
      </c>
      <c r="F289" s="224" t="s">
        <v>2298</v>
      </c>
      <c r="G289" s="222"/>
      <c r="H289" s="225" t="s">
        <v>21</v>
      </c>
      <c r="I289" s="226"/>
      <c r="J289" s="222"/>
      <c r="K289" s="222"/>
      <c r="L289" s="227"/>
      <c r="M289" s="228"/>
      <c r="N289" s="229"/>
      <c r="O289" s="229"/>
      <c r="P289" s="229"/>
      <c r="Q289" s="229"/>
      <c r="R289" s="229"/>
      <c r="S289" s="229"/>
      <c r="T289" s="230"/>
      <c r="AT289" s="231" t="s">
        <v>174</v>
      </c>
      <c r="AU289" s="231" t="s">
        <v>81</v>
      </c>
      <c r="AV289" s="12" t="s">
        <v>79</v>
      </c>
      <c r="AW289" s="12" t="s">
        <v>36</v>
      </c>
      <c r="AX289" s="12" t="s">
        <v>72</v>
      </c>
      <c r="AY289" s="231" t="s">
        <v>162</v>
      </c>
    </row>
    <row r="290" spans="2:51" s="13" customFormat="1" ht="13.5">
      <c r="B290" s="232"/>
      <c r="C290" s="233"/>
      <c r="D290" s="218" t="s">
        <v>174</v>
      </c>
      <c r="E290" s="234" t="s">
        <v>21</v>
      </c>
      <c r="F290" s="235" t="s">
        <v>2389</v>
      </c>
      <c r="G290" s="233"/>
      <c r="H290" s="236">
        <v>1.2</v>
      </c>
      <c r="I290" s="237"/>
      <c r="J290" s="233"/>
      <c r="K290" s="233"/>
      <c r="L290" s="238"/>
      <c r="M290" s="239"/>
      <c r="N290" s="240"/>
      <c r="O290" s="240"/>
      <c r="P290" s="240"/>
      <c r="Q290" s="240"/>
      <c r="R290" s="240"/>
      <c r="S290" s="240"/>
      <c r="T290" s="241"/>
      <c r="AT290" s="242" t="s">
        <v>174</v>
      </c>
      <c r="AU290" s="242" t="s">
        <v>81</v>
      </c>
      <c r="AV290" s="13" t="s">
        <v>81</v>
      </c>
      <c r="AW290" s="13" t="s">
        <v>36</v>
      </c>
      <c r="AX290" s="13" t="s">
        <v>72</v>
      </c>
      <c r="AY290" s="242" t="s">
        <v>162</v>
      </c>
    </row>
    <row r="291" spans="2:51" s="14" customFormat="1" ht="13.5">
      <c r="B291" s="243"/>
      <c r="C291" s="244"/>
      <c r="D291" s="245" t="s">
        <v>174</v>
      </c>
      <c r="E291" s="246" t="s">
        <v>21</v>
      </c>
      <c r="F291" s="247" t="s">
        <v>184</v>
      </c>
      <c r="G291" s="244"/>
      <c r="H291" s="248">
        <v>2.3</v>
      </c>
      <c r="I291" s="249"/>
      <c r="J291" s="244"/>
      <c r="K291" s="244"/>
      <c r="L291" s="250"/>
      <c r="M291" s="251"/>
      <c r="N291" s="252"/>
      <c r="O291" s="252"/>
      <c r="P291" s="252"/>
      <c r="Q291" s="252"/>
      <c r="R291" s="252"/>
      <c r="S291" s="252"/>
      <c r="T291" s="253"/>
      <c r="AT291" s="254" t="s">
        <v>174</v>
      </c>
      <c r="AU291" s="254" t="s">
        <v>81</v>
      </c>
      <c r="AV291" s="14" t="s">
        <v>170</v>
      </c>
      <c r="AW291" s="14" t="s">
        <v>36</v>
      </c>
      <c r="AX291" s="14" t="s">
        <v>79</v>
      </c>
      <c r="AY291" s="254" t="s">
        <v>162</v>
      </c>
    </row>
    <row r="292" spans="2:65" s="1" customFormat="1" ht="22.5" customHeight="1">
      <c r="B292" s="43"/>
      <c r="C292" s="206" t="s">
        <v>435</v>
      </c>
      <c r="D292" s="206" t="s">
        <v>165</v>
      </c>
      <c r="E292" s="207" t="s">
        <v>524</v>
      </c>
      <c r="F292" s="208" t="s">
        <v>525</v>
      </c>
      <c r="G292" s="209" t="s">
        <v>187</v>
      </c>
      <c r="H292" s="210">
        <v>41.879</v>
      </c>
      <c r="I292" s="211"/>
      <c r="J292" s="212">
        <f>ROUND(I292*H292,2)</f>
        <v>0</v>
      </c>
      <c r="K292" s="208" t="s">
        <v>169</v>
      </c>
      <c r="L292" s="63"/>
      <c r="M292" s="213" t="s">
        <v>21</v>
      </c>
      <c r="N292" s="214" t="s">
        <v>43</v>
      </c>
      <c r="O292" s="44"/>
      <c r="P292" s="215">
        <f>O292*H292</f>
        <v>0</v>
      </c>
      <c r="Q292" s="215">
        <v>0</v>
      </c>
      <c r="R292" s="215">
        <f>Q292*H292</f>
        <v>0</v>
      </c>
      <c r="S292" s="215">
        <v>0.068</v>
      </c>
      <c r="T292" s="216">
        <f>S292*H292</f>
        <v>2.847772</v>
      </c>
      <c r="AR292" s="26" t="s">
        <v>170</v>
      </c>
      <c r="AT292" s="26" t="s">
        <v>165</v>
      </c>
      <c r="AU292" s="26" t="s">
        <v>81</v>
      </c>
      <c r="AY292" s="26" t="s">
        <v>162</v>
      </c>
      <c r="BE292" s="217">
        <f>IF(N292="základní",J292,0)</f>
        <v>0</v>
      </c>
      <c r="BF292" s="217">
        <f>IF(N292="snížená",J292,0)</f>
        <v>0</v>
      </c>
      <c r="BG292" s="217">
        <f>IF(N292="zákl. přenesená",J292,0)</f>
        <v>0</v>
      </c>
      <c r="BH292" s="217">
        <f>IF(N292="sníž. přenesená",J292,0)</f>
        <v>0</v>
      </c>
      <c r="BI292" s="217">
        <f>IF(N292="nulová",J292,0)</f>
        <v>0</v>
      </c>
      <c r="BJ292" s="26" t="s">
        <v>79</v>
      </c>
      <c r="BK292" s="217">
        <f>ROUND(I292*H292,2)</f>
        <v>0</v>
      </c>
      <c r="BL292" s="26" t="s">
        <v>170</v>
      </c>
      <c r="BM292" s="26" t="s">
        <v>2390</v>
      </c>
    </row>
    <row r="293" spans="2:47" s="1" customFormat="1" ht="27">
      <c r="B293" s="43"/>
      <c r="C293" s="65"/>
      <c r="D293" s="218" t="s">
        <v>172</v>
      </c>
      <c r="E293" s="65"/>
      <c r="F293" s="219" t="s">
        <v>527</v>
      </c>
      <c r="G293" s="65"/>
      <c r="H293" s="65"/>
      <c r="I293" s="174"/>
      <c r="J293" s="65"/>
      <c r="K293" s="65"/>
      <c r="L293" s="63"/>
      <c r="M293" s="220"/>
      <c r="N293" s="44"/>
      <c r="O293" s="44"/>
      <c r="P293" s="44"/>
      <c r="Q293" s="44"/>
      <c r="R293" s="44"/>
      <c r="S293" s="44"/>
      <c r="T293" s="80"/>
      <c r="AT293" s="26" t="s">
        <v>172</v>
      </c>
      <c r="AU293" s="26" t="s">
        <v>81</v>
      </c>
    </row>
    <row r="294" spans="2:51" s="12" customFormat="1" ht="13.5">
      <c r="B294" s="221"/>
      <c r="C294" s="222"/>
      <c r="D294" s="218" t="s">
        <v>174</v>
      </c>
      <c r="E294" s="223" t="s">
        <v>21</v>
      </c>
      <c r="F294" s="224" t="s">
        <v>2306</v>
      </c>
      <c r="G294" s="222"/>
      <c r="H294" s="225" t="s">
        <v>21</v>
      </c>
      <c r="I294" s="226"/>
      <c r="J294" s="222"/>
      <c r="K294" s="222"/>
      <c r="L294" s="227"/>
      <c r="M294" s="228"/>
      <c r="N294" s="229"/>
      <c r="O294" s="229"/>
      <c r="P294" s="229"/>
      <c r="Q294" s="229"/>
      <c r="R294" s="229"/>
      <c r="S294" s="229"/>
      <c r="T294" s="230"/>
      <c r="AT294" s="231" t="s">
        <v>174</v>
      </c>
      <c r="AU294" s="231" t="s">
        <v>81</v>
      </c>
      <c r="AV294" s="12" t="s">
        <v>79</v>
      </c>
      <c r="AW294" s="12" t="s">
        <v>36</v>
      </c>
      <c r="AX294" s="12" t="s">
        <v>72</v>
      </c>
      <c r="AY294" s="231" t="s">
        <v>162</v>
      </c>
    </row>
    <row r="295" spans="2:51" s="13" customFormat="1" ht="13.5">
      <c r="B295" s="232"/>
      <c r="C295" s="233"/>
      <c r="D295" s="218" t="s">
        <v>174</v>
      </c>
      <c r="E295" s="234" t="s">
        <v>21</v>
      </c>
      <c r="F295" s="235" t="s">
        <v>2391</v>
      </c>
      <c r="G295" s="233"/>
      <c r="H295" s="236">
        <v>1.92</v>
      </c>
      <c r="I295" s="237"/>
      <c r="J295" s="233"/>
      <c r="K295" s="233"/>
      <c r="L295" s="238"/>
      <c r="M295" s="239"/>
      <c r="N295" s="240"/>
      <c r="O295" s="240"/>
      <c r="P295" s="240"/>
      <c r="Q295" s="240"/>
      <c r="R295" s="240"/>
      <c r="S295" s="240"/>
      <c r="T295" s="241"/>
      <c r="AT295" s="242" t="s">
        <v>174</v>
      </c>
      <c r="AU295" s="242" t="s">
        <v>81</v>
      </c>
      <c r="AV295" s="13" t="s">
        <v>81</v>
      </c>
      <c r="AW295" s="13" t="s">
        <v>36</v>
      </c>
      <c r="AX295" s="13" t="s">
        <v>72</v>
      </c>
      <c r="AY295" s="242" t="s">
        <v>162</v>
      </c>
    </row>
    <row r="296" spans="2:51" s="12" customFormat="1" ht="13.5">
      <c r="B296" s="221"/>
      <c r="C296" s="222"/>
      <c r="D296" s="218" t="s">
        <v>174</v>
      </c>
      <c r="E296" s="223" t="s">
        <v>21</v>
      </c>
      <c r="F296" s="224" t="s">
        <v>2321</v>
      </c>
      <c r="G296" s="222"/>
      <c r="H296" s="225" t="s">
        <v>21</v>
      </c>
      <c r="I296" s="226"/>
      <c r="J296" s="222"/>
      <c r="K296" s="222"/>
      <c r="L296" s="227"/>
      <c r="M296" s="228"/>
      <c r="N296" s="229"/>
      <c r="O296" s="229"/>
      <c r="P296" s="229"/>
      <c r="Q296" s="229"/>
      <c r="R296" s="229"/>
      <c r="S296" s="229"/>
      <c r="T296" s="230"/>
      <c r="AT296" s="231" t="s">
        <v>174</v>
      </c>
      <c r="AU296" s="231" t="s">
        <v>81</v>
      </c>
      <c r="AV296" s="12" t="s">
        <v>79</v>
      </c>
      <c r="AW296" s="12" t="s">
        <v>36</v>
      </c>
      <c r="AX296" s="12" t="s">
        <v>72</v>
      </c>
      <c r="AY296" s="231" t="s">
        <v>162</v>
      </c>
    </row>
    <row r="297" spans="2:51" s="13" customFormat="1" ht="13.5">
      <c r="B297" s="232"/>
      <c r="C297" s="233"/>
      <c r="D297" s="218" t="s">
        <v>174</v>
      </c>
      <c r="E297" s="234" t="s">
        <v>21</v>
      </c>
      <c r="F297" s="235" t="s">
        <v>2391</v>
      </c>
      <c r="G297" s="233"/>
      <c r="H297" s="236">
        <v>1.92</v>
      </c>
      <c r="I297" s="237"/>
      <c r="J297" s="233"/>
      <c r="K297" s="233"/>
      <c r="L297" s="238"/>
      <c r="M297" s="239"/>
      <c r="N297" s="240"/>
      <c r="O297" s="240"/>
      <c r="P297" s="240"/>
      <c r="Q297" s="240"/>
      <c r="R297" s="240"/>
      <c r="S297" s="240"/>
      <c r="T297" s="241"/>
      <c r="AT297" s="242" t="s">
        <v>174</v>
      </c>
      <c r="AU297" s="242" t="s">
        <v>81</v>
      </c>
      <c r="AV297" s="13" t="s">
        <v>81</v>
      </c>
      <c r="AW297" s="13" t="s">
        <v>36</v>
      </c>
      <c r="AX297" s="13" t="s">
        <v>72</v>
      </c>
      <c r="AY297" s="242" t="s">
        <v>162</v>
      </c>
    </row>
    <row r="298" spans="2:51" s="12" customFormat="1" ht="13.5">
      <c r="B298" s="221"/>
      <c r="C298" s="222"/>
      <c r="D298" s="218" t="s">
        <v>174</v>
      </c>
      <c r="E298" s="223" t="s">
        <v>21</v>
      </c>
      <c r="F298" s="224" t="s">
        <v>2322</v>
      </c>
      <c r="G298" s="222"/>
      <c r="H298" s="225" t="s">
        <v>21</v>
      </c>
      <c r="I298" s="226"/>
      <c r="J298" s="222"/>
      <c r="K298" s="222"/>
      <c r="L298" s="227"/>
      <c r="M298" s="228"/>
      <c r="N298" s="229"/>
      <c r="O298" s="229"/>
      <c r="P298" s="229"/>
      <c r="Q298" s="229"/>
      <c r="R298" s="229"/>
      <c r="S298" s="229"/>
      <c r="T298" s="230"/>
      <c r="AT298" s="231" t="s">
        <v>174</v>
      </c>
      <c r="AU298" s="231" t="s">
        <v>81</v>
      </c>
      <c r="AV298" s="12" t="s">
        <v>79</v>
      </c>
      <c r="AW298" s="12" t="s">
        <v>36</v>
      </c>
      <c r="AX298" s="12" t="s">
        <v>72</v>
      </c>
      <c r="AY298" s="231" t="s">
        <v>162</v>
      </c>
    </row>
    <row r="299" spans="2:51" s="13" customFormat="1" ht="13.5">
      <c r="B299" s="232"/>
      <c r="C299" s="233"/>
      <c r="D299" s="218" t="s">
        <v>174</v>
      </c>
      <c r="E299" s="234" t="s">
        <v>21</v>
      </c>
      <c r="F299" s="235" t="s">
        <v>2392</v>
      </c>
      <c r="G299" s="233"/>
      <c r="H299" s="236">
        <v>2.48</v>
      </c>
      <c r="I299" s="237"/>
      <c r="J299" s="233"/>
      <c r="K299" s="233"/>
      <c r="L299" s="238"/>
      <c r="M299" s="239"/>
      <c r="N299" s="240"/>
      <c r="O299" s="240"/>
      <c r="P299" s="240"/>
      <c r="Q299" s="240"/>
      <c r="R299" s="240"/>
      <c r="S299" s="240"/>
      <c r="T299" s="241"/>
      <c r="AT299" s="242" t="s">
        <v>174</v>
      </c>
      <c r="AU299" s="242" t="s">
        <v>81</v>
      </c>
      <c r="AV299" s="13" t="s">
        <v>81</v>
      </c>
      <c r="AW299" s="13" t="s">
        <v>36</v>
      </c>
      <c r="AX299" s="13" t="s">
        <v>72</v>
      </c>
      <c r="AY299" s="242" t="s">
        <v>162</v>
      </c>
    </row>
    <row r="300" spans="2:51" s="12" customFormat="1" ht="13.5">
      <c r="B300" s="221"/>
      <c r="C300" s="222"/>
      <c r="D300" s="218" t="s">
        <v>174</v>
      </c>
      <c r="E300" s="223" t="s">
        <v>21</v>
      </c>
      <c r="F300" s="224" t="s">
        <v>2323</v>
      </c>
      <c r="G300" s="222"/>
      <c r="H300" s="225" t="s">
        <v>21</v>
      </c>
      <c r="I300" s="226"/>
      <c r="J300" s="222"/>
      <c r="K300" s="222"/>
      <c r="L300" s="227"/>
      <c r="M300" s="228"/>
      <c r="N300" s="229"/>
      <c r="O300" s="229"/>
      <c r="P300" s="229"/>
      <c r="Q300" s="229"/>
      <c r="R300" s="229"/>
      <c r="S300" s="229"/>
      <c r="T300" s="230"/>
      <c r="AT300" s="231" t="s">
        <v>174</v>
      </c>
      <c r="AU300" s="231" t="s">
        <v>81</v>
      </c>
      <c r="AV300" s="12" t="s">
        <v>79</v>
      </c>
      <c r="AW300" s="12" t="s">
        <v>36</v>
      </c>
      <c r="AX300" s="12" t="s">
        <v>72</v>
      </c>
      <c r="AY300" s="231" t="s">
        <v>162</v>
      </c>
    </row>
    <row r="301" spans="2:51" s="13" customFormat="1" ht="13.5">
      <c r="B301" s="232"/>
      <c r="C301" s="233"/>
      <c r="D301" s="218" t="s">
        <v>174</v>
      </c>
      <c r="E301" s="234" t="s">
        <v>21</v>
      </c>
      <c r="F301" s="235" t="s">
        <v>2392</v>
      </c>
      <c r="G301" s="233"/>
      <c r="H301" s="236">
        <v>2.48</v>
      </c>
      <c r="I301" s="237"/>
      <c r="J301" s="233"/>
      <c r="K301" s="233"/>
      <c r="L301" s="238"/>
      <c r="M301" s="239"/>
      <c r="N301" s="240"/>
      <c r="O301" s="240"/>
      <c r="P301" s="240"/>
      <c r="Q301" s="240"/>
      <c r="R301" s="240"/>
      <c r="S301" s="240"/>
      <c r="T301" s="241"/>
      <c r="AT301" s="242" t="s">
        <v>174</v>
      </c>
      <c r="AU301" s="242" t="s">
        <v>81</v>
      </c>
      <c r="AV301" s="13" t="s">
        <v>81</v>
      </c>
      <c r="AW301" s="13" t="s">
        <v>36</v>
      </c>
      <c r="AX301" s="13" t="s">
        <v>72</v>
      </c>
      <c r="AY301" s="242" t="s">
        <v>162</v>
      </c>
    </row>
    <row r="302" spans="2:51" s="12" customFormat="1" ht="13.5">
      <c r="B302" s="221"/>
      <c r="C302" s="222"/>
      <c r="D302" s="218" t="s">
        <v>174</v>
      </c>
      <c r="E302" s="223" t="s">
        <v>21</v>
      </c>
      <c r="F302" s="224" t="s">
        <v>2324</v>
      </c>
      <c r="G302" s="222"/>
      <c r="H302" s="225" t="s">
        <v>21</v>
      </c>
      <c r="I302" s="226"/>
      <c r="J302" s="222"/>
      <c r="K302" s="222"/>
      <c r="L302" s="227"/>
      <c r="M302" s="228"/>
      <c r="N302" s="229"/>
      <c r="O302" s="229"/>
      <c r="P302" s="229"/>
      <c r="Q302" s="229"/>
      <c r="R302" s="229"/>
      <c r="S302" s="229"/>
      <c r="T302" s="230"/>
      <c r="AT302" s="231" t="s">
        <v>174</v>
      </c>
      <c r="AU302" s="231" t="s">
        <v>81</v>
      </c>
      <c r="AV302" s="12" t="s">
        <v>79</v>
      </c>
      <c r="AW302" s="12" t="s">
        <v>36</v>
      </c>
      <c r="AX302" s="12" t="s">
        <v>72</v>
      </c>
      <c r="AY302" s="231" t="s">
        <v>162</v>
      </c>
    </row>
    <row r="303" spans="2:51" s="13" customFormat="1" ht="13.5">
      <c r="B303" s="232"/>
      <c r="C303" s="233"/>
      <c r="D303" s="218" t="s">
        <v>174</v>
      </c>
      <c r="E303" s="234" t="s">
        <v>21</v>
      </c>
      <c r="F303" s="235" t="s">
        <v>2393</v>
      </c>
      <c r="G303" s="233"/>
      <c r="H303" s="236">
        <v>1.44</v>
      </c>
      <c r="I303" s="237"/>
      <c r="J303" s="233"/>
      <c r="K303" s="233"/>
      <c r="L303" s="238"/>
      <c r="M303" s="239"/>
      <c r="N303" s="240"/>
      <c r="O303" s="240"/>
      <c r="P303" s="240"/>
      <c r="Q303" s="240"/>
      <c r="R303" s="240"/>
      <c r="S303" s="240"/>
      <c r="T303" s="241"/>
      <c r="AT303" s="242" t="s">
        <v>174</v>
      </c>
      <c r="AU303" s="242" t="s">
        <v>81</v>
      </c>
      <c r="AV303" s="13" t="s">
        <v>81</v>
      </c>
      <c r="AW303" s="13" t="s">
        <v>36</v>
      </c>
      <c r="AX303" s="13" t="s">
        <v>72</v>
      </c>
      <c r="AY303" s="242" t="s">
        <v>162</v>
      </c>
    </row>
    <row r="304" spans="2:51" s="12" customFormat="1" ht="13.5">
      <c r="B304" s="221"/>
      <c r="C304" s="222"/>
      <c r="D304" s="218" t="s">
        <v>174</v>
      </c>
      <c r="E304" s="223" t="s">
        <v>21</v>
      </c>
      <c r="F304" s="224" t="s">
        <v>2325</v>
      </c>
      <c r="G304" s="222"/>
      <c r="H304" s="225" t="s">
        <v>21</v>
      </c>
      <c r="I304" s="226"/>
      <c r="J304" s="222"/>
      <c r="K304" s="222"/>
      <c r="L304" s="227"/>
      <c r="M304" s="228"/>
      <c r="N304" s="229"/>
      <c r="O304" s="229"/>
      <c r="P304" s="229"/>
      <c r="Q304" s="229"/>
      <c r="R304" s="229"/>
      <c r="S304" s="229"/>
      <c r="T304" s="230"/>
      <c r="AT304" s="231" t="s">
        <v>174</v>
      </c>
      <c r="AU304" s="231" t="s">
        <v>81</v>
      </c>
      <c r="AV304" s="12" t="s">
        <v>79</v>
      </c>
      <c r="AW304" s="12" t="s">
        <v>36</v>
      </c>
      <c r="AX304" s="12" t="s">
        <v>72</v>
      </c>
      <c r="AY304" s="231" t="s">
        <v>162</v>
      </c>
    </row>
    <row r="305" spans="2:51" s="13" customFormat="1" ht="13.5">
      <c r="B305" s="232"/>
      <c r="C305" s="233"/>
      <c r="D305" s="218" t="s">
        <v>174</v>
      </c>
      <c r="E305" s="234" t="s">
        <v>21</v>
      </c>
      <c r="F305" s="235" t="s">
        <v>2394</v>
      </c>
      <c r="G305" s="233"/>
      <c r="H305" s="236">
        <v>1.784</v>
      </c>
      <c r="I305" s="237"/>
      <c r="J305" s="233"/>
      <c r="K305" s="233"/>
      <c r="L305" s="238"/>
      <c r="M305" s="239"/>
      <c r="N305" s="240"/>
      <c r="O305" s="240"/>
      <c r="P305" s="240"/>
      <c r="Q305" s="240"/>
      <c r="R305" s="240"/>
      <c r="S305" s="240"/>
      <c r="T305" s="241"/>
      <c r="AT305" s="242" t="s">
        <v>174</v>
      </c>
      <c r="AU305" s="242" t="s">
        <v>81</v>
      </c>
      <c r="AV305" s="13" t="s">
        <v>81</v>
      </c>
      <c r="AW305" s="13" t="s">
        <v>36</v>
      </c>
      <c r="AX305" s="13" t="s">
        <v>72</v>
      </c>
      <c r="AY305" s="242" t="s">
        <v>162</v>
      </c>
    </row>
    <row r="306" spans="2:51" s="12" customFormat="1" ht="13.5">
      <c r="B306" s="221"/>
      <c r="C306" s="222"/>
      <c r="D306" s="218" t="s">
        <v>174</v>
      </c>
      <c r="E306" s="223" t="s">
        <v>21</v>
      </c>
      <c r="F306" s="224" t="s">
        <v>2326</v>
      </c>
      <c r="G306" s="222"/>
      <c r="H306" s="225" t="s">
        <v>21</v>
      </c>
      <c r="I306" s="226"/>
      <c r="J306" s="222"/>
      <c r="K306" s="222"/>
      <c r="L306" s="227"/>
      <c r="M306" s="228"/>
      <c r="N306" s="229"/>
      <c r="O306" s="229"/>
      <c r="P306" s="229"/>
      <c r="Q306" s="229"/>
      <c r="R306" s="229"/>
      <c r="S306" s="229"/>
      <c r="T306" s="230"/>
      <c r="AT306" s="231" t="s">
        <v>174</v>
      </c>
      <c r="AU306" s="231" t="s">
        <v>81</v>
      </c>
      <c r="AV306" s="12" t="s">
        <v>79</v>
      </c>
      <c r="AW306" s="12" t="s">
        <v>36</v>
      </c>
      <c r="AX306" s="12" t="s">
        <v>72</v>
      </c>
      <c r="AY306" s="231" t="s">
        <v>162</v>
      </c>
    </row>
    <row r="307" spans="2:51" s="13" customFormat="1" ht="13.5">
      <c r="B307" s="232"/>
      <c r="C307" s="233"/>
      <c r="D307" s="218" t="s">
        <v>174</v>
      </c>
      <c r="E307" s="234" t="s">
        <v>21</v>
      </c>
      <c r="F307" s="235" t="s">
        <v>2391</v>
      </c>
      <c r="G307" s="233"/>
      <c r="H307" s="236">
        <v>1.92</v>
      </c>
      <c r="I307" s="237"/>
      <c r="J307" s="233"/>
      <c r="K307" s="233"/>
      <c r="L307" s="238"/>
      <c r="M307" s="239"/>
      <c r="N307" s="240"/>
      <c r="O307" s="240"/>
      <c r="P307" s="240"/>
      <c r="Q307" s="240"/>
      <c r="R307" s="240"/>
      <c r="S307" s="240"/>
      <c r="T307" s="241"/>
      <c r="AT307" s="242" t="s">
        <v>174</v>
      </c>
      <c r="AU307" s="242" t="s">
        <v>81</v>
      </c>
      <c r="AV307" s="13" t="s">
        <v>81</v>
      </c>
      <c r="AW307" s="13" t="s">
        <v>36</v>
      </c>
      <c r="AX307" s="13" t="s">
        <v>72</v>
      </c>
      <c r="AY307" s="242" t="s">
        <v>162</v>
      </c>
    </row>
    <row r="308" spans="2:51" s="12" customFormat="1" ht="13.5">
      <c r="B308" s="221"/>
      <c r="C308" s="222"/>
      <c r="D308" s="218" t="s">
        <v>174</v>
      </c>
      <c r="E308" s="223" t="s">
        <v>21</v>
      </c>
      <c r="F308" s="224" t="s">
        <v>2298</v>
      </c>
      <c r="G308" s="222"/>
      <c r="H308" s="225" t="s">
        <v>21</v>
      </c>
      <c r="I308" s="226"/>
      <c r="J308" s="222"/>
      <c r="K308" s="222"/>
      <c r="L308" s="227"/>
      <c r="M308" s="228"/>
      <c r="N308" s="229"/>
      <c r="O308" s="229"/>
      <c r="P308" s="229"/>
      <c r="Q308" s="229"/>
      <c r="R308" s="229"/>
      <c r="S308" s="229"/>
      <c r="T308" s="230"/>
      <c r="AT308" s="231" t="s">
        <v>174</v>
      </c>
      <c r="AU308" s="231" t="s">
        <v>81</v>
      </c>
      <c r="AV308" s="12" t="s">
        <v>79</v>
      </c>
      <c r="AW308" s="12" t="s">
        <v>36</v>
      </c>
      <c r="AX308" s="12" t="s">
        <v>72</v>
      </c>
      <c r="AY308" s="231" t="s">
        <v>162</v>
      </c>
    </row>
    <row r="309" spans="2:51" s="13" customFormat="1" ht="13.5">
      <c r="B309" s="232"/>
      <c r="C309" s="233"/>
      <c r="D309" s="218" t="s">
        <v>174</v>
      </c>
      <c r="E309" s="234" t="s">
        <v>21</v>
      </c>
      <c r="F309" s="235" t="s">
        <v>2391</v>
      </c>
      <c r="G309" s="233"/>
      <c r="H309" s="236">
        <v>1.92</v>
      </c>
      <c r="I309" s="237"/>
      <c r="J309" s="233"/>
      <c r="K309" s="233"/>
      <c r="L309" s="238"/>
      <c r="M309" s="239"/>
      <c r="N309" s="240"/>
      <c r="O309" s="240"/>
      <c r="P309" s="240"/>
      <c r="Q309" s="240"/>
      <c r="R309" s="240"/>
      <c r="S309" s="240"/>
      <c r="T309" s="241"/>
      <c r="AT309" s="242" t="s">
        <v>174</v>
      </c>
      <c r="AU309" s="242" t="s">
        <v>81</v>
      </c>
      <c r="AV309" s="13" t="s">
        <v>81</v>
      </c>
      <c r="AW309" s="13" t="s">
        <v>36</v>
      </c>
      <c r="AX309" s="13" t="s">
        <v>72</v>
      </c>
      <c r="AY309" s="242" t="s">
        <v>162</v>
      </c>
    </row>
    <row r="310" spans="2:51" s="12" customFormat="1" ht="13.5">
      <c r="B310" s="221"/>
      <c r="C310" s="222"/>
      <c r="D310" s="218" t="s">
        <v>174</v>
      </c>
      <c r="E310" s="223" t="s">
        <v>21</v>
      </c>
      <c r="F310" s="224" t="s">
        <v>2327</v>
      </c>
      <c r="G310" s="222"/>
      <c r="H310" s="225" t="s">
        <v>21</v>
      </c>
      <c r="I310" s="226"/>
      <c r="J310" s="222"/>
      <c r="K310" s="222"/>
      <c r="L310" s="227"/>
      <c r="M310" s="228"/>
      <c r="N310" s="229"/>
      <c r="O310" s="229"/>
      <c r="P310" s="229"/>
      <c r="Q310" s="229"/>
      <c r="R310" s="229"/>
      <c r="S310" s="229"/>
      <c r="T310" s="230"/>
      <c r="AT310" s="231" t="s">
        <v>174</v>
      </c>
      <c r="AU310" s="231" t="s">
        <v>81</v>
      </c>
      <c r="AV310" s="12" t="s">
        <v>79</v>
      </c>
      <c r="AW310" s="12" t="s">
        <v>36</v>
      </c>
      <c r="AX310" s="12" t="s">
        <v>72</v>
      </c>
      <c r="AY310" s="231" t="s">
        <v>162</v>
      </c>
    </row>
    <row r="311" spans="2:51" s="13" customFormat="1" ht="13.5">
      <c r="B311" s="232"/>
      <c r="C311" s="233"/>
      <c r="D311" s="218" t="s">
        <v>174</v>
      </c>
      <c r="E311" s="234" t="s">
        <v>21</v>
      </c>
      <c r="F311" s="235" t="s">
        <v>2395</v>
      </c>
      <c r="G311" s="233"/>
      <c r="H311" s="236">
        <v>2.688</v>
      </c>
      <c r="I311" s="237"/>
      <c r="J311" s="233"/>
      <c r="K311" s="233"/>
      <c r="L311" s="238"/>
      <c r="M311" s="239"/>
      <c r="N311" s="240"/>
      <c r="O311" s="240"/>
      <c r="P311" s="240"/>
      <c r="Q311" s="240"/>
      <c r="R311" s="240"/>
      <c r="S311" s="240"/>
      <c r="T311" s="241"/>
      <c r="AT311" s="242" t="s">
        <v>174</v>
      </c>
      <c r="AU311" s="242" t="s">
        <v>81</v>
      </c>
      <c r="AV311" s="13" t="s">
        <v>81</v>
      </c>
      <c r="AW311" s="13" t="s">
        <v>36</v>
      </c>
      <c r="AX311" s="13" t="s">
        <v>72</v>
      </c>
      <c r="AY311" s="242" t="s">
        <v>162</v>
      </c>
    </row>
    <row r="312" spans="2:51" s="12" customFormat="1" ht="13.5">
      <c r="B312" s="221"/>
      <c r="C312" s="222"/>
      <c r="D312" s="218" t="s">
        <v>174</v>
      </c>
      <c r="E312" s="223" t="s">
        <v>21</v>
      </c>
      <c r="F312" s="224" t="s">
        <v>2328</v>
      </c>
      <c r="G312" s="222"/>
      <c r="H312" s="225" t="s">
        <v>21</v>
      </c>
      <c r="I312" s="226"/>
      <c r="J312" s="222"/>
      <c r="K312" s="222"/>
      <c r="L312" s="227"/>
      <c r="M312" s="228"/>
      <c r="N312" s="229"/>
      <c r="O312" s="229"/>
      <c r="P312" s="229"/>
      <c r="Q312" s="229"/>
      <c r="R312" s="229"/>
      <c r="S312" s="229"/>
      <c r="T312" s="230"/>
      <c r="AT312" s="231" t="s">
        <v>174</v>
      </c>
      <c r="AU312" s="231" t="s">
        <v>81</v>
      </c>
      <c r="AV312" s="12" t="s">
        <v>79</v>
      </c>
      <c r="AW312" s="12" t="s">
        <v>36</v>
      </c>
      <c r="AX312" s="12" t="s">
        <v>72</v>
      </c>
      <c r="AY312" s="231" t="s">
        <v>162</v>
      </c>
    </row>
    <row r="313" spans="2:51" s="13" customFormat="1" ht="13.5">
      <c r="B313" s="232"/>
      <c r="C313" s="233"/>
      <c r="D313" s="218" t="s">
        <v>174</v>
      </c>
      <c r="E313" s="234" t="s">
        <v>21</v>
      </c>
      <c r="F313" s="235" t="s">
        <v>2391</v>
      </c>
      <c r="G313" s="233"/>
      <c r="H313" s="236">
        <v>1.92</v>
      </c>
      <c r="I313" s="237"/>
      <c r="J313" s="233"/>
      <c r="K313" s="233"/>
      <c r="L313" s="238"/>
      <c r="M313" s="239"/>
      <c r="N313" s="240"/>
      <c r="O313" s="240"/>
      <c r="P313" s="240"/>
      <c r="Q313" s="240"/>
      <c r="R313" s="240"/>
      <c r="S313" s="240"/>
      <c r="T313" s="241"/>
      <c r="AT313" s="242" t="s">
        <v>174</v>
      </c>
      <c r="AU313" s="242" t="s">
        <v>81</v>
      </c>
      <c r="AV313" s="13" t="s">
        <v>81</v>
      </c>
      <c r="AW313" s="13" t="s">
        <v>36</v>
      </c>
      <c r="AX313" s="13" t="s">
        <v>72</v>
      </c>
      <c r="AY313" s="242" t="s">
        <v>162</v>
      </c>
    </row>
    <row r="314" spans="2:51" s="12" customFormat="1" ht="13.5">
      <c r="B314" s="221"/>
      <c r="C314" s="222"/>
      <c r="D314" s="218" t="s">
        <v>174</v>
      </c>
      <c r="E314" s="223" t="s">
        <v>21</v>
      </c>
      <c r="F314" s="224" t="s">
        <v>2296</v>
      </c>
      <c r="G314" s="222"/>
      <c r="H314" s="225" t="s">
        <v>21</v>
      </c>
      <c r="I314" s="226"/>
      <c r="J314" s="222"/>
      <c r="K314" s="222"/>
      <c r="L314" s="227"/>
      <c r="M314" s="228"/>
      <c r="N314" s="229"/>
      <c r="O314" s="229"/>
      <c r="P314" s="229"/>
      <c r="Q314" s="229"/>
      <c r="R314" s="229"/>
      <c r="S314" s="229"/>
      <c r="T314" s="230"/>
      <c r="AT314" s="231" t="s">
        <v>174</v>
      </c>
      <c r="AU314" s="231" t="s">
        <v>81</v>
      </c>
      <c r="AV314" s="12" t="s">
        <v>79</v>
      </c>
      <c r="AW314" s="12" t="s">
        <v>36</v>
      </c>
      <c r="AX314" s="12" t="s">
        <v>72</v>
      </c>
      <c r="AY314" s="231" t="s">
        <v>162</v>
      </c>
    </row>
    <row r="315" spans="2:51" s="13" customFormat="1" ht="13.5">
      <c r="B315" s="232"/>
      <c r="C315" s="233"/>
      <c r="D315" s="218" t="s">
        <v>174</v>
      </c>
      <c r="E315" s="234" t="s">
        <v>21</v>
      </c>
      <c r="F315" s="235" t="s">
        <v>2396</v>
      </c>
      <c r="G315" s="233"/>
      <c r="H315" s="236">
        <v>10.2</v>
      </c>
      <c r="I315" s="237"/>
      <c r="J315" s="233"/>
      <c r="K315" s="233"/>
      <c r="L315" s="238"/>
      <c r="M315" s="239"/>
      <c r="N315" s="240"/>
      <c r="O315" s="240"/>
      <c r="P315" s="240"/>
      <c r="Q315" s="240"/>
      <c r="R315" s="240"/>
      <c r="S315" s="240"/>
      <c r="T315" s="241"/>
      <c r="AT315" s="242" t="s">
        <v>174</v>
      </c>
      <c r="AU315" s="242" t="s">
        <v>81</v>
      </c>
      <c r="AV315" s="13" t="s">
        <v>81</v>
      </c>
      <c r="AW315" s="13" t="s">
        <v>36</v>
      </c>
      <c r="AX315" s="13" t="s">
        <v>72</v>
      </c>
      <c r="AY315" s="242" t="s">
        <v>162</v>
      </c>
    </row>
    <row r="316" spans="2:51" s="13" customFormat="1" ht="13.5">
      <c r="B316" s="232"/>
      <c r="C316" s="233"/>
      <c r="D316" s="218" t="s">
        <v>174</v>
      </c>
      <c r="E316" s="234" t="s">
        <v>21</v>
      </c>
      <c r="F316" s="235" t="s">
        <v>353</v>
      </c>
      <c r="G316" s="233"/>
      <c r="H316" s="236">
        <v>-1.4</v>
      </c>
      <c r="I316" s="237"/>
      <c r="J316" s="233"/>
      <c r="K316" s="233"/>
      <c r="L316" s="238"/>
      <c r="M316" s="239"/>
      <c r="N316" s="240"/>
      <c r="O316" s="240"/>
      <c r="P316" s="240"/>
      <c r="Q316" s="240"/>
      <c r="R316" s="240"/>
      <c r="S316" s="240"/>
      <c r="T316" s="241"/>
      <c r="AT316" s="242" t="s">
        <v>174</v>
      </c>
      <c r="AU316" s="242" t="s">
        <v>81</v>
      </c>
      <c r="AV316" s="13" t="s">
        <v>81</v>
      </c>
      <c r="AW316" s="13" t="s">
        <v>36</v>
      </c>
      <c r="AX316" s="13" t="s">
        <v>72</v>
      </c>
      <c r="AY316" s="242" t="s">
        <v>162</v>
      </c>
    </row>
    <row r="317" spans="2:51" s="12" customFormat="1" ht="13.5">
      <c r="B317" s="221"/>
      <c r="C317" s="222"/>
      <c r="D317" s="218" t="s">
        <v>174</v>
      </c>
      <c r="E317" s="223" t="s">
        <v>21</v>
      </c>
      <c r="F317" s="224" t="s">
        <v>2383</v>
      </c>
      <c r="G317" s="222"/>
      <c r="H317" s="225" t="s">
        <v>21</v>
      </c>
      <c r="I317" s="226"/>
      <c r="J317" s="222"/>
      <c r="K317" s="222"/>
      <c r="L317" s="227"/>
      <c r="M317" s="228"/>
      <c r="N317" s="229"/>
      <c r="O317" s="229"/>
      <c r="P317" s="229"/>
      <c r="Q317" s="229"/>
      <c r="R317" s="229"/>
      <c r="S317" s="229"/>
      <c r="T317" s="230"/>
      <c r="AT317" s="231" t="s">
        <v>174</v>
      </c>
      <c r="AU317" s="231" t="s">
        <v>81</v>
      </c>
      <c r="AV317" s="12" t="s">
        <v>79</v>
      </c>
      <c r="AW317" s="12" t="s">
        <v>36</v>
      </c>
      <c r="AX317" s="12" t="s">
        <v>72</v>
      </c>
      <c r="AY317" s="231" t="s">
        <v>162</v>
      </c>
    </row>
    <row r="318" spans="2:51" s="13" customFormat="1" ht="13.5">
      <c r="B318" s="232"/>
      <c r="C318" s="233"/>
      <c r="D318" s="218" t="s">
        <v>174</v>
      </c>
      <c r="E318" s="234" t="s">
        <v>21</v>
      </c>
      <c r="F318" s="235" t="s">
        <v>2396</v>
      </c>
      <c r="G318" s="233"/>
      <c r="H318" s="236">
        <v>10.2</v>
      </c>
      <c r="I318" s="237"/>
      <c r="J318" s="233"/>
      <c r="K318" s="233"/>
      <c r="L318" s="238"/>
      <c r="M318" s="239"/>
      <c r="N318" s="240"/>
      <c r="O318" s="240"/>
      <c r="P318" s="240"/>
      <c r="Q318" s="240"/>
      <c r="R318" s="240"/>
      <c r="S318" s="240"/>
      <c r="T318" s="241"/>
      <c r="AT318" s="242" t="s">
        <v>174</v>
      </c>
      <c r="AU318" s="242" t="s">
        <v>81</v>
      </c>
      <c r="AV318" s="13" t="s">
        <v>81</v>
      </c>
      <c r="AW318" s="13" t="s">
        <v>36</v>
      </c>
      <c r="AX318" s="13" t="s">
        <v>72</v>
      </c>
      <c r="AY318" s="242" t="s">
        <v>162</v>
      </c>
    </row>
    <row r="319" spans="2:51" s="13" customFormat="1" ht="13.5">
      <c r="B319" s="232"/>
      <c r="C319" s="233"/>
      <c r="D319" s="218" t="s">
        <v>174</v>
      </c>
      <c r="E319" s="234" t="s">
        <v>21</v>
      </c>
      <c r="F319" s="235" t="s">
        <v>353</v>
      </c>
      <c r="G319" s="233"/>
      <c r="H319" s="236">
        <v>-1.4</v>
      </c>
      <c r="I319" s="237"/>
      <c r="J319" s="233"/>
      <c r="K319" s="233"/>
      <c r="L319" s="238"/>
      <c r="M319" s="239"/>
      <c r="N319" s="240"/>
      <c r="O319" s="240"/>
      <c r="P319" s="240"/>
      <c r="Q319" s="240"/>
      <c r="R319" s="240"/>
      <c r="S319" s="240"/>
      <c r="T319" s="241"/>
      <c r="AT319" s="242" t="s">
        <v>174</v>
      </c>
      <c r="AU319" s="242" t="s">
        <v>81</v>
      </c>
      <c r="AV319" s="13" t="s">
        <v>81</v>
      </c>
      <c r="AW319" s="13" t="s">
        <v>36</v>
      </c>
      <c r="AX319" s="13" t="s">
        <v>72</v>
      </c>
      <c r="AY319" s="242" t="s">
        <v>162</v>
      </c>
    </row>
    <row r="320" spans="2:51" s="15" customFormat="1" ht="13.5">
      <c r="B320" s="268"/>
      <c r="C320" s="269"/>
      <c r="D320" s="218" t="s">
        <v>174</v>
      </c>
      <c r="E320" s="270" t="s">
        <v>21</v>
      </c>
      <c r="F320" s="271" t="s">
        <v>305</v>
      </c>
      <c r="G320" s="269"/>
      <c r="H320" s="272">
        <v>38.072</v>
      </c>
      <c r="I320" s="273"/>
      <c r="J320" s="269"/>
      <c r="K320" s="269"/>
      <c r="L320" s="274"/>
      <c r="M320" s="275"/>
      <c r="N320" s="276"/>
      <c r="O320" s="276"/>
      <c r="P320" s="276"/>
      <c r="Q320" s="276"/>
      <c r="R320" s="276"/>
      <c r="S320" s="276"/>
      <c r="T320" s="277"/>
      <c r="AT320" s="278" t="s">
        <v>174</v>
      </c>
      <c r="AU320" s="278" t="s">
        <v>81</v>
      </c>
      <c r="AV320" s="15" t="s">
        <v>163</v>
      </c>
      <c r="AW320" s="15" t="s">
        <v>36</v>
      </c>
      <c r="AX320" s="15" t="s">
        <v>72</v>
      </c>
      <c r="AY320" s="278" t="s">
        <v>162</v>
      </c>
    </row>
    <row r="321" spans="2:51" s="12" customFormat="1" ht="13.5">
      <c r="B321" s="221"/>
      <c r="C321" s="222"/>
      <c r="D321" s="218" t="s">
        <v>174</v>
      </c>
      <c r="E321" s="223" t="s">
        <v>21</v>
      </c>
      <c r="F321" s="224" t="s">
        <v>2397</v>
      </c>
      <c r="G321" s="222"/>
      <c r="H321" s="225" t="s">
        <v>21</v>
      </c>
      <c r="I321" s="226"/>
      <c r="J321" s="222"/>
      <c r="K321" s="222"/>
      <c r="L321" s="227"/>
      <c r="M321" s="228"/>
      <c r="N321" s="229"/>
      <c r="O321" s="229"/>
      <c r="P321" s="229"/>
      <c r="Q321" s="229"/>
      <c r="R321" s="229"/>
      <c r="S321" s="229"/>
      <c r="T321" s="230"/>
      <c r="AT321" s="231" t="s">
        <v>174</v>
      </c>
      <c r="AU321" s="231" t="s">
        <v>81</v>
      </c>
      <c r="AV321" s="12" t="s">
        <v>79</v>
      </c>
      <c r="AW321" s="12" t="s">
        <v>36</v>
      </c>
      <c r="AX321" s="12" t="s">
        <v>72</v>
      </c>
      <c r="AY321" s="231" t="s">
        <v>162</v>
      </c>
    </row>
    <row r="322" spans="2:51" s="13" customFormat="1" ht="13.5">
      <c r="B322" s="232"/>
      <c r="C322" s="233"/>
      <c r="D322" s="218" t="s">
        <v>174</v>
      </c>
      <c r="E322" s="234" t="s">
        <v>21</v>
      </c>
      <c r="F322" s="235" t="s">
        <v>2398</v>
      </c>
      <c r="G322" s="233"/>
      <c r="H322" s="236">
        <v>3.807</v>
      </c>
      <c r="I322" s="237"/>
      <c r="J322" s="233"/>
      <c r="K322" s="233"/>
      <c r="L322" s="238"/>
      <c r="M322" s="239"/>
      <c r="N322" s="240"/>
      <c r="O322" s="240"/>
      <c r="P322" s="240"/>
      <c r="Q322" s="240"/>
      <c r="R322" s="240"/>
      <c r="S322" s="240"/>
      <c r="T322" s="241"/>
      <c r="AT322" s="242" t="s">
        <v>174</v>
      </c>
      <c r="AU322" s="242" t="s">
        <v>81</v>
      </c>
      <c r="AV322" s="13" t="s">
        <v>81</v>
      </c>
      <c r="AW322" s="13" t="s">
        <v>36</v>
      </c>
      <c r="AX322" s="13" t="s">
        <v>72</v>
      </c>
      <c r="AY322" s="242" t="s">
        <v>162</v>
      </c>
    </row>
    <row r="323" spans="2:51" s="14" customFormat="1" ht="13.5">
      <c r="B323" s="243"/>
      <c r="C323" s="244"/>
      <c r="D323" s="245" t="s">
        <v>174</v>
      </c>
      <c r="E323" s="246" t="s">
        <v>21</v>
      </c>
      <c r="F323" s="247" t="s">
        <v>184</v>
      </c>
      <c r="G323" s="244"/>
      <c r="H323" s="248">
        <v>41.879</v>
      </c>
      <c r="I323" s="249"/>
      <c r="J323" s="244"/>
      <c r="K323" s="244"/>
      <c r="L323" s="250"/>
      <c r="M323" s="251"/>
      <c r="N323" s="252"/>
      <c r="O323" s="252"/>
      <c r="P323" s="252"/>
      <c r="Q323" s="252"/>
      <c r="R323" s="252"/>
      <c r="S323" s="252"/>
      <c r="T323" s="253"/>
      <c r="AT323" s="254" t="s">
        <v>174</v>
      </c>
      <c r="AU323" s="254" t="s">
        <v>81</v>
      </c>
      <c r="AV323" s="14" t="s">
        <v>170</v>
      </c>
      <c r="AW323" s="14" t="s">
        <v>36</v>
      </c>
      <c r="AX323" s="14" t="s">
        <v>79</v>
      </c>
      <c r="AY323" s="254" t="s">
        <v>162</v>
      </c>
    </row>
    <row r="324" spans="2:65" s="1" customFormat="1" ht="22.5" customHeight="1">
      <c r="B324" s="43"/>
      <c r="C324" s="206" t="s">
        <v>439</v>
      </c>
      <c r="D324" s="206" t="s">
        <v>165</v>
      </c>
      <c r="E324" s="207" t="s">
        <v>2399</v>
      </c>
      <c r="F324" s="208" t="s">
        <v>2400</v>
      </c>
      <c r="G324" s="209" t="s">
        <v>187</v>
      </c>
      <c r="H324" s="210">
        <v>8.316</v>
      </c>
      <c r="I324" s="211"/>
      <c r="J324" s="212">
        <f>ROUND(I324*H324,2)</f>
        <v>0</v>
      </c>
      <c r="K324" s="208" t="s">
        <v>169</v>
      </c>
      <c r="L324" s="63"/>
      <c r="M324" s="213" t="s">
        <v>21</v>
      </c>
      <c r="N324" s="214" t="s">
        <v>43</v>
      </c>
      <c r="O324" s="44"/>
      <c r="P324" s="215">
        <f>O324*H324</f>
        <v>0</v>
      </c>
      <c r="Q324" s="215">
        <v>0</v>
      </c>
      <c r="R324" s="215">
        <f>Q324*H324</f>
        <v>0</v>
      </c>
      <c r="S324" s="215">
        <v>0.245</v>
      </c>
      <c r="T324" s="216">
        <f>S324*H324</f>
        <v>2.03742</v>
      </c>
      <c r="AR324" s="26" t="s">
        <v>170</v>
      </c>
      <c r="AT324" s="26" t="s">
        <v>165</v>
      </c>
      <c r="AU324" s="26" t="s">
        <v>81</v>
      </c>
      <c r="AY324" s="26" t="s">
        <v>162</v>
      </c>
      <c r="BE324" s="217">
        <f>IF(N324="základní",J324,0)</f>
        <v>0</v>
      </c>
      <c r="BF324" s="217">
        <f>IF(N324="snížená",J324,0)</f>
        <v>0</v>
      </c>
      <c r="BG324" s="217">
        <f>IF(N324="zákl. přenesená",J324,0)</f>
        <v>0</v>
      </c>
      <c r="BH324" s="217">
        <f>IF(N324="sníž. přenesená",J324,0)</f>
        <v>0</v>
      </c>
      <c r="BI324" s="217">
        <f>IF(N324="nulová",J324,0)</f>
        <v>0</v>
      </c>
      <c r="BJ324" s="26" t="s">
        <v>79</v>
      </c>
      <c r="BK324" s="217">
        <f>ROUND(I324*H324,2)</f>
        <v>0</v>
      </c>
      <c r="BL324" s="26" t="s">
        <v>170</v>
      </c>
      <c r="BM324" s="26" t="s">
        <v>2401</v>
      </c>
    </row>
    <row r="325" spans="2:47" s="1" customFormat="1" ht="94.5">
      <c r="B325" s="43"/>
      <c r="C325" s="65"/>
      <c r="D325" s="218" t="s">
        <v>172</v>
      </c>
      <c r="E325" s="65"/>
      <c r="F325" s="219" t="s">
        <v>2402</v>
      </c>
      <c r="G325" s="65"/>
      <c r="H325" s="65"/>
      <c r="I325" s="174"/>
      <c r="J325" s="65"/>
      <c r="K325" s="65"/>
      <c r="L325" s="63"/>
      <c r="M325" s="220"/>
      <c r="N325" s="44"/>
      <c r="O325" s="44"/>
      <c r="P325" s="44"/>
      <c r="Q325" s="44"/>
      <c r="R325" s="44"/>
      <c r="S325" s="44"/>
      <c r="T325" s="80"/>
      <c r="AT325" s="26" t="s">
        <v>172</v>
      </c>
      <c r="AU325" s="26" t="s">
        <v>81</v>
      </c>
    </row>
    <row r="326" spans="2:51" s="12" customFormat="1" ht="13.5">
      <c r="B326" s="221"/>
      <c r="C326" s="222"/>
      <c r="D326" s="218" t="s">
        <v>174</v>
      </c>
      <c r="E326" s="223" t="s">
        <v>21</v>
      </c>
      <c r="F326" s="224" t="s">
        <v>2403</v>
      </c>
      <c r="G326" s="222"/>
      <c r="H326" s="225" t="s">
        <v>21</v>
      </c>
      <c r="I326" s="226"/>
      <c r="J326" s="222"/>
      <c r="K326" s="222"/>
      <c r="L326" s="227"/>
      <c r="M326" s="228"/>
      <c r="N326" s="229"/>
      <c r="O326" s="229"/>
      <c r="P326" s="229"/>
      <c r="Q326" s="229"/>
      <c r="R326" s="229"/>
      <c r="S326" s="229"/>
      <c r="T326" s="230"/>
      <c r="AT326" s="231" t="s">
        <v>174</v>
      </c>
      <c r="AU326" s="231" t="s">
        <v>81</v>
      </c>
      <c r="AV326" s="12" t="s">
        <v>79</v>
      </c>
      <c r="AW326" s="12" t="s">
        <v>36</v>
      </c>
      <c r="AX326" s="12" t="s">
        <v>72</v>
      </c>
      <c r="AY326" s="231" t="s">
        <v>162</v>
      </c>
    </row>
    <row r="327" spans="2:51" s="13" customFormat="1" ht="13.5">
      <c r="B327" s="232"/>
      <c r="C327" s="233"/>
      <c r="D327" s="245" t="s">
        <v>174</v>
      </c>
      <c r="E327" s="255" t="s">
        <v>21</v>
      </c>
      <c r="F327" s="256" t="s">
        <v>2404</v>
      </c>
      <c r="G327" s="233"/>
      <c r="H327" s="257">
        <v>8.316</v>
      </c>
      <c r="I327" s="237"/>
      <c r="J327" s="233"/>
      <c r="K327" s="233"/>
      <c r="L327" s="238"/>
      <c r="M327" s="239"/>
      <c r="N327" s="240"/>
      <c r="O327" s="240"/>
      <c r="P327" s="240"/>
      <c r="Q327" s="240"/>
      <c r="R327" s="240"/>
      <c r="S327" s="240"/>
      <c r="T327" s="241"/>
      <c r="AT327" s="242" t="s">
        <v>174</v>
      </c>
      <c r="AU327" s="242" t="s">
        <v>81</v>
      </c>
      <c r="AV327" s="13" t="s">
        <v>81</v>
      </c>
      <c r="AW327" s="13" t="s">
        <v>36</v>
      </c>
      <c r="AX327" s="13" t="s">
        <v>79</v>
      </c>
      <c r="AY327" s="242" t="s">
        <v>162</v>
      </c>
    </row>
    <row r="328" spans="2:65" s="1" customFormat="1" ht="22.5" customHeight="1">
      <c r="B328" s="43"/>
      <c r="C328" s="206" t="s">
        <v>445</v>
      </c>
      <c r="D328" s="206" t="s">
        <v>165</v>
      </c>
      <c r="E328" s="207" t="s">
        <v>2405</v>
      </c>
      <c r="F328" s="208" t="s">
        <v>2406</v>
      </c>
      <c r="G328" s="209" t="s">
        <v>187</v>
      </c>
      <c r="H328" s="210">
        <v>8.316</v>
      </c>
      <c r="I328" s="211"/>
      <c r="J328" s="212">
        <f>ROUND(I328*H328,2)</f>
        <v>0</v>
      </c>
      <c r="K328" s="208" t="s">
        <v>169</v>
      </c>
      <c r="L328" s="63"/>
      <c r="M328" s="213" t="s">
        <v>21</v>
      </c>
      <c r="N328" s="214" t="s">
        <v>43</v>
      </c>
      <c r="O328" s="44"/>
      <c r="P328" s="215">
        <f>O328*H328</f>
        <v>0</v>
      </c>
      <c r="Q328" s="215">
        <v>0</v>
      </c>
      <c r="R328" s="215">
        <f>Q328*H328</f>
        <v>0</v>
      </c>
      <c r="S328" s="215">
        <v>0</v>
      </c>
      <c r="T328" s="216">
        <f>S328*H328</f>
        <v>0</v>
      </c>
      <c r="AR328" s="26" t="s">
        <v>170</v>
      </c>
      <c r="AT328" s="26" t="s">
        <v>165</v>
      </c>
      <c r="AU328" s="26" t="s">
        <v>81</v>
      </c>
      <c r="AY328" s="26" t="s">
        <v>162</v>
      </c>
      <c r="BE328" s="217">
        <f>IF(N328="základní",J328,0)</f>
        <v>0</v>
      </c>
      <c r="BF328" s="217">
        <f>IF(N328="snížená",J328,0)</f>
        <v>0</v>
      </c>
      <c r="BG328" s="217">
        <f>IF(N328="zákl. přenesená",J328,0)</f>
        <v>0</v>
      </c>
      <c r="BH328" s="217">
        <f>IF(N328="sníž. přenesená",J328,0)</f>
        <v>0</v>
      </c>
      <c r="BI328" s="217">
        <f>IF(N328="nulová",J328,0)</f>
        <v>0</v>
      </c>
      <c r="BJ328" s="26" t="s">
        <v>79</v>
      </c>
      <c r="BK328" s="217">
        <f>ROUND(I328*H328,2)</f>
        <v>0</v>
      </c>
      <c r="BL328" s="26" t="s">
        <v>170</v>
      </c>
      <c r="BM328" s="26" t="s">
        <v>2407</v>
      </c>
    </row>
    <row r="329" spans="2:47" s="1" customFormat="1" ht="94.5">
      <c r="B329" s="43"/>
      <c r="C329" s="65"/>
      <c r="D329" s="245" t="s">
        <v>172</v>
      </c>
      <c r="E329" s="65"/>
      <c r="F329" s="279" t="s">
        <v>2402</v>
      </c>
      <c r="G329" s="65"/>
      <c r="H329" s="65"/>
      <c r="I329" s="174"/>
      <c r="J329" s="65"/>
      <c r="K329" s="65"/>
      <c r="L329" s="63"/>
      <c r="M329" s="220"/>
      <c r="N329" s="44"/>
      <c r="O329" s="44"/>
      <c r="P329" s="44"/>
      <c r="Q329" s="44"/>
      <c r="R329" s="44"/>
      <c r="S329" s="44"/>
      <c r="T329" s="80"/>
      <c r="AT329" s="26" t="s">
        <v>172</v>
      </c>
      <c r="AU329" s="26" t="s">
        <v>81</v>
      </c>
    </row>
    <row r="330" spans="2:65" s="1" customFormat="1" ht="22.5" customHeight="1">
      <c r="B330" s="43"/>
      <c r="C330" s="206" t="s">
        <v>449</v>
      </c>
      <c r="D330" s="206" t="s">
        <v>165</v>
      </c>
      <c r="E330" s="207" t="s">
        <v>531</v>
      </c>
      <c r="F330" s="208" t="s">
        <v>532</v>
      </c>
      <c r="G330" s="209" t="s">
        <v>495</v>
      </c>
      <c r="H330" s="210">
        <v>0.2</v>
      </c>
      <c r="I330" s="211"/>
      <c r="J330" s="212">
        <f>ROUND(I330*H330,2)</f>
        <v>0</v>
      </c>
      <c r="K330" s="208" t="s">
        <v>21</v>
      </c>
      <c r="L330" s="63"/>
      <c r="M330" s="213" t="s">
        <v>21</v>
      </c>
      <c r="N330" s="214" t="s">
        <v>43</v>
      </c>
      <c r="O330" s="44"/>
      <c r="P330" s="215">
        <f>O330*H330</f>
        <v>0</v>
      </c>
      <c r="Q330" s="215">
        <v>2</v>
      </c>
      <c r="R330" s="215">
        <f>Q330*H330</f>
        <v>0.4</v>
      </c>
      <c r="S330" s="215">
        <v>0</v>
      </c>
      <c r="T330" s="216">
        <f>S330*H330</f>
        <v>0</v>
      </c>
      <c r="AR330" s="26" t="s">
        <v>170</v>
      </c>
      <c r="AT330" s="26" t="s">
        <v>165</v>
      </c>
      <c r="AU330" s="26" t="s">
        <v>81</v>
      </c>
      <c r="AY330" s="26" t="s">
        <v>162</v>
      </c>
      <c r="BE330" s="217">
        <f>IF(N330="základní",J330,0)</f>
        <v>0</v>
      </c>
      <c r="BF330" s="217">
        <f>IF(N330="snížená",J330,0)</f>
        <v>0</v>
      </c>
      <c r="BG330" s="217">
        <f>IF(N330="zákl. přenesená",J330,0)</f>
        <v>0</v>
      </c>
      <c r="BH330" s="217">
        <f>IF(N330="sníž. přenesená",J330,0)</f>
        <v>0</v>
      </c>
      <c r="BI330" s="217">
        <f>IF(N330="nulová",J330,0)</f>
        <v>0</v>
      </c>
      <c r="BJ330" s="26" t="s">
        <v>79</v>
      </c>
      <c r="BK330" s="217">
        <f>ROUND(I330*H330,2)</f>
        <v>0</v>
      </c>
      <c r="BL330" s="26" t="s">
        <v>170</v>
      </c>
      <c r="BM330" s="26" t="s">
        <v>2408</v>
      </c>
    </row>
    <row r="331" spans="2:51" s="12" customFormat="1" ht="13.5">
      <c r="B331" s="221"/>
      <c r="C331" s="222"/>
      <c r="D331" s="218" t="s">
        <v>174</v>
      </c>
      <c r="E331" s="223" t="s">
        <v>21</v>
      </c>
      <c r="F331" s="224" t="s">
        <v>534</v>
      </c>
      <c r="G331" s="222"/>
      <c r="H331" s="225" t="s">
        <v>21</v>
      </c>
      <c r="I331" s="226"/>
      <c r="J331" s="222"/>
      <c r="K331" s="222"/>
      <c r="L331" s="227"/>
      <c r="M331" s="228"/>
      <c r="N331" s="229"/>
      <c r="O331" s="229"/>
      <c r="P331" s="229"/>
      <c r="Q331" s="229"/>
      <c r="R331" s="229"/>
      <c r="S331" s="229"/>
      <c r="T331" s="230"/>
      <c r="AT331" s="231" t="s">
        <v>174</v>
      </c>
      <c r="AU331" s="231" t="s">
        <v>81</v>
      </c>
      <c r="AV331" s="12" t="s">
        <v>79</v>
      </c>
      <c r="AW331" s="12" t="s">
        <v>36</v>
      </c>
      <c r="AX331" s="12" t="s">
        <v>72</v>
      </c>
      <c r="AY331" s="231" t="s">
        <v>162</v>
      </c>
    </row>
    <row r="332" spans="2:51" s="13" customFormat="1" ht="13.5">
      <c r="B332" s="232"/>
      <c r="C332" s="233"/>
      <c r="D332" s="218" t="s">
        <v>174</v>
      </c>
      <c r="E332" s="234" t="s">
        <v>21</v>
      </c>
      <c r="F332" s="235" t="s">
        <v>2409</v>
      </c>
      <c r="G332" s="233"/>
      <c r="H332" s="236">
        <v>0.2</v>
      </c>
      <c r="I332" s="237"/>
      <c r="J332" s="233"/>
      <c r="K332" s="233"/>
      <c r="L332" s="238"/>
      <c r="M332" s="239"/>
      <c r="N332" s="240"/>
      <c r="O332" s="240"/>
      <c r="P332" s="240"/>
      <c r="Q332" s="240"/>
      <c r="R332" s="240"/>
      <c r="S332" s="240"/>
      <c r="T332" s="241"/>
      <c r="AT332" s="242" t="s">
        <v>174</v>
      </c>
      <c r="AU332" s="242" t="s">
        <v>81</v>
      </c>
      <c r="AV332" s="13" t="s">
        <v>81</v>
      </c>
      <c r="AW332" s="13" t="s">
        <v>36</v>
      </c>
      <c r="AX332" s="13" t="s">
        <v>79</v>
      </c>
      <c r="AY332" s="242" t="s">
        <v>162</v>
      </c>
    </row>
    <row r="333" spans="2:63" s="11" customFormat="1" ht="29.85" customHeight="1">
      <c r="B333" s="189"/>
      <c r="C333" s="190"/>
      <c r="D333" s="203" t="s">
        <v>71</v>
      </c>
      <c r="E333" s="204" t="s">
        <v>536</v>
      </c>
      <c r="F333" s="204" t="s">
        <v>537</v>
      </c>
      <c r="G333" s="190"/>
      <c r="H333" s="190"/>
      <c r="I333" s="193"/>
      <c r="J333" s="205">
        <f>BK333</f>
        <v>0</v>
      </c>
      <c r="K333" s="190"/>
      <c r="L333" s="195"/>
      <c r="M333" s="196"/>
      <c r="N333" s="197"/>
      <c r="O333" s="197"/>
      <c r="P333" s="198">
        <f>SUM(P334:P347)</f>
        <v>0</v>
      </c>
      <c r="Q333" s="197"/>
      <c r="R333" s="198">
        <f>SUM(R334:R347)</f>
        <v>0</v>
      </c>
      <c r="S333" s="197"/>
      <c r="T333" s="199">
        <f>SUM(T334:T347)</f>
        <v>0</v>
      </c>
      <c r="AR333" s="200" t="s">
        <v>79</v>
      </c>
      <c r="AT333" s="201" t="s">
        <v>71</v>
      </c>
      <c r="AU333" s="201" t="s">
        <v>79</v>
      </c>
      <c r="AY333" s="200" t="s">
        <v>162</v>
      </c>
      <c r="BK333" s="202">
        <f>SUM(BK334:BK347)</f>
        <v>0</v>
      </c>
    </row>
    <row r="334" spans="2:65" s="1" customFormat="1" ht="22.5" customHeight="1">
      <c r="B334" s="43"/>
      <c r="C334" s="206" t="s">
        <v>455</v>
      </c>
      <c r="D334" s="206" t="s">
        <v>165</v>
      </c>
      <c r="E334" s="207" t="s">
        <v>539</v>
      </c>
      <c r="F334" s="208" t="s">
        <v>540</v>
      </c>
      <c r="G334" s="209" t="s">
        <v>168</v>
      </c>
      <c r="H334" s="210">
        <v>22.071</v>
      </c>
      <c r="I334" s="211"/>
      <c r="J334" s="212">
        <f>ROUND(I334*H334,2)</f>
        <v>0</v>
      </c>
      <c r="K334" s="208" t="s">
        <v>169</v>
      </c>
      <c r="L334" s="63"/>
      <c r="M334" s="213" t="s">
        <v>21</v>
      </c>
      <c r="N334" s="214" t="s">
        <v>43</v>
      </c>
      <c r="O334" s="44"/>
      <c r="P334" s="215">
        <f>O334*H334</f>
        <v>0</v>
      </c>
      <c r="Q334" s="215">
        <v>0</v>
      </c>
      <c r="R334" s="215">
        <f>Q334*H334</f>
        <v>0</v>
      </c>
      <c r="S334" s="215">
        <v>0</v>
      </c>
      <c r="T334" s="216">
        <f>S334*H334</f>
        <v>0</v>
      </c>
      <c r="AR334" s="26" t="s">
        <v>170</v>
      </c>
      <c r="AT334" s="26" t="s">
        <v>165</v>
      </c>
      <c r="AU334" s="26" t="s">
        <v>81</v>
      </c>
      <c r="AY334" s="26" t="s">
        <v>162</v>
      </c>
      <c r="BE334" s="217">
        <f>IF(N334="základní",J334,0)</f>
        <v>0</v>
      </c>
      <c r="BF334" s="217">
        <f>IF(N334="snížená",J334,0)</f>
        <v>0</v>
      </c>
      <c r="BG334" s="217">
        <f>IF(N334="zákl. přenesená",J334,0)</f>
        <v>0</v>
      </c>
      <c r="BH334" s="217">
        <f>IF(N334="sníž. přenesená",J334,0)</f>
        <v>0</v>
      </c>
      <c r="BI334" s="217">
        <f>IF(N334="nulová",J334,0)</f>
        <v>0</v>
      </c>
      <c r="BJ334" s="26" t="s">
        <v>79</v>
      </c>
      <c r="BK334" s="217">
        <f>ROUND(I334*H334,2)</f>
        <v>0</v>
      </c>
      <c r="BL334" s="26" t="s">
        <v>170</v>
      </c>
      <c r="BM334" s="26" t="s">
        <v>2410</v>
      </c>
    </row>
    <row r="335" spans="2:47" s="1" customFormat="1" ht="94.5">
      <c r="B335" s="43"/>
      <c r="C335" s="65"/>
      <c r="D335" s="245" t="s">
        <v>172</v>
      </c>
      <c r="E335" s="65"/>
      <c r="F335" s="279" t="s">
        <v>542</v>
      </c>
      <c r="G335" s="65"/>
      <c r="H335" s="65"/>
      <c r="I335" s="174"/>
      <c r="J335" s="65"/>
      <c r="K335" s="65"/>
      <c r="L335" s="63"/>
      <c r="M335" s="220"/>
      <c r="N335" s="44"/>
      <c r="O335" s="44"/>
      <c r="P335" s="44"/>
      <c r="Q335" s="44"/>
      <c r="R335" s="44"/>
      <c r="S335" s="44"/>
      <c r="T335" s="80"/>
      <c r="AT335" s="26" t="s">
        <v>172</v>
      </c>
      <c r="AU335" s="26" t="s">
        <v>81</v>
      </c>
    </row>
    <row r="336" spans="2:65" s="1" customFormat="1" ht="22.5" customHeight="1">
      <c r="B336" s="43"/>
      <c r="C336" s="206" t="s">
        <v>459</v>
      </c>
      <c r="D336" s="206" t="s">
        <v>165</v>
      </c>
      <c r="E336" s="207" t="s">
        <v>2411</v>
      </c>
      <c r="F336" s="208" t="s">
        <v>2412</v>
      </c>
      <c r="G336" s="209" t="s">
        <v>206</v>
      </c>
      <c r="H336" s="210">
        <v>18</v>
      </c>
      <c r="I336" s="211"/>
      <c r="J336" s="212">
        <f>ROUND(I336*H336,2)</f>
        <v>0</v>
      </c>
      <c r="K336" s="208" t="s">
        <v>169</v>
      </c>
      <c r="L336" s="63"/>
      <c r="M336" s="213" t="s">
        <v>21</v>
      </c>
      <c r="N336" s="214" t="s">
        <v>43</v>
      </c>
      <c r="O336" s="44"/>
      <c r="P336" s="215">
        <f>O336*H336</f>
        <v>0</v>
      </c>
      <c r="Q336" s="215">
        <v>0</v>
      </c>
      <c r="R336" s="215">
        <f>Q336*H336</f>
        <v>0</v>
      </c>
      <c r="S336" s="215">
        <v>0</v>
      </c>
      <c r="T336" s="216">
        <f>S336*H336</f>
        <v>0</v>
      </c>
      <c r="AR336" s="26" t="s">
        <v>170</v>
      </c>
      <c r="AT336" s="26" t="s">
        <v>165</v>
      </c>
      <c r="AU336" s="26" t="s">
        <v>81</v>
      </c>
      <c r="AY336" s="26" t="s">
        <v>162</v>
      </c>
      <c r="BE336" s="217">
        <f>IF(N336="základní",J336,0)</f>
        <v>0</v>
      </c>
      <c r="BF336" s="217">
        <f>IF(N336="snížená",J336,0)</f>
        <v>0</v>
      </c>
      <c r="BG336" s="217">
        <f>IF(N336="zákl. přenesená",J336,0)</f>
        <v>0</v>
      </c>
      <c r="BH336" s="217">
        <f>IF(N336="sníž. přenesená",J336,0)</f>
        <v>0</v>
      </c>
      <c r="BI336" s="217">
        <f>IF(N336="nulová",J336,0)</f>
        <v>0</v>
      </c>
      <c r="BJ336" s="26" t="s">
        <v>79</v>
      </c>
      <c r="BK336" s="217">
        <f>ROUND(I336*H336,2)</f>
        <v>0</v>
      </c>
      <c r="BL336" s="26" t="s">
        <v>170</v>
      </c>
      <c r="BM336" s="26" t="s">
        <v>2413</v>
      </c>
    </row>
    <row r="337" spans="2:47" s="1" customFormat="1" ht="40.5">
      <c r="B337" s="43"/>
      <c r="C337" s="65"/>
      <c r="D337" s="245" t="s">
        <v>172</v>
      </c>
      <c r="E337" s="65"/>
      <c r="F337" s="279" t="s">
        <v>547</v>
      </c>
      <c r="G337" s="65"/>
      <c r="H337" s="65"/>
      <c r="I337" s="174"/>
      <c r="J337" s="65"/>
      <c r="K337" s="65"/>
      <c r="L337" s="63"/>
      <c r="M337" s="220"/>
      <c r="N337" s="44"/>
      <c r="O337" s="44"/>
      <c r="P337" s="44"/>
      <c r="Q337" s="44"/>
      <c r="R337" s="44"/>
      <c r="S337" s="44"/>
      <c r="T337" s="80"/>
      <c r="AT337" s="26" t="s">
        <v>172</v>
      </c>
      <c r="AU337" s="26" t="s">
        <v>81</v>
      </c>
    </row>
    <row r="338" spans="2:65" s="1" customFormat="1" ht="22.5" customHeight="1">
      <c r="B338" s="43"/>
      <c r="C338" s="206" t="s">
        <v>464</v>
      </c>
      <c r="D338" s="206" t="s">
        <v>165</v>
      </c>
      <c r="E338" s="207" t="s">
        <v>2414</v>
      </c>
      <c r="F338" s="208" t="s">
        <v>2415</v>
      </c>
      <c r="G338" s="209" t="s">
        <v>206</v>
      </c>
      <c r="H338" s="210">
        <v>540</v>
      </c>
      <c r="I338" s="211"/>
      <c r="J338" s="212">
        <f>ROUND(I338*H338,2)</f>
        <v>0</v>
      </c>
      <c r="K338" s="208" t="s">
        <v>169</v>
      </c>
      <c r="L338" s="63"/>
      <c r="M338" s="213" t="s">
        <v>21</v>
      </c>
      <c r="N338" s="214" t="s">
        <v>43</v>
      </c>
      <c r="O338" s="44"/>
      <c r="P338" s="215">
        <f>O338*H338</f>
        <v>0</v>
      </c>
      <c r="Q338" s="215">
        <v>0</v>
      </c>
      <c r="R338" s="215">
        <f>Q338*H338</f>
        <v>0</v>
      </c>
      <c r="S338" s="215">
        <v>0</v>
      </c>
      <c r="T338" s="216">
        <f>S338*H338</f>
        <v>0</v>
      </c>
      <c r="AR338" s="26" t="s">
        <v>170</v>
      </c>
      <c r="AT338" s="26" t="s">
        <v>165</v>
      </c>
      <c r="AU338" s="26" t="s">
        <v>81</v>
      </c>
      <c r="AY338" s="26" t="s">
        <v>162</v>
      </c>
      <c r="BE338" s="217">
        <f>IF(N338="základní",J338,0)</f>
        <v>0</v>
      </c>
      <c r="BF338" s="217">
        <f>IF(N338="snížená",J338,0)</f>
        <v>0</v>
      </c>
      <c r="BG338" s="217">
        <f>IF(N338="zákl. přenesená",J338,0)</f>
        <v>0</v>
      </c>
      <c r="BH338" s="217">
        <f>IF(N338="sníž. přenesená",J338,0)</f>
        <v>0</v>
      </c>
      <c r="BI338" s="217">
        <f>IF(N338="nulová",J338,0)</f>
        <v>0</v>
      </c>
      <c r="BJ338" s="26" t="s">
        <v>79</v>
      </c>
      <c r="BK338" s="217">
        <f>ROUND(I338*H338,2)</f>
        <v>0</v>
      </c>
      <c r="BL338" s="26" t="s">
        <v>170</v>
      </c>
      <c r="BM338" s="26" t="s">
        <v>2416</v>
      </c>
    </row>
    <row r="339" spans="2:47" s="1" customFormat="1" ht="40.5">
      <c r="B339" s="43"/>
      <c r="C339" s="65"/>
      <c r="D339" s="218" t="s">
        <v>172</v>
      </c>
      <c r="E339" s="65"/>
      <c r="F339" s="219" t="s">
        <v>547</v>
      </c>
      <c r="G339" s="65"/>
      <c r="H339" s="65"/>
      <c r="I339" s="174"/>
      <c r="J339" s="65"/>
      <c r="K339" s="65"/>
      <c r="L339" s="63"/>
      <c r="M339" s="220"/>
      <c r="N339" s="44"/>
      <c r="O339" s="44"/>
      <c r="P339" s="44"/>
      <c r="Q339" s="44"/>
      <c r="R339" s="44"/>
      <c r="S339" s="44"/>
      <c r="T339" s="80"/>
      <c r="AT339" s="26" t="s">
        <v>172</v>
      </c>
      <c r="AU339" s="26" t="s">
        <v>81</v>
      </c>
    </row>
    <row r="340" spans="2:51" s="13" customFormat="1" ht="13.5">
      <c r="B340" s="232"/>
      <c r="C340" s="233"/>
      <c r="D340" s="245" t="s">
        <v>174</v>
      </c>
      <c r="E340" s="255" t="s">
        <v>21</v>
      </c>
      <c r="F340" s="256" t="s">
        <v>2417</v>
      </c>
      <c r="G340" s="233"/>
      <c r="H340" s="257">
        <v>540</v>
      </c>
      <c r="I340" s="237"/>
      <c r="J340" s="233"/>
      <c r="K340" s="233"/>
      <c r="L340" s="238"/>
      <c r="M340" s="239"/>
      <c r="N340" s="240"/>
      <c r="O340" s="240"/>
      <c r="P340" s="240"/>
      <c r="Q340" s="240"/>
      <c r="R340" s="240"/>
      <c r="S340" s="240"/>
      <c r="T340" s="241"/>
      <c r="AT340" s="242" t="s">
        <v>174</v>
      </c>
      <c r="AU340" s="242" t="s">
        <v>81</v>
      </c>
      <c r="AV340" s="13" t="s">
        <v>81</v>
      </c>
      <c r="AW340" s="13" t="s">
        <v>36</v>
      </c>
      <c r="AX340" s="13" t="s">
        <v>79</v>
      </c>
      <c r="AY340" s="242" t="s">
        <v>162</v>
      </c>
    </row>
    <row r="341" spans="2:65" s="1" customFormat="1" ht="22.5" customHeight="1">
      <c r="B341" s="43"/>
      <c r="C341" s="206" t="s">
        <v>470</v>
      </c>
      <c r="D341" s="206" t="s">
        <v>165</v>
      </c>
      <c r="E341" s="207" t="s">
        <v>554</v>
      </c>
      <c r="F341" s="208" t="s">
        <v>555</v>
      </c>
      <c r="G341" s="209" t="s">
        <v>168</v>
      </c>
      <c r="H341" s="210">
        <v>22.071</v>
      </c>
      <c r="I341" s="211"/>
      <c r="J341" s="212">
        <f>ROUND(I341*H341,2)</f>
        <v>0</v>
      </c>
      <c r="K341" s="208" t="s">
        <v>169</v>
      </c>
      <c r="L341" s="63"/>
      <c r="M341" s="213" t="s">
        <v>21</v>
      </c>
      <c r="N341" s="214" t="s">
        <v>43</v>
      </c>
      <c r="O341" s="44"/>
      <c r="P341" s="215">
        <f>O341*H341</f>
        <v>0</v>
      </c>
      <c r="Q341" s="215">
        <v>0</v>
      </c>
      <c r="R341" s="215">
        <f>Q341*H341</f>
        <v>0</v>
      </c>
      <c r="S341" s="215">
        <v>0</v>
      </c>
      <c r="T341" s="216">
        <f>S341*H341</f>
        <v>0</v>
      </c>
      <c r="AR341" s="26" t="s">
        <v>170</v>
      </c>
      <c r="AT341" s="26" t="s">
        <v>165</v>
      </c>
      <c r="AU341" s="26" t="s">
        <v>81</v>
      </c>
      <c r="AY341" s="26" t="s">
        <v>162</v>
      </c>
      <c r="BE341" s="217">
        <f>IF(N341="základní",J341,0)</f>
        <v>0</v>
      </c>
      <c r="BF341" s="217">
        <f>IF(N341="snížená",J341,0)</f>
        <v>0</v>
      </c>
      <c r="BG341" s="217">
        <f>IF(N341="zákl. přenesená",J341,0)</f>
        <v>0</v>
      </c>
      <c r="BH341" s="217">
        <f>IF(N341="sníž. přenesená",J341,0)</f>
        <v>0</v>
      </c>
      <c r="BI341" s="217">
        <f>IF(N341="nulová",J341,0)</f>
        <v>0</v>
      </c>
      <c r="BJ341" s="26" t="s">
        <v>79</v>
      </c>
      <c r="BK341" s="217">
        <f>ROUND(I341*H341,2)</f>
        <v>0</v>
      </c>
      <c r="BL341" s="26" t="s">
        <v>170</v>
      </c>
      <c r="BM341" s="26" t="s">
        <v>2418</v>
      </c>
    </row>
    <row r="342" spans="2:47" s="1" customFormat="1" ht="81">
      <c r="B342" s="43"/>
      <c r="C342" s="65"/>
      <c r="D342" s="245" t="s">
        <v>172</v>
      </c>
      <c r="E342" s="65"/>
      <c r="F342" s="279" t="s">
        <v>557</v>
      </c>
      <c r="G342" s="65"/>
      <c r="H342" s="65"/>
      <c r="I342" s="174"/>
      <c r="J342" s="65"/>
      <c r="K342" s="65"/>
      <c r="L342" s="63"/>
      <c r="M342" s="220"/>
      <c r="N342" s="44"/>
      <c r="O342" s="44"/>
      <c r="P342" s="44"/>
      <c r="Q342" s="44"/>
      <c r="R342" s="44"/>
      <c r="S342" s="44"/>
      <c r="T342" s="80"/>
      <c r="AT342" s="26" t="s">
        <v>172</v>
      </c>
      <c r="AU342" s="26" t="s">
        <v>81</v>
      </c>
    </row>
    <row r="343" spans="2:65" s="1" customFormat="1" ht="22.5" customHeight="1">
      <c r="B343" s="43"/>
      <c r="C343" s="206" t="s">
        <v>477</v>
      </c>
      <c r="D343" s="206" t="s">
        <v>165</v>
      </c>
      <c r="E343" s="207" t="s">
        <v>559</v>
      </c>
      <c r="F343" s="208" t="s">
        <v>560</v>
      </c>
      <c r="G343" s="209" t="s">
        <v>168</v>
      </c>
      <c r="H343" s="210">
        <v>308.994</v>
      </c>
      <c r="I343" s="211"/>
      <c r="J343" s="212">
        <f>ROUND(I343*H343,2)</f>
        <v>0</v>
      </c>
      <c r="K343" s="208" t="s">
        <v>169</v>
      </c>
      <c r="L343" s="63"/>
      <c r="M343" s="213" t="s">
        <v>21</v>
      </c>
      <c r="N343" s="214" t="s">
        <v>43</v>
      </c>
      <c r="O343" s="44"/>
      <c r="P343" s="215">
        <f>O343*H343</f>
        <v>0</v>
      </c>
      <c r="Q343" s="215">
        <v>0</v>
      </c>
      <c r="R343" s="215">
        <f>Q343*H343</f>
        <v>0</v>
      </c>
      <c r="S343" s="215">
        <v>0</v>
      </c>
      <c r="T343" s="216">
        <f>S343*H343</f>
        <v>0</v>
      </c>
      <c r="AR343" s="26" t="s">
        <v>170</v>
      </c>
      <c r="AT343" s="26" t="s">
        <v>165</v>
      </c>
      <c r="AU343" s="26" t="s">
        <v>81</v>
      </c>
      <c r="AY343" s="26" t="s">
        <v>162</v>
      </c>
      <c r="BE343" s="217">
        <f>IF(N343="základní",J343,0)</f>
        <v>0</v>
      </c>
      <c r="BF343" s="217">
        <f>IF(N343="snížená",J343,0)</f>
        <v>0</v>
      </c>
      <c r="BG343" s="217">
        <f>IF(N343="zákl. přenesená",J343,0)</f>
        <v>0</v>
      </c>
      <c r="BH343" s="217">
        <f>IF(N343="sníž. přenesená",J343,0)</f>
        <v>0</v>
      </c>
      <c r="BI343" s="217">
        <f>IF(N343="nulová",J343,0)</f>
        <v>0</v>
      </c>
      <c r="BJ343" s="26" t="s">
        <v>79</v>
      </c>
      <c r="BK343" s="217">
        <f>ROUND(I343*H343,2)</f>
        <v>0</v>
      </c>
      <c r="BL343" s="26" t="s">
        <v>170</v>
      </c>
      <c r="BM343" s="26" t="s">
        <v>2419</v>
      </c>
    </row>
    <row r="344" spans="2:47" s="1" customFormat="1" ht="81">
      <c r="B344" s="43"/>
      <c r="C344" s="65"/>
      <c r="D344" s="218" t="s">
        <v>172</v>
      </c>
      <c r="E344" s="65"/>
      <c r="F344" s="219" t="s">
        <v>557</v>
      </c>
      <c r="G344" s="65"/>
      <c r="H344" s="65"/>
      <c r="I344" s="174"/>
      <c r="J344" s="65"/>
      <c r="K344" s="65"/>
      <c r="L344" s="63"/>
      <c r="M344" s="220"/>
      <c r="N344" s="44"/>
      <c r="O344" s="44"/>
      <c r="P344" s="44"/>
      <c r="Q344" s="44"/>
      <c r="R344" s="44"/>
      <c r="S344" s="44"/>
      <c r="T344" s="80"/>
      <c r="AT344" s="26" t="s">
        <v>172</v>
      </c>
      <c r="AU344" s="26" t="s">
        <v>81</v>
      </c>
    </row>
    <row r="345" spans="2:51" s="13" customFormat="1" ht="13.5">
      <c r="B345" s="232"/>
      <c r="C345" s="233"/>
      <c r="D345" s="245" t="s">
        <v>174</v>
      </c>
      <c r="E345" s="233"/>
      <c r="F345" s="256" t="s">
        <v>2420</v>
      </c>
      <c r="G345" s="233"/>
      <c r="H345" s="257">
        <v>308.994</v>
      </c>
      <c r="I345" s="237"/>
      <c r="J345" s="233"/>
      <c r="K345" s="233"/>
      <c r="L345" s="238"/>
      <c r="M345" s="239"/>
      <c r="N345" s="240"/>
      <c r="O345" s="240"/>
      <c r="P345" s="240"/>
      <c r="Q345" s="240"/>
      <c r="R345" s="240"/>
      <c r="S345" s="240"/>
      <c r="T345" s="241"/>
      <c r="AT345" s="242" t="s">
        <v>174</v>
      </c>
      <c r="AU345" s="242" t="s">
        <v>81</v>
      </c>
      <c r="AV345" s="13" t="s">
        <v>81</v>
      </c>
      <c r="AW345" s="13" t="s">
        <v>6</v>
      </c>
      <c r="AX345" s="13" t="s">
        <v>79</v>
      </c>
      <c r="AY345" s="242" t="s">
        <v>162</v>
      </c>
    </row>
    <row r="346" spans="2:65" s="1" customFormat="1" ht="22.5" customHeight="1">
      <c r="B346" s="43"/>
      <c r="C346" s="206" t="s">
        <v>492</v>
      </c>
      <c r="D346" s="206" t="s">
        <v>165</v>
      </c>
      <c r="E346" s="207" t="s">
        <v>564</v>
      </c>
      <c r="F346" s="208" t="s">
        <v>565</v>
      </c>
      <c r="G346" s="209" t="s">
        <v>168</v>
      </c>
      <c r="H346" s="210">
        <v>22.071</v>
      </c>
      <c r="I346" s="211"/>
      <c r="J346" s="212">
        <f>ROUND(I346*H346,2)</f>
        <v>0</v>
      </c>
      <c r="K346" s="208" t="s">
        <v>169</v>
      </c>
      <c r="L346" s="63"/>
      <c r="M346" s="213" t="s">
        <v>21</v>
      </c>
      <c r="N346" s="214" t="s">
        <v>43</v>
      </c>
      <c r="O346" s="44"/>
      <c r="P346" s="215">
        <f>O346*H346</f>
        <v>0</v>
      </c>
      <c r="Q346" s="215">
        <v>0</v>
      </c>
      <c r="R346" s="215">
        <f>Q346*H346</f>
        <v>0</v>
      </c>
      <c r="S346" s="215">
        <v>0</v>
      </c>
      <c r="T346" s="216">
        <f>S346*H346</f>
        <v>0</v>
      </c>
      <c r="AR346" s="26" t="s">
        <v>170</v>
      </c>
      <c r="AT346" s="26" t="s">
        <v>165</v>
      </c>
      <c r="AU346" s="26" t="s">
        <v>81</v>
      </c>
      <c r="AY346" s="26" t="s">
        <v>162</v>
      </c>
      <c r="BE346" s="217">
        <f>IF(N346="základní",J346,0)</f>
        <v>0</v>
      </c>
      <c r="BF346" s="217">
        <f>IF(N346="snížená",J346,0)</f>
        <v>0</v>
      </c>
      <c r="BG346" s="217">
        <f>IF(N346="zákl. přenesená",J346,0)</f>
        <v>0</v>
      </c>
      <c r="BH346" s="217">
        <f>IF(N346="sníž. přenesená",J346,0)</f>
        <v>0</v>
      </c>
      <c r="BI346" s="217">
        <f>IF(N346="nulová",J346,0)</f>
        <v>0</v>
      </c>
      <c r="BJ346" s="26" t="s">
        <v>79</v>
      </c>
      <c r="BK346" s="217">
        <f>ROUND(I346*H346,2)</f>
        <v>0</v>
      </c>
      <c r="BL346" s="26" t="s">
        <v>170</v>
      </c>
      <c r="BM346" s="26" t="s">
        <v>2421</v>
      </c>
    </row>
    <row r="347" spans="2:47" s="1" customFormat="1" ht="67.5">
      <c r="B347" s="43"/>
      <c r="C347" s="65"/>
      <c r="D347" s="218" t="s">
        <v>172</v>
      </c>
      <c r="E347" s="65"/>
      <c r="F347" s="219" t="s">
        <v>567</v>
      </c>
      <c r="G347" s="65"/>
      <c r="H347" s="65"/>
      <c r="I347" s="174"/>
      <c r="J347" s="65"/>
      <c r="K347" s="65"/>
      <c r="L347" s="63"/>
      <c r="M347" s="220"/>
      <c r="N347" s="44"/>
      <c r="O347" s="44"/>
      <c r="P347" s="44"/>
      <c r="Q347" s="44"/>
      <c r="R347" s="44"/>
      <c r="S347" s="44"/>
      <c r="T347" s="80"/>
      <c r="AT347" s="26" t="s">
        <v>172</v>
      </c>
      <c r="AU347" s="26" t="s">
        <v>81</v>
      </c>
    </row>
    <row r="348" spans="2:63" s="11" customFormat="1" ht="29.85" customHeight="1">
      <c r="B348" s="189"/>
      <c r="C348" s="190"/>
      <c r="D348" s="203" t="s">
        <v>71</v>
      </c>
      <c r="E348" s="204" t="s">
        <v>568</v>
      </c>
      <c r="F348" s="204" t="s">
        <v>569</v>
      </c>
      <c r="G348" s="190"/>
      <c r="H348" s="190"/>
      <c r="I348" s="193"/>
      <c r="J348" s="205">
        <f>BK348</f>
        <v>0</v>
      </c>
      <c r="K348" s="190"/>
      <c r="L348" s="195"/>
      <c r="M348" s="196"/>
      <c r="N348" s="197"/>
      <c r="O348" s="197"/>
      <c r="P348" s="198">
        <f>SUM(P349:P350)</f>
        <v>0</v>
      </c>
      <c r="Q348" s="197"/>
      <c r="R348" s="198">
        <f>SUM(R349:R350)</f>
        <v>0</v>
      </c>
      <c r="S348" s="197"/>
      <c r="T348" s="199">
        <f>SUM(T349:T350)</f>
        <v>0</v>
      </c>
      <c r="AR348" s="200" t="s">
        <v>79</v>
      </c>
      <c r="AT348" s="201" t="s">
        <v>71</v>
      </c>
      <c r="AU348" s="201" t="s">
        <v>79</v>
      </c>
      <c r="AY348" s="200" t="s">
        <v>162</v>
      </c>
      <c r="BK348" s="202">
        <f>SUM(BK349:BK350)</f>
        <v>0</v>
      </c>
    </row>
    <row r="349" spans="2:65" s="1" customFormat="1" ht="22.5" customHeight="1">
      <c r="B349" s="43"/>
      <c r="C349" s="206" t="s">
        <v>498</v>
      </c>
      <c r="D349" s="206" t="s">
        <v>165</v>
      </c>
      <c r="E349" s="207" t="s">
        <v>571</v>
      </c>
      <c r="F349" s="208" t="s">
        <v>572</v>
      </c>
      <c r="G349" s="209" t="s">
        <v>168</v>
      </c>
      <c r="H349" s="210">
        <v>27.176</v>
      </c>
      <c r="I349" s="211"/>
      <c r="J349" s="212">
        <f>ROUND(I349*H349,2)</f>
        <v>0</v>
      </c>
      <c r="K349" s="208" t="s">
        <v>169</v>
      </c>
      <c r="L349" s="63"/>
      <c r="M349" s="213" t="s">
        <v>21</v>
      </c>
      <c r="N349" s="214" t="s">
        <v>43</v>
      </c>
      <c r="O349" s="44"/>
      <c r="P349" s="215">
        <f>O349*H349</f>
        <v>0</v>
      </c>
      <c r="Q349" s="215">
        <v>0</v>
      </c>
      <c r="R349" s="215">
        <f>Q349*H349</f>
        <v>0</v>
      </c>
      <c r="S349" s="215">
        <v>0</v>
      </c>
      <c r="T349" s="216">
        <f>S349*H349</f>
        <v>0</v>
      </c>
      <c r="AR349" s="26" t="s">
        <v>170</v>
      </c>
      <c r="AT349" s="26" t="s">
        <v>165</v>
      </c>
      <c r="AU349" s="26" t="s">
        <v>81</v>
      </c>
      <c r="AY349" s="26" t="s">
        <v>162</v>
      </c>
      <c r="BE349" s="217">
        <f>IF(N349="základní",J349,0)</f>
        <v>0</v>
      </c>
      <c r="BF349" s="217">
        <f>IF(N349="snížená",J349,0)</f>
        <v>0</v>
      </c>
      <c r="BG349" s="217">
        <f>IF(N349="zákl. přenesená",J349,0)</f>
        <v>0</v>
      </c>
      <c r="BH349" s="217">
        <f>IF(N349="sníž. přenesená",J349,0)</f>
        <v>0</v>
      </c>
      <c r="BI349" s="217">
        <f>IF(N349="nulová",J349,0)</f>
        <v>0</v>
      </c>
      <c r="BJ349" s="26" t="s">
        <v>79</v>
      </c>
      <c r="BK349" s="217">
        <f>ROUND(I349*H349,2)</f>
        <v>0</v>
      </c>
      <c r="BL349" s="26" t="s">
        <v>170</v>
      </c>
      <c r="BM349" s="26" t="s">
        <v>2422</v>
      </c>
    </row>
    <row r="350" spans="2:47" s="1" customFormat="1" ht="81">
      <c r="B350" s="43"/>
      <c r="C350" s="65"/>
      <c r="D350" s="218" t="s">
        <v>172</v>
      </c>
      <c r="E350" s="65"/>
      <c r="F350" s="219" t="s">
        <v>574</v>
      </c>
      <c r="G350" s="65"/>
      <c r="H350" s="65"/>
      <c r="I350" s="174"/>
      <c r="J350" s="65"/>
      <c r="K350" s="65"/>
      <c r="L350" s="63"/>
      <c r="M350" s="220"/>
      <c r="N350" s="44"/>
      <c r="O350" s="44"/>
      <c r="P350" s="44"/>
      <c r="Q350" s="44"/>
      <c r="R350" s="44"/>
      <c r="S350" s="44"/>
      <c r="T350" s="80"/>
      <c r="AT350" s="26" t="s">
        <v>172</v>
      </c>
      <c r="AU350" s="26" t="s">
        <v>81</v>
      </c>
    </row>
    <row r="351" spans="2:63" s="11" customFormat="1" ht="37.35" customHeight="1">
      <c r="B351" s="189"/>
      <c r="C351" s="190"/>
      <c r="D351" s="191" t="s">
        <v>71</v>
      </c>
      <c r="E351" s="192" t="s">
        <v>575</v>
      </c>
      <c r="F351" s="192" t="s">
        <v>576</v>
      </c>
      <c r="G351" s="190"/>
      <c r="H351" s="190"/>
      <c r="I351" s="193"/>
      <c r="J351" s="194">
        <f>BK351</f>
        <v>0</v>
      </c>
      <c r="K351" s="190"/>
      <c r="L351" s="195"/>
      <c r="M351" s="196"/>
      <c r="N351" s="197"/>
      <c r="O351" s="197"/>
      <c r="P351" s="198">
        <f>P352+P439+P466+P480+P516+P539+P668+P743+P756+P904</f>
        <v>0</v>
      </c>
      <c r="Q351" s="197"/>
      <c r="R351" s="198">
        <f>R352+R439+R466+R480+R516+R539+R668+R743+R756+R904</f>
        <v>9.52768176</v>
      </c>
      <c r="S351" s="197"/>
      <c r="T351" s="199">
        <f>T352+T439+T466+T480+T516+T539+T668+T743+T756+T904</f>
        <v>11.246643420000002</v>
      </c>
      <c r="AR351" s="200" t="s">
        <v>81</v>
      </c>
      <c r="AT351" s="201" t="s">
        <v>71</v>
      </c>
      <c r="AU351" s="201" t="s">
        <v>72</v>
      </c>
      <c r="AY351" s="200" t="s">
        <v>162</v>
      </c>
      <c r="BK351" s="202">
        <f>BK352+BK439+BK466+BK480+BK516+BK539+BK668+BK743+BK756+BK904</f>
        <v>0</v>
      </c>
    </row>
    <row r="352" spans="2:63" s="11" customFormat="1" ht="19.9" customHeight="1">
      <c r="B352" s="189"/>
      <c r="C352" s="190"/>
      <c r="D352" s="203" t="s">
        <v>71</v>
      </c>
      <c r="E352" s="204" t="s">
        <v>619</v>
      </c>
      <c r="F352" s="204" t="s">
        <v>620</v>
      </c>
      <c r="G352" s="190"/>
      <c r="H352" s="190"/>
      <c r="I352" s="193"/>
      <c r="J352" s="205">
        <f>BK352</f>
        <v>0</v>
      </c>
      <c r="K352" s="190"/>
      <c r="L352" s="195"/>
      <c r="M352" s="196"/>
      <c r="N352" s="197"/>
      <c r="O352" s="197"/>
      <c r="P352" s="198">
        <f>SUM(P353:P438)</f>
        <v>0</v>
      </c>
      <c r="Q352" s="197"/>
      <c r="R352" s="198">
        <f>SUM(R353:R438)</f>
        <v>1.7443627400000001</v>
      </c>
      <c r="S352" s="197"/>
      <c r="T352" s="199">
        <f>SUM(T353:T438)</f>
        <v>0.050370000000000005</v>
      </c>
      <c r="AR352" s="200" t="s">
        <v>81</v>
      </c>
      <c r="AT352" s="201" t="s">
        <v>71</v>
      </c>
      <c r="AU352" s="201" t="s">
        <v>79</v>
      </c>
      <c r="AY352" s="200" t="s">
        <v>162</v>
      </c>
      <c r="BK352" s="202">
        <f>SUM(BK353:BK438)</f>
        <v>0</v>
      </c>
    </row>
    <row r="353" spans="2:65" s="1" customFormat="1" ht="22.5" customHeight="1">
      <c r="B353" s="43"/>
      <c r="C353" s="206" t="s">
        <v>506</v>
      </c>
      <c r="D353" s="206" t="s">
        <v>165</v>
      </c>
      <c r="E353" s="207" t="s">
        <v>631</v>
      </c>
      <c r="F353" s="208" t="s">
        <v>632</v>
      </c>
      <c r="G353" s="209" t="s">
        <v>187</v>
      </c>
      <c r="H353" s="210">
        <v>15.45</v>
      </c>
      <c r="I353" s="211"/>
      <c r="J353" s="212">
        <f>ROUND(I353*H353,2)</f>
        <v>0</v>
      </c>
      <c r="K353" s="208" t="s">
        <v>169</v>
      </c>
      <c r="L353" s="63"/>
      <c r="M353" s="213" t="s">
        <v>21</v>
      </c>
      <c r="N353" s="214" t="s">
        <v>43</v>
      </c>
      <c r="O353" s="44"/>
      <c r="P353" s="215">
        <f>O353*H353</f>
        <v>0</v>
      </c>
      <c r="Q353" s="215">
        <v>0.04619</v>
      </c>
      <c r="R353" s="215">
        <f>Q353*H353</f>
        <v>0.7136355</v>
      </c>
      <c r="S353" s="215">
        <v>0</v>
      </c>
      <c r="T353" s="216">
        <f>S353*H353</f>
        <v>0</v>
      </c>
      <c r="AR353" s="26" t="s">
        <v>376</v>
      </c>
      <c r="AT353" s="26" t="s">
        <v>165</v>
      </c>
      <c r="AU353" s="26" t="s">
        <v>81</v>
      </c>
      <c r="AY353" s="26" t="s">
        <v>162</v>
      </c>
      <c r="BE353" s="217">
        <f>IF(N353="základní",J353,0)</f>
        <v>0</v>
      </c>
      <c r="BF353" s="217">
        <f>IF(N353="snížená",J353,0)</f>
        <v>0</v>
      </c>
      <c r="BG353" s="217">
        <f>IF(N353="zákl. přenesená",J353,0)</f>
        <v>0</v>
      </c>
      <c r="BH353" s="217">
        <f>IF(N353="sníž. přenesená",J353,0)</f>
        <v>0</v>
      </c>
      <c r="BI353" s="217">
        <f>IF(N353="nulová",J353,0)</f>
        <v>0</v>
      </c>
      <c r="BJ353" s="26" t="s">
        <v>79</v>
      </c>
      <c r="BK353" s="217">
        <f>ROUND(I353*H353,2)</f>
        <v>0</v>
      </c>
      <c r="BL353" s="26" t="s">
        <v>376</v>
      </c>
      <c r="BM353" s="26" t="s">
        <v>2423</v>
      </c>
    </row>
    <row r="354" spans="2:47" s="1" customFormat="1" ht="135">
      <c r="B354" s="43"/>
      <c r="C354" s="65"/>
      <c r="D354" s="218" t="s">
        <v>172</v>
      </c>
      <c r="E354" s="65"/>
      <c r="F354" s="219" t="s">
        <v>625</v>
      </c>
      <c r="G354" s="65"/>
      <c r="H354" s="65"/>
      <c r="I354" s="174"/>
      <c r="J354" s="65"/>
      <c r="K354" s="65"/>
      <c r="L354" s="63"/>
      <c r="M354" s="220"/>
      <c r="N354" s="44"/>
      <c r="O354" s="44"/>
      <c r="P354" s="44"/>
      <c r="Q354" s="44"/>
      <c r="R354" s="44"/>
      <c r="S354" s="44"/>
      <c r="T354" s="80"/>
      <c r="AT354" s="26" t="s">
        <v>172</v>
      </c>
      <c r="AU354" s="26" t="s">
        <v>81</v>
      </c>
    </row>
    <row r="355" spans="2:51" s="12" customFormat="1" ht="13.5">
      <c r="B355" s="221"/>
      <c r="C355" s="222"/>
      <c r="D355" s="218" t="s">
        <v>174</v>
      </c>
      <c r="E355" s="223" t="s">
        <v>21</v>
      </c>
      <c r="F355" s="224" t="s">
        <v>634</v>
      </c>
      <c r="G355" s="222"/>
      <c r="H355" s="225" t="s">
        <v>21</v>
      </c>
      <c r="I355" s="226"/>
      <c r="J355" s="222"/>
      <c r="K355" s="222"/>
      <c r="L355" s="227"/>
      <c r="M355" s="228"/>
      <c r="N355" s="229"/>
      <c r="O355" s="229"/>
      <c r="P355" s="229"/>
      <c r="Q355" s="229"/>
      <c r="R355" s="229"/>
      <c r="S355" s="229"/>
      <c r="T355" s="230"/>
      <c r="AT355" s="231" t="s">
        <v>174</v>
      </c>
      <c r="AU355" s="231" t="s">
        <v>81</v>
      </c>
      <c r="AV355" s="12" t="s">
        <v>79</v>
      </c>
      <c r="AW355" s="12" t="s">
        <v>36</v>
      </c>
      <c r="AX355" s="12" t="s">
        <v>72</v>
      </c>
      <c r="AY355" s="231" t="s">
        <v>162</v>
      </c>
    </row>
    <row r="356" spans="2:51" s="12" customFormat="1" ht="13.5">
      <c r="B356" s="221"/>
      <c r="C356" s="222"/>
      <c r="D356" s="218" t="s">
        <v>174</v>
      </c>
      <c r="E356" s="223" t="s">
        <v>21</v>
      </c>
      <c r="F356" s="224" t="s">
        <v>2424</v>
      </c>
      <c r="G356" s="222"/>
      <c r="H356" s="225" t="s">
        <v>21</v>
      </c>
      <c r="I356" s="226"/>
      <c r="J356" s="222"/>
      <c r="K356" s="222"/>
      <c r="L356" s="227"/>
      <c r="M356" s="228"/>
      <c r="N356" s="229"/>
      <c r="O356" s="229"/>
      <c r="P356" s="229"/>
      <c r="Q356" s="229"/>
      <c r="R356" s="229"/>
      <c r="S356" s="229"/>
      <c r="T356" s="230"/>
      <c r="AT356" s="231" t="s">
        <v>174</v>
      </c>
      <c r="AU356" s="231" t="s">
        <v>81</v>
      </c>
      <c r="AV356" s="12" t="s">
        <v>79</v>
      </c>
      <c r="AW356" s="12" t="s">
        <v>36</v>
      </c>
      <c r="AX356" s="12" t="s">
        <v>72</v>
      </c>
      <c r="AY356" s="231" t="s">
        <v>162</v>
      </c>
    </row>
    <row r="357" spans="2:51" s="13" customFormat="1" ht="13.5">
      <c r="B357" s="232"/>
      <c r="C357" s="233"/>
      <c r="D357" s="245" t="s">
        <v>174</v>
      </c>
      <c r="E357" s="255" t="s">
        <v>21</v>
      </c>
      <c r="F357" s="256" t="s">
        <v>635</v>
      </c>
      <c r="G357" s="233"/>
      <c r="H357" s="257">
        <v>15.45</v>
      </c>
      <c r="I357" s="237"/>
      <c r="J357" s="233"/>
      <c r="K357" s="233"/>
      <c r="L357" s="238"/>
      <c r="M357" s="239"/>
      <c r="N357" s="240"/>
      <c r="O357" s="240"/>
      <c r="P357" s="240"/>
      <c r="Q357" s="240"/>
      <c r="R357" s="240"/>
      <c r="S357" s="240"/>
      <c r="T357" s="241"/>
      <c r="AT357" s="242" t="s">
        <v>174</v>
      </c>
      <c r="AU357" s="242" t="s">
        <v>81</v>
      </c>
      <c r="AV357" s="13" t="s">
        <v>81</v>
      </c>
      <c r="AW357" s="13" t="s">
        <v>36</v>
      </c>
      <c r="AX357" s="13" t="s">
        <v>79</v>
      </c>
      <c r="AY357" s="242" t="s">
        <v>162</v>
      </c>
    </row>
    <row r="358" spans="2:65" s="1" customFormat="1" ht="22.5" customHeight="1">
      <c r="B358" s="43"/>
      <c r="C358" s="206" t="s">
        <v>512</v>
      </c>
      <c r="D358" s="206" t="s">
        <v>165</v>
      </c>
      <c r="E358" s="207" t="s">
        <v>640</v>
      </c>
      <c r="F358" s="208" t="s">
        <v>641</v>
      </c>
      <c r="G358" s="209" t="s">
        <v>187</v>
      </c>
      <c r="H358" s="210">
        <v>9.161</v>
      </c>
      <c r="I358" s="211"/>
      <c r="J358" s="212">
        <f>ROUND(I358*H358,2)</f>
        <v>0</v>
      </c>
      <c r="K358" s="208" t="s">
        <v>169</v>
      </c>
      <c r="L358" s="63"/>
      <c r="M358" s="213" t="s">
        <v>21</v>
      </c>
      <c r="N358" s="214" t="s">
        <v>43</v>
      </c>
      <c r="O358" s="44"/>
      <c r="P358" s="215">
        <f>O358*H358</f>
        <v>0</v>
      </c>
      <c r="Q358" s="215">
        <v>0.04536</v>
      </c>
      <c r="R358" s="215">
        <f>Q358*H358</f>
        <v>0.41554295999999996</v>
      </c>
      <c r="S358" s="215">
        <v>0</v>
      </c>
      <c r="T358" s="216">
        <f>S358*H358</f>
        <v>0</v>
      </c>
      <c r="AR358" s="26" t="s">
        <v>376</v>
      </c>
      <c r="AT358" s="26" t="s">
        <v>165</v>
      </c>
      <c r="AU358" s="26" t="s">
        <v>81</v>
      </c>
      <c r="AY358" s="26" t="s">
        <v>162</v>
      </c>
      <c r="BE358" s="217">
        <f>IF(N358="základní",J358,0)</f>
        <v>0</v>
      </c>
      <c r="BF358" s="217">
        <f>IF(N358="snížená",J358,0)</f>
        <v>0</v>
      </c>
      <c r="BG358" s="217">
        <f>IF(N358="zákl. přenesená",J358,0)</f>
        <v>0</v>
      </c>
      <c r="BH358" s="217">
        <f>IF(N358="sníž. přenesená",J358,0)</f>
        <v>0</v>
      </c>
      <c r="BI358" s="217">
        <f>IF(N358="nulová",J358,0)</f>
        <v>0</v>
      </c>
      <c r="BJ358" s="26" t="s">
        <v>79</v>
      </c>
      <c r="BK358" s="217">
        <f>ROUND(I358*H358,2)</f>
        <v>0</v>
      </c>
      <c r="BL358" s="26" t="s">
        <v>376</v>
      </c>
      <c r="BM358" s="26" t="s">
        <v>2425</v>
      </c>
    </row>
    <row r="359" spans="2:47" s="1" customFormat="1" ht="135">
      <c r="B359" s="43"/>
      <c r="C359" s="65"/>
      <c r="D359" s="218" t="s">
        <v>172</v>
      </c>
      <c r="E359" s="65"/>
      <c r="F359" s="219" t="s">
        <v>625</v>
      </c>
      <c r="G359" s="65"/>
      <c r="H359" s="65"/>
      <c r="I359" s="174"/>
      <c r="J359" s="65"/>
      <c r="K359" s="65"/>
      <c r="L359" s="63"/>
      <c r="M359" s="220"/>
      <c r="N359" s="44"/>
      <c r="O359" s="44"/>
      <c r="P359" s="44"/>
      <c r="Q359" s="44"/>
      <c r="R359" s="44"/>
      <c r="S359" s="44"/>
      <c r="T359" s="80"/>
      <c r="AT359" s="26" t="s">
        <v>172</v>
      </c>
      <c r="AU359" s="26" t="s">
        <v>81</v>
      </c>
    </row>
    <row r="360" spans="2:51" s="12" customFormat="1" ht="13.5">
      <c r="B360" s="221"/>
      <c r="C360" s="222"/>
      <c r="D360" s="218" t="s">
        <v>174</v>
      </c>
      <c r="E360" s="223" t="s">
        <v>21</v>
      </c>
      <c r="F360" s="224" t="s">
        <v>2426</v>
      </c>
      <c r="G360" s="222"/>
      <c r="H360" s="225" t="s">
        <v>21</v>
      </c>
      <c r="I360" s="226"/>
      <c r="J360" s="222"/>
      <c r="K360" s="222"/>
      <c r="L360" s="227"/>
      <c r="M360" s="228"/>
      <c r="N360" s="229"/>
      <c r="O360" s="229"/>
      <c r="P360" s="229"/>
      <c r="Q360" s="229"/>
      <c r="R360" s="229"/>
      <c r="S360" s="229"/>
      <c r="T360" s="230"/>
      <c r="AT360" s="231" t="s">
        <v>174</v>
      </c>
      <c r="AU360" s="231" t="s">
        <v>81</v>
      </c>
      <c r="AV360" s="12" t="s">
        <v>79</v>
      </c>
      <c r="AW360" s="12" t="s">
        <v>36</v>
      </c>
      <c r="AX360" s="12" t="s">
        <v>72</v>
      </c>
      <c r="AY360" s="231" t="s">
        <v>162</v>
      </c>
    </row>
    <row r="361" spans="2:51" s="12" customFormat="1" ht="13.5">
      <c r="B361" s="221"/>
      <c r="C361" s="222"/>
      <c r="D361" s="218" t="s">
        <v>174</v>
      </c>
      <c r="E361" s="223" t="s">
        <v>21</v>
      </c>
      <c r="F361" s="224" t="s">
        <v>368</v>
      </c>
      <c r="G361" s="222"/>
      <c r="H361" s="225" t="s">
        <v>21</v>
      </c>
      <c r="I361" s="226"/>
      <c r="J361" s="222"/>
      <c r="K361" s="222"/>
      <c r="L361" s="227"/>
      <c r="M361" s="228"/>
      <c r="N361" s="229"/>
      <c r="O361" s="229"/>
      <c r="P361" s="229"/>
      <c r="Q361" s="229"/>
      <c r="R361" s="229"/>
      <c r="S361" s="229"/>
      <c r="T361" s="230"/>
      <c r="AT361" s="231" t="s">
        <v>174</v>
      </c>
      <c r="AU361" s="231" t="s">
        <v>81</v>
      </c>
      <c r="AV361" s="12" t="s">
        <v>79</v>
      </c>
      <c r="AW361" s="12" t="s">
        <v>36</v>
      </c>
      <c r="AX361" s="12" t="s">
        <v>72</v>
      </c>
      <c r="AY361" s="231" t="s">
        <v>162</v>
      </c>
    </row>
    <row r="362" spans="2:51" s="13" customFormat="1" ht="13.5">
      <c r="B362" s="232"/>
      <c r="C362" s="233"/>
      <c r="D362" s="218" t="s">
        <v>174</v>
      </c>
      <c r="E362" s="234" t="s">
        <v>21</v>
      </c>
      <c r="F362" s="235" t="s">
        <v>2427</v>
      </c>
      <c r="G362" s="233"/>
      <c r="H362" s="236">
        <v>10.561</v>
      </c>
      <c r="I362" s="237"/>
      <c r="J362" s="233"/>
      <c r="K362" s="233"/>
      <c r="L362" s="238"/>
      <c r="M362" s="239"/>
      <c r="N362" s="240"/>
      <c r="O362" s="240"/>
      <c r="P362" s="240"/>
      <c r="Q362" s="240"/>
      <c r="R362" s="240"/>
      <c r="S362" s="240"/>
      <c r="T362" s="241"/>
      <c r="AT362" s="242" t="s">
        <v>174</v>
      </c>
      <c r="AU362" s="242" t="s">
        <v>81</v>
      </c>
      <c r="AV362" s="13" t="s">
        <v>81</v>
      </c>
      <c r="AW362" s="13" t="s">
        <v>36</v>
      </c>
      <c r="AX362" s="13" t="s">
        <v>72</v>
      </c>
      <c r="AY362" s="242" t="s">
        <v>162</v>
      </c>
    </row>
    <row r="363" spans="2:51" s="13" customFormat="1" ht="13.5">
      <c r="B363" s="232"/>
      <c r="C363" s="233"/>
      <c r="D363" s="218" t="s">
        <v>174</v>
      </c>
      <c r="E363" s="234" t="s">
        <v>21</v>
      </c>
      <c r="F363" s="235" t="s">
        <v>353</v>
      </c>
      <c r="G363" s="233"/>
      <c r="H363" s="236">
        <v>-1.4</v>
      </c>
      <c r="I363" s="237"/>
      <c r="J363" s="233"/>
      <c r="K363" s="233"/>
      <c r="L363" s="238"/>
      <c r="M363" s="239"/>
      <c r="N363" s="240"/>
      <c r="O363" s="240"/>
      <c r="P363" s="240"/>
      <c r="Q363" s="240"/>
      <c r="R363" s="240"/>
      <c r="S363" s="240"/>
      <c r="T363" s="241"/>
      <c r="AT363" s="242" t="s">
        <v>174</v>
      </c>
      <c r="AU363" s="242" t="s">
        <v>81</v>
      </c>
      <c r="AV363" s="13" t="s">
        <v>81</v>
      </c>
      <c r="AW363" s="13" t="s">
        <v>36</v>
      </c>
      <c r="AX363" s="13" t="s">
        <v>72</v>
      </c>
      <c r="AY363" s="242" t="s">
        <v>162</v>
      </c>
    </row>
    <row r="364" spans="2:51" s="14" customFormat="1" ht="13.5">
      <c r="B364" s="243"/>
      <c r="C364" s="244"/>
      <c r="D364" s="245" t="s">
        <v>174</v>
      </c>
      <c r="E364" s="246" t="s">
        <v>21</v>
      </c>
      <c r="F364" s="247" t="s">
        <v>184</v>
      </c>
      <c r="G364" s="244"/>
      <c r="H364" s="248">
        <v>9.161</v>
      </c>
      <c r="I364" s="249"/>
      <c r="J364" s="244"/>
      <c r="K364" s="244"/>
      <c r="L364" s="250"/>
      <c r="M364" s="251"/>
      <c r="N364" s="252"/>
      <c r="O364" s="252"/>
      <c r="P364" s="252"/>
      <c r="Q364" s="252"/>
      <c r="R364" s="252"/>
      <c r="S364" s="252"/>
      <c r="T364" s="253"/>
      <c r="AT364" s="254" t="s">
        <v>174</v>
      </c>
      <c r="AU364" s="254" t="s">
        <v>81</v>
      </c>
      <c r="AV364" s="14" t="s">
        <v>170</v>
      </c>
      <c r="AW364" s="14" t="s">
        <v>36</v>
      </c>
      <c r="AX364" s="14" t="s">
        <v>79</v>
      </c>
      <c r="AY364" s="254" t="s">
        <v>162</v>
      </c>
    </row>
    <row r="365" spans="2:65" s="1" customFormat="1" ht="22.5" customHeight="1">
      <c r="B365" s="43"/>
      <c r="C365" s="206" t="s">
        <v>517</v>
      </c>
      <c r="D365" s="206" t="s">
        <v>165</v>
      </c>
      <c r="E365" s="207" t="s">
        <v>645</v>
      </c>
      <c r="F365" s="208" t="s">
        <v>646</v>
      </c>
      <c r="G365" s="209" t="s">
        <v>187</v>
      </c>
      <c r="H365" s="210">
        <v>49.222</v>
      </c>
      <c r="I365" s="211"/>
      <c r="J365" s="212">
        <f>ROUND(I365*H365,2)</f>
        <v>0</v>
      </c>
      <c r="K365" s="208" t="s">
        <v>169</v>
      </c>
      <c r="L365" s="63"/>
      <c r="M365" s="213" t="s">
        <v>21</v>
      </c>
      <c r="N365" s="214" t="s">
        <v>43</v>
      </c>
      <c r="O365" s="44"/>
      <c r="P365" s="215">
        <f>O365*H365</f>
        <v>0</v>
      </c>
      <c r="Q365" s="215">
        <v>0.0002</v>
      </c>
      <c r="R365" s="215">
        <f>Q365*H365</f>
        <v>0.009844400000000001</v>
      </c>
      <c r="S365" s="215">
        <v>0</v>
      </c>
      <c r="T365" s="216">
        <f>S365*H365</f>
        <v>0</v>
      </c>
      <c r="AR365" s="26" t="s">
        <v>376</v>
      </c>
      <c r="AT365" s="26" t="s">
        <v>165</v>
      </c>
      <c r="AU365" s="26" t="s">
        <v>81</v>
      </c>
      <c r="AY365" s="26" t="s">
        <v>162</v>
      </c>
      <c r="BE365" s="217">
        <f>IF(N365="základní",J365,0)</f>
        <v>0</v>
      </c>
      <c r="BF365" s="217">
        <f>IF(N365="snížená",J365,0)</f>
        <v>0</v>
      </c>
      <c r="BG365" s="217">
        <f>IF(N365="zákl. přenesená",J365,0)</f>
        <v>0</v>
      </c>
      <c r="BH365" s="217">
        <f>IF(N365="sníž. přenesená",J365,0)</f>
        <v>0</v>
      </c>
      <c r="BI365" s="217">
        <f>IF(N365="nulová",J365,0)</f>
        <v>0</v>
      </c>
      <c r="BJ365" s="26" t="s">
        <v>79</v>
      </c>
      <c r="BK365" s="217">
        <f>ROUND(I365*H365,2)</f>
        <v>0</v>
      </c>
      <c r="BL365" s="26" t="s">
        <v>376</v>
      </c>
      <c r="BM365" s="26" t="s">
        <v>2428</v>
      </c>
    </row>
    <row r="366" spans="2:47" s="1" customFormat="1" ht="135">
      <c r="B366" s="43"/>
      <c r="C366" s="65"/>
      <c r="D366" s="218" t="s">
        <v>172</v>
      </c>
      <c r="E366" s="65"/>
      <c r="F366" s="219" t="s">
        <v>625</v>
      </c>
      <c r="G366" s="65"/>
      <c r="H366" s="65"/>
      <c r="I366" s="174"/>
      <c r="J366" s="65"/>
      <c r="K366" s="65"/>
      <c r="L366" s="63"/>
      <c r="M366" s="220"/>
      <c r="N366" s="44"/>
      <c r="O366" s="44"/>
      <c r="P366" s="44"/>
      <c r="Q366" s="44"/>
      <c r="R366" s="44"/>
      <c r="S366" s="44"/>
      <c r="T366" s="80"/>
      <c r="AT366" s="26" t="s">
        <v>172</v>
      </c>
      <c r="AU366" s="26" t="s">
        <v>81</v>
      </c>
    </row>
    <row r="367" spans="2:51" s="13" customFormat="1" ht="13.5">
      <c r="B367" s="232"/>
      <c r="C367" s="233"/>
      <c r="D367" s="245" t="s">
        <v>174</v>
      </c>
      <c r="E367" s="255" t="s">
        <v>21</v>
      </c>
      <c r="F367" s="256" t="s">
        <v>2429</v>
      </c>
      <c r="G367" s="233"/>
      <c r="H367" s="257">
        <v>49.222</v>
      </c>
      <c r="I367" s="237"/>
      <c r="J367" s="233"/>
      <c r="K367" s="233"/>
      <c r="L367" s="238"/>
      <c r="M367" s="239"/>
      <c r="N367" s="240"/>
      <c r="O367" s="240"/>
      <c r="P367" s="240"/>
      <c r="Q367" s="240"/>
      <c r="R367" s="240"/>
      <c r="S367" s="240"/>
      <c r="T367" s="241"/>
      <c r="AT367" s="242" t="s">
        <v>174</v>
      </c>
      <c r="AU367" s="242" t="s">
        <v>81</v>
      </c>
      <c r="AV367" s="13" t="s">
        <v>81</v>
      </c>
      <c r="AW367" s="13" t="s">
        <v>36</v>
      </c>
      <c r="AX367" s="13" t="s">
        <v>79</v>
      </c>
      <c r="AY367" s="242" t="s">
        <v>162</v>
      </c>
    </row>
    <row r="368" spans="2:65" s="1" customFormat="1" ht="22.5" customHeight="1">
      <c r="B368" s="43"/>
      <c r="C368" s="206" t="s">
        <v>523</v>
      </c>
      <c r="D368" s="206" t="s">
        <v>165</v>
      </c>
      <c r="E368" s="207" t="s">
        <v>652</v>
      </c>
      <c r="F368" s="208" t="s">
        <v>653</v>
      </c>
      <c r="G368" s="209" t="s">
        <v>206</v>
      </c>
      <c r="H368" s="210">
        <v>43.66</v>
      </c>
      <c r="I368" s="211"/>
      <c r="J368" s="212">
        <f>ROUND(I368*H368,2)</f>
        <v>0</v>
      </c>
      <c r="K368" s="208" t="s">
        <v>169</v>
      </c>
      <c r="L368" s="63"/>
      <c r="M368" s="213" t="s">
        <v>21</v>
      </c>
      <c r="N368" s="214" t="s">
        <v>43</v>
      </c>
      <c r="O368" s="44"/>
      <c r="P368" s="215">
        <f>O368*H368</f>
        <v>0</v>
      </c>
      <c r="Q368" s="215">
        <v>4E-05</v>
      </c>
      <c r="R368" s="215">
        <f>Q368*H368</f>
        <v>0.0017464</v>
      </c>
      <c r="S368" s="215">
        <v>0</v>
      </c>
      <c r="T368" s="216">
        <f>S368*H368</f>
        <v>0</v>
      </c>
      <c r="AR368" s="26" t="s">
        <v>376</v>
      </c>
      <c r="AT368" s="26" t="s">
        <v>165</v>
      </c>
      <c r="AU368" s="26" t="s">
        <v>81</v>
      </c>
      <c r="AY368" s="26" t="s">
        <v>162</v>
      </c>
      <c r="BE368" s="217">
        <f>IF(N368="základní",J368,0)</f>
        <v>0</v>
      </c>
      <c r="BF368" s="217">
        <f>IF(N368="snížená",J368,0)</f>
        <v>0</v>
      </c>
      <c r="BG368" s="217">
        <f>IF(N368="zákl. přenesená",J368,0)</f>
        <v>0</v>
      </c>
      <c r="BH368" s="217">
        <f>IF(N368="sníž. přenesená",J368,0)</f>
        <v>0</v>
      </c>
      <c r="BI368" s="217">
        <f>IF(N368="nulová",J368,0)</f>
        <v>0</v>
      </c>
      <c r="BJ368" s="26" t="s">
        <v>79</v>
      </c>
      <c r="BK368" s="217">
        <f>ROUND(I368*H368,2)</f>
        <v>0</v>
      </c>
      <c r="BL368" s="26" t="s">
        <v>376</v>
      </c>
      <c r="BM368" s="26" t="s">
        <v>2430</v>
      </c>
    </row>
    <row r="369" spans="2:47" s="1" customFormat="1" ht="135">
      <c r="B369" s="43"/>
      <c r="C369" s="65"/>
      <c r="D369" s="218" t="s">
        <v>172</v>
      </c>
      <c r="E369" s="65"/>
      <c r="F369" s="219" t="s">
        <v>625</v>
      </c>
      <c r="G369" s="65"/>
      <c r="H369" s="65"/>
      <c r="I369" s="174"/>
      <c r="J369" s="65"/>
      <c r="K369" s="65"/>
      <c r="L369" s="63"/>
      <c r="M369" s="220"/>
      <c r="N369" s="44"/>
      <c r="O369" s="44"/>
      <c r="P369" s="44"/>
      <c r="Q369" s="44"/>
      <c r="R369" s="44"/>
      <c r="S369" s="44"/>
      <c r="T369" s="80"/>
      <c r="AT369" s="26" t="s">
        <v>172</v>
      </c>
      <c r="AU369" s="26" t="s">
        <v>81</v>
      </c>
    </row>
    <row r="370" spans="2:51" s="12" customFormat="1" ht="13.5">
      <c r="B370" s="221"/>
      <c r="C370" s="222"/>
      <c r="D370" s="218" t="s">
        <v>174</v>
      </c>
      <c r="E370" s="223" t="s">
        <v>21</v>
      </c>
      <c r="F370" s="224" t="s">
        <v>2431</v>
      </c>
      <c r="G370" s="222"/>
      <c r="H370" s="225" t="s">
        <v>21</v>
      </c>
      <c r="I370" s="226"/>
      <c r="J370" s="222"/>
      <c r="K370" s="222"/>
      <c r="L370" s="227"/>
      <c r="M370" s="228"/>
      <c r="N370" s="229"/>
      <c r="O370" s="229"/>
      <c r="P370" s="229"/>
      <c r="Q370" s="229"/>
      <c r="R370" s="229"/>
      <c r="S370" s="229"/>
      <c r="T370" s="230"/>
      <c r="AT370" s="231" t="s">
        <v>174</v>
      </c>
      <c r="AU370" s="231" t="s">
        <v>81</v>
      </c>
      <c r="AV370" s="12" t="s">
        <v>79</v>
      </c>
      <c r="AW370" s="12" t="s">
        <v>36</v>
      </c>
      <c r="AX370" s="12" t="s">
        <v>72</v>
      </c>
      <c r="AY370" s="231" t="s">
        <v>162</v>
      </c>
    </row>
    <row r="371" spans="2:51" s="12" customFormat="1" ht="13.5">
      <c r="B371" s="221"/>
      <c r="C371" s="222"/>
      <c r="D371" s="218" t="s">
        <v>174</v>
      </c>
      <c r="E371" s="223" t="s">
        <v>21</v>
      </c>
      <c r="F371" s="224" t="s">
        <v>2328</v>
      </c>
      <c r="G371" s="222"/>
      <c r="H371" s="225" t="s">
        <v>21</v>
      </c>
      <c r="I371" s="226"/>
      <c r="J371" s="222"/>
      <c r="K371" s="222"/>
      <c r="L371" s="227"/>
      <c r="M371" s="228"/>
      <c r="N371" s="229"/>
      <c r="O371" s="229"/>
      <c r="P371" s="229"/>
      <c r="Q371" s="229"/>
      <c r="R371" s="229"/>
      <c r="S371" s="229"/>
      <c r="T371" s="230"/>
      <c r="AT371" s="231" t="s">
        <v>174</v>
      </c>
      <c r="AU371" s="231" t="s">
        <v>81</v>
      </c>
      <c r="AV371" s="12" t="s">
        <v>79</v>
      </c>
      <c r="AW371" s="12" t="s">
        <v>36</v>
      </c>
      <c r="AX371" s="12" t="s">
        <v>72</v>
      </c>
      <c r="AY371" s="231" t="s">
        <v>162</v>
      </c>
    </row>
    <row r="372" spans="2:51" s="13" customFormat="1" ht="13.5">
      <c r="B372" s="232"/>
      <c r="C372" s="233"/>
      <c r="D372" s="218" t="s">
        <v>174</v>
      </c>
      <c r="E372" s="234" t="s">
        <v>21</v>
      </c>
      <c r="F372" s="235" t="s">
        <v>2432</v>
      </c>
      <c r="G372" s="233"/>
      <c r="H372" s="236">
        <v>3.74</v>
      </c>
      <c r="I372" s="237"/>
      <c r="J372" s="233"/>
      <c r="K372" s="233"/>
      <c r="L372" s="238"/>
      <c r="M372" s="239"/>
      <c r="N372" s="240"/>
      <c r="O372" s="240"/>
      <c r="P372" s="240"/>
      <c r="Q372" s="240"/>
      <c r="R372" s="240"/>
      <c r="S372" s="240"/>
      <c r="T372" s="241"/>
      <c r="AT372" s="242" t="s">
        <v>174</v>
      </c>
      <c r="AU372" s="242" t="s">
        <v>81</v>
      </c>
      <c r="AV372" s="13" t="s">
        <v>81</v>
      </c>
      <c r="AW372" s="13" t="s">
        <v>36</v>
      </c>
      <c r="AX372" s="13" t="s">
        <v>72</v>
      </c>
      <c r="AY372" s="242" t="s">
        <v>162</v>
      </c>
    </row>
    <row r="373" spans="2:51" s="12" customFormat="1" ht="13.5">
      <c r="B373" s="221"/>
      <c r="C373" s="222"/>
      <c r="D373" s="218" t="s">
        <v>174</v>
      </c>
      <c r="E373" s="223" t="s">
        <v>21</v>
      </c>
      <c r="F373" s="224" t="s">
        <v>2339</v>
      </c>
      <c r="G373" s="222"/>
      <c r="H373" s="225" t="s">
        <v>21</v>
      </c>
      <c r="I373" s="226"/>
      <c r="J373" s="222"/>
      <c r="K373" s="222"/>
      <c r="L373" s="227"/>
      <c r="M373" s="228"/>
      <c r="N373" s="229"/>
      <c r="O373" s="229"/>
      <c r="P373" s="229"/>
      <c r="Q373" s="229"/>
      <c r="R373" s="229"/>
      <c r="S373" s="229"/>
      <c r="T373" s="230"/>
      <c r="AT373" s="231" t="s">
        <v>174</v>
      </c>
      <c r="AU373" s="231" t="s">
        <v>81</v>
      </c>
      <c r="AV373" s="12" t="s">
        <v>79</v>
      </c>
      <c r="AW373" s="12" t="s">
        <v>36</v>
      </c>
      <c r="AX373" s="12" t="s">
        <v>72</v>
      </c>
      <c r="AY373" s="231" t="s">
        <v>162</v>
      </c>
    </row>
    <row r="374" spans="2:51" s="13" customFormat="1" ht="13.5">
      <c r="B374" s="232"/>
      <c r="C374" s="233"/>
      <c r="D374" s="218" t="s">
        <v>174</v>
      </c>
      <c r="E374" s="234" t="s">
        <v>21</v>
      </c>
      <c r="F374" s="235" t="s">
        <v>2433</v>
      </c>
      <c r="G374" s="233"/>
      <c r="H374" s="236">
        <v>2.8</v>
      </c>
      <c r="I374" s="237"/>
      <c r="J374" s="233"/>
      <c r="K374" s="233"/>
      <c r="L374" s="238"/>
      <c r="M374" s="239"/>
      <c r="N374" s="240"/>
      <c r="O374" s="240"/>
      <c r="P374" s="240"/>
      <c r="Q374" s="240"/>
      <c r="R374" s="240"/>
      <c r="S374" s="240"/>
      <c r="T374" s="241"/>
      <c r="AT374" s="242" t="s">
        <v>174</v>
      </c>
      <c r="AU374" s="242" t="s">
        <v>81</v>
      </c>
      <c r="AV374" s="13" t="s">
        <v>81</v>
      </c>
      <c r="AW374" s="13" t="s">
        <v>36</v>
      </c>
      <c r="AX374" s="13" t="s">
        <v>72</v>
      </c>
      <c r="AY374" s="242" t="s">
        <v>162</v>
      </c>
    </row>
    <row r="375" spans="2:51" s="12" customFormat="1" ht="13.5">
      <c r="B375" s="221"/>
      <c r="C375" s="222"/>
      <c r="D375" s="218" t="s">
        <v>174</v>
      </c>
      <c r="E375" s="223" t="s">
        <v>21</v>
      </c>
      <c r="F375" s="224" t="s">
        <v>2341</v>
      </c>
      <c r="G375" s="222"/>
      <c r="H375" s="225" t="s">
        <v>21</v>
      </c>
      <c r="I375" s="226"/>
      <c r="J375" s="222"/>
      <c r="K375" s="222"/>
      <c r="L375" s="227"/>
      <c r="M375" s="228"/>
      <c r="N375" s="229"/>
      <c r="O375" s="229"/>
      <c r="P375" s="229"/>
      <c r="Q375" s="229"/>
      <c r="R375" s="229"/>
      <c r="S375" s="229"/>
      <c r="T375" s="230"/>
      <c r="AT375" s="231" t="s">
        <v>174</v>
      </c>
      <c r="AU375" s="231" t="s">
        <v>81</v>
      </c>
      <c r="AV375" s="12" t="s">
        <v>79</v>
      </c>
      <c r="AW375" s="12" t="s">
        <v>36</v>
      </c>
      <c r="AX375" s="12" t="s">
        <v>72</v>
      </c>
      <c r="AY375" s="231" t="s">
        <v>162</v>
      </c>
    </row>
    <row r="376" spans="2:51" s="13" customFormat="1" ht="13.5">
      <c r="B376" s="232"/>
      <c r="C376" s="233"/>
      <c r="D376" s="218" t="s">
        <v>174</v>
      </c>
      <c r="E376" s="234" t="s">
        <v>21</v>
      </c>
      <c r="F376" s="235" t="s">
        <v>2434</v>
      </c>
      <c r="G376" s="233"/>
      <c r="H376" s="236">
        <v>28.75</v>
      </c>
      <c r="I376" s="237"/>
      <c r="J376" s="233"/>
      <c r="K376" s="233"/>
      <c r="L376" s="238"/>
      <c r="M376" s="239"/>
      <c r="N376" s="240"/>
      <c r="O376" s="240"/>
      <c r="P376" s="240"/>
      <c r="Q376" s="240"/>
      <c r="R376" s="240"/>
      <c r="S376" s="240"/>
      <c r="T376" s="241"/>
      <c r="AT376" s="242" t="s">
        <v>174</v>
      </c>
      <c r="AU376" s="242" t="s">
        <v>81</v>
      </c>
      <c r="AV376" s="13" t="s">
        <v>81</v>
      </c>
      <c r="AW376" s="13" t="s">
        <v>36</v>
      </c>
      <c r="AX376" s="13" t="s">
        <v>72</v>
      </c>
      <c r="AY376" s="242" t="s">
        <v>162</v>
      </c>
    </row>
    <row r="377" spans="2:51" s="12" customFormat="1" ht="13.5">
      <c r="B377" s="221"/>
      <c r="C377" s="222"/>
      <c r="D377" s="218" t="s">
        <v>174</v>
      </c>
      <c r="E377" s="223" t="s">
        <v>21</v>
      </c>
      <c r="F377" s="224" t="s">
        <v>2344</v>
      </c>
      <c r="G377" s="222"/>
      <c r="H377" s="225" t="s">
        <v>21</v>
      </c>
      <c r="I377" s="226"/>
      <c r="J377" s="222"/>
      <c r="K377" s="222"/>
      <c r="L377" s="227"/>
      <c r="M377" s="228"/>
      <c r="N377" s="229"/>
      <c r="O377" s="229"/>
      <c r="P377" s="229"/>
      <c r="Q377" s="229"/>
      <c r="R377" s="229"/>
      <c r="S377" s="229"/>
      <c r="T377" s="230"/>
      <c r="AT377" s="231" t="s">
        <v>174</v>
      </c>
      <c r="AU377" s="231" t="s">
        <v>81</v>
      </c>
      <c r="AV377" s="12" t="s">
        <v>79</v>
      </c>
      <c r="AW377" s="12" t="s">
        <v>36</v>
      </c>
      <c r="AX377" s="12" t="s">
        <v>72</v>
      </c>
      <c r="AY377" s="231" t="s">
        <v>162</v>
      </c>
    </row>
    <row r="378" spans="2:51" s="13" customFormat="1" ht="13.5">
      <c r="B378" s="232"/>
      <c r="C378" s="233"/>
      <c r="D378" s="218" t="s">
        <v>174</v>
      </c>
      <c r="E378" s="234" t="s">
        <v>21</v>
      </c>
      <c r="F378" s="235" t="s">
        <v>2433</v>
      </c>
      <c r="G378" s="233"/>
      <c r="H378" s="236">
        <v>2.8</v>
      </c>
      <c r="I378" s="237"/>
      <c r="J378" s="233"/>
      <c r="K378" s="233"/>
      <c r="L378" s="238"/>
      <c r="M378" s="239"/>
      <c r="N378" s="240"/>
      <c r="O378" s="240"/>
      <c r="P378" s="240"/>
      <c r="Q378" s="240"/>
      <c r="R378" s="240"/>
      <c r="S378" s="240"/>
      <c r="T378" s="241"/>
      <c r="AT378" s="242" t="s">
        <v>174</v>
      </c>
      <c r="AU378" s="242" t="s">
        <v>81</v>
      </c>
      <c r="AV378" s="13" t="s">
        <v>81</v>
      </c>
      <c r="AW378" s="13" t="s">
        <v>36</v>
      </c>
      <c r="AX378" s="13" t="s">
        <v>72</v>
      </c>
      <c r="AY378" s="242" t="s">
        <v>162</v>
      </c>
    </row>
    <row r="379" spans="2:51" s="12" customFormat="1" ht="13.5">
      <c r="B379" s="221"/>
      <c r="C379" s="222"/>
      <c r="D379" s="218" t="s">
        <v>174</v>
      </c>
      <c r="E379" s="223" t="s">
        <v>21</v>
      </c>
      <c r="F379" s="224" t="s">
        <v>2435</v>
      </c>
      <c r="G379" s="222"/>
      <c r="H379" s="225" t="s">
        <v>21</v>
      </c>
      <c r="I379" s="226"/>
      <c r="J379" s="222"/>
      <c r="K379" s="222"/>
      <c r="L379" s="227"/>
      <c r="M379" s="228"/>
      <c r="N379" s="229"/>
      <c r="O379" s="229"/>
      <c r="P379" s="229"/>
      <c r="Q379" s="229"/>
      <c r="R379" s="229"/>
      <c r="S379" s="229"/>
      <c r="T379" s="230"/>
      <c r="AT379" s="231" t="s">
        <v>174</v>
      </c>
      <c r="AU379" s="231" t="s">
        <v>81</v>
      </c>
      <c r="AV379" s="12" t="s">
        <v>79</v>
      </c>
      <c r="AW379" s="12" t="s">
        <v>36</v>
      </c>
      <c r="AX379" s="12" t="s">
        <v>72</v>
      </c>
      <c r="AY379" s="231" t="s">
        <v>162</v>
      </c>
    </row>
    <row r="380" spans="2:51" s="13" customFormat="1" ht="13.5">
      <c r="B380" s="232"/>
      <c r="C380" s="233"/>
      <c r="D380" s="218" t="s">
        <v>174</v>
      </c>
      <c r="E380" s="234" t="s">
        <v>21</v>
      </c>
      <c r="F380" s="235" t="s">
        <v>2436</v>
      </c>
      <c r="G380" s="233"/>
      <c r="H380" s="236">
        <v>5.57</v>
      </c>
      <c r="I380" s="237"/>
      <c r="J380" s="233"/>
      <c r="K380" s="233"/>
      <c r="L380" s="238"/>
      <c r="M380" s="239"/>
      <c r="N380" s="240"/>
      <c r="O380" s="240"/>
      <c r="P380" s="240"/>
      <c r="Q380" s="240"/>
      <c r="R380" s="240"/>
      <c r="S380" s="240"/>
      <c r="T380" s="241"/>
      <c r="AT380" s="242" t="s">
        <v>174</v>
      </c>
      <c r="AU380" s="242" t="s">
        <v>81</v>
      </c>
      <c r="AV380" s="13" t="s">
        <v>81</v>
      </c>
      <c r="AW380" s="13" t="s">
        <v>36</v>
      </c>
      <c r="AX380" s="13" t="s">
        <v>72</v>
      </c>
      <c r="AY380" s="242" t="s">
        <v>162</v>
      </c>
    </row>
    <row r="381" spans="2:51" s="14" customFormat="1" ht="13.5">
      <c r="B381" s="243"/>
      <c r="C381" s="244"/>
      <c r="D381" s="245" t="s">
        <v>174</v>
      </c>
      <c r="E381" s="246" t="s">
        <v>21</v>
      </c>
      <c r="F381" s="247" t="s">
        <v>184</v>
      </c>
      <c r="G381" s="244"/>
      <c r="H381" s="248">
        <v>43.66</v>
      </c>
      <c r="I381" s="249"/>
      <c r="J381" s="244"/>
      <c r="K381" s="244"/>
      <c r="L381" s="250"/>
      <c r="M381" s="251"/>
      <c r="N381" s="252"/>
      <c r="O381" s="252"/>
      <c r="P381" s="252"/>
      <c r="Q381" s="252"/>
      <c r="R381" s="252"/>
      <c r="S381" s="252"/>
      <c r="T381" s="253"/>
      <c r="AT381" s="254" t="s">
        <v>174</v>
      </c>
      <c r="AU381" s="254" t="s">
        <v>81</v>
      </c>
      <c r="AV381" s="14" t="s">
        <v>170</v>
      </c>
      <c r="AW381" s="14" t="s">
        <v>36</v>
      </c>
      <c r="AX381" s="14" t="s">
        <v>79</v>
      </c>
      <c r="AY381" s="254" t="s">
        <v>162</v>
      </c>
    </row>
    <row r="382" spans="2:65" s="1" customFormat="1" ht="22.5" customHeight="1">
      <c r="B382" s="43"/>
      <c r="C382" s="206" t="s">
        <v>530</v>
      </c>
      <c r="D382" s="206" t="s">
        <v>165</v>
      </c>
      <c r="E382" s="207" t="s">
        <v>674</v>
      </c>
      <c r="F382" s="208" t="s">
        <v>675</v>
      </c>
      <c r="G382" s="209" t="s">
        <v>187</v>
      </c>
      <c r="H382" s="210">
        <v>40.556</v>
      </c>
      <c r="I382" s="211"/>
      <c r="J382" s="212">
        <f>ROUND(I382*H382,2)</f>
        <v>0</v>
      </c>
      <c r="K382" s="208" t="s">
        <v>169</v>
      </c>
      <c r="L382" s="63"/>
      <c r="M382" s="213" t="s">
        <v>21</v>
      </c>
      <c r="N382" s="214" t="s">
        <v>43</v>
      </c>
      <c r="O382" s="44"/>
      <c r="P382" s="215">
        <f>O382*H382</f>
        <v>0</v>
      </c>
      <c r="Q382" s="215">
        <v>0.01261</v>
      </c>
      <c r="R382" s="215">
        <f>Q382*H382</f>
        <v>0.51141116</v>
      </c>
      <c r="S382" s="215">
        <v>0</v>
      </c>
      <c r="T382" s="216">
        <f>S382*H382</f>
        <v>0</v>
      </c>
      <c r="AR382" s="26" t="s">
        <v>376</v>
      </c>
      <c r="AT382" s="26" t="s">
        <v>165</v>
      </c>
      <c r="AU382" s="26" t="s">
        <v>81</v>
      </c>
      <c r="AY382" s="26" t="s">
        <v>162</v>
      </c>
      <c r="BE382" s="217">
        <f>IF(N382="základní",J382,0)</f>
        <v>0</v>
      </c>
      <c r="BF382" s="217">
        <f>IF(N382="snížená",J382,0)</f>
        <v>0</v>
      </c>
      <c r="BG382" s="217">
        <f>IF(N382="zákl. přenesená",J382,0)</f>
        <v>0</v>
      </c>
      <c r="BH382" s="217">
        <f>IF(N382="sníž. přenesená",J382,0)</f>
        <v>0</v>
      </c>
      <c r="BI382" s="217">
        <f>IF(N382="nulová",J382,0)</f>
        <v>0</v>
      </c>
      <c r="BJ382" s="26" t="s">
        <v>79</v>
      </c>
      <c r="BK382" s="217">
        <f>ROUND(I382*H382,2)</f>
        <v>0</v>
      </c>
      <c r="BL382" s="26" t="s">
        <v>376</v>
      </c>
      <c r="BM382" s="26" t="s">
        <v>2437</v>
      </c>
    </row>
    <row r="383" spans="2:47" s="1" customFormat="1" ht="135">
      <c r="B383" s="43"/>
      <c r="C383" s="65"/>
      <c r="D383" s="218" t="s">
        <v>172</v>
      </c>
      <c r="E383" s="65"/>
      <c r="F383" s="219" t="s">
        <v>677</v>
      </c>
      <c r="G383" s="65"/>
      <c r="H383" s="65"/>
      <c r="I383" s="174"/>
      <c r="J383" s="65"/>
      <c r="K383" s="65"/>
      <c r="L383" s="63"/>
      <c r="M383" s="220"/>
      <c r="N383" s="44"/>
      <c r="O383" s="44"/>
      <c r="P383" s="44"/>
      <c r="Q383" s="44"/>
      <c r="R383" s="44"/>
      <c r="S383" s="44"/>
      <c r="T383" s="80"/>
      <c r="AT383" s="26" t="s">
        <v>172</v>
      </c>
      <c r="AU383" s="26" t="s">
        <v>81</v>
      </c>
    </row>
    <row r="384" spans="2:51" s="12" customFormat="1" ht="13.5">
      <c r="B384" s="221"/>
      <c r="C384" s="222"/>
      <c r="D384" s="218" t="s">
        <v>174</v>
      </c>
      <c r="E384" s="223" t="s">
        <v>21</v>
      </c>
      <c r="F384" s="224" t="s">
        <v>2431</v>
      </c>
      <c r="G384" s="222"/>
      <c r="H384" s="225" t="s">
        <v>21</v>
      </c>
      <c r="I384" s="226"/>
      <c r="J384" s="222"/>
      <c r="K384" s="222"/>
      <c r="L384" s="227"/>
      <c r="M384" s="228"/>
      <c r="N384" s="229"/>
      <c r="O384" s="229"/>
      <c r="P384" s="229"/>
      <c r="Q384" s="229"/>
      <c r="R384" s="229"/>
      <c r="S384" s="229"/>
      <c r="T384" s="230"/>
      <c r="AT384" s="231" t="s">
        <v>174</v>
      </c>
      <c r="AU384" s="231" t="s">
        <v>81</v>
      </c>
      <c r="AV384" s="12" t="s">
        <v>79</v>
      </c>
      <c r="AW384" s="12" t="s">
        <v>36</v>
      </c>
      <c r="AX384" s="12" t="s">
        <v>72</v>
      </c>
      <c r="AY384" s="231" t="s">
        <v>162</v>
      </c>
    </row>
    <row r="385" spans="2:51" s="12" customFormat="1" ht="13.5">
      <c r="B385" s="221"/>
      <c r="C385" s="222"/>
      <c r="D385" s="218" t="s">
        <v>174</v>
      </c>
      <c r="E385" s="223" t="s">
        <v>21</v>
      </c>
      <c r="F385" s="224" t="s">
        <v>2328</v>
      </c>
      <c r="G385" s="222"/>
      <c r="H385" s="225" t="s">
        <v>21</v>
      </c>
      <c r="I385" s="226"/>
      <c r="J385" s="222"/>
      <c r="K385" s="222"/>
      <c r="L385" s="227"/>
      <c r="M385" s="228"/>
      <c r="N385" s="229"/>
      <c r="O385" s="229"/>
      <c r="P385" s="229"/>
      <c r="Q385" s="229"/>
      <c r="R385" s="229"/>
      <c r="S385" s="229"/>
      <c r="T385" s="230"/>
      <c r="AT385" s="231" t="s">
        <v>174</v>
      </c>
      <c r="AU385" s="231" t="s">
        <v>81</v>
      </c>
      <c r="AV385" s="12" t="s">
        <v>79</v>
      </c>
      <c r="AW385" s="12" t="s">
        <v>36</v>
      </c>
      <c r="AX385" s="12" t="s">
        <v>72</v>
      </c>
      <c r="AY385" s="231" t="s">
        <v>162</v>
      </c>
    </row>
    <row r="386" spans="2:51" s="13" customFormat="1" ht="13.5">
      <c r="B386" s="232"/>
      <c r="C386" s="233"/>
      <c r="D386" s="218" t="s">
        <v>174</v>
      </c>
      <c r="E386" s="234" t="s">
        <v>21</v>
      </c>
      <c r="F386" s="235" t="s">
        <v>2438</v>
      </c>
      <c r="G386" s="233"/>
      <c r="H386" s="236">
        <v>4.488</v>
      </c>
      <c r="I386" s="237"/>
      <c r="J386" s="233"/>
      <c r="K386" s="233"/>
      <c r="L386" s="238"/>
      <c r="M386" s="239"/>
      <c r="N386" s="240"/>
      <c r="O386" s="240"/>
      <c r="P386" s="240"/>
      <c r="Q386" s="240"/>
      <c r="R386" s="240"/>
      <c r="S386" s="240"/>
      <c r="T386" s="241"/>
      <c r="AT386" s="242" t="s">
        <v>174</v>
      </c>
      <c r="AU386" s="242" t="s">
        <v>81</v>
      </c>
      <c r="AV386" s="13" t="s">
        <v>81</v>
      </c>
      <c r="AW386" s="13" t="s">
        <v>36</v>
      </c>
      <c r="AX386" s="13" t="s">
        <v>72</v>
      </c>
      <c r="AY386" s="242" t="s">
        <v>162</v>
      </c>
    </row>
    <row r="387" spans="2:51" s="12" customFormat="1" ht="13.5">
      <c r="B387" s="221"/>
      <c r="C387" s="222"/>
      <c r="D387" s="218" t="s">
        <v>174</v>
      </c>
      <c r="E387" s="223" t="s">
        <v>21</v>
      </c>
      <c r="F387" s="224" t="s">
        <v>2339</v>
      </c>
      <c r="G387" s="222"/>
      <c r="H387" s="225" t="s">
        <v>21</v>
      </c>
      <c r="I387" s="226"/>
      <c r="J387" s="222"/>
      <c r="K387" s="222"/>
      <c r="L387" s="227"/>
      <c r="M387" s="228"/>
      <c r="N387" s="229"/>
      <c r="O387" s="229"/>
      <c r="P387" s="229"/>
      <c r="Q387" s="229"/>
      <c r="R387" s="229"/>
      <c r="S387" s="229"/>
      <c r="T387" s="230"/>
      <c r="AT387" s="231" t="s">
        <v>174</v>
      </c>
      <c r="AU387" s="231" t="s">
        <v>81</v>
      </c>
      <c r="AV387" s="12" t="s">
        <v>79</v>
      </c>
      <c r="AW387" s="12" t="s">
        <v>36</v>
      </c>
      <c r="AX387" s="12" t="s">
        <v>72</v>
      </c>
      <c r="AY387" s="231" t="s">
        <v>162</v>
      </c>
    </row>
    <row r="388" spans="2:51" s="13" customFormat="1" ht="13.5">
      <c r="B388" s="232"/>
      <c r="C388" s="233"/>
      <c r="D388" s="218" t="s">
        <v>174</v>
      </c>
      <c r="E388" s="234" t="s">
        <v>21</v>
      </c>
      <c r="F388" s="235" t="s">
        <v>2439</v>
      </c>
      <c r="G388" s="233"/>
      <c r="H388" s="236">
        <v>2.94</v>
      </c>
      <c r="I388" s="237"/>
      <c r="J388" s="233"/>
      <c r="K388" s="233"/>
      <c r="L388" s="238"/>
      <c r="M388" s="239"/>
      <c r="N388" s="240"/>
      <c r="O388" s="240"/>
      <c r="P388" s="240"/>
      <c r="Q388" s="240"/>
      <c r="R388" s="240"/>
      <c r="S388" s="240"/>
      <c r="T388" s="241"/>
      <c r="AT388" s="242" t="s">
        <v>174</v>
      </c>
      <c r="AU388" s="242" t="s">
        <v>81</v>
      </c>
      <c r="AV388" s="13" t="s">
        <v>81</v>
      </c>
      <c r="AW388" s="13" t="s">
        <v>36</v>
      </c>
      <c r="AX388" s="13" t="s">
        <v>72</v>
      </c>
      <c r="AY388" s="242" t="s">
        <v>162</v>
      </c>
    </row>
    <row r="389" spans="2:51" s="12" customFormat="1" ht="13.5">
      <c r="B389" s="221"/>
      <c r="C389" s="222"/>
      <c r="D389" s="218" t="s">
        <v>174</v>
      </c>
      <c r="E389" s="223" t="s">
        <v>21</v>
      </c>
      <c r="F389" s="224" t="s">
        <v>2341</v>
      </c>
      <c r="G389" s="222"/>
      <c r="H389" s="225" t="s">
        <v>21</v>
      </c>
      <c r="I389" s="226"/>
      <c r="J389" s="222"/>
      <c r="K389" s="222"/>
      <c r="L389" s="227"/>
      <c r="M389" s="228"/>
      <c r="N389" s="229"/>
      <c r="O389" s="229"/>
      <c r="P389" s="229"/>
      <c r="Q389" s="229"/>
      <c r="R389" s="229"/>
      <c r="S389" s="229"/>
      <c r="T389" s="230"/>
      <c r="AT389" s="231" t="s">
        <v>174</v>
      </c>
      <c r="AU389" s="231" t="s">
        <v>81</v>
      </c>
      <c r="AV389" s="12" t="s">
        <v>79</v>
      </c>
      <c r="AW389" s="12" t="s">
        <v>36</v>
      </c>
      <c r="AX389" s="12" t="s">
        <v>72</v>
      </c>
      <c r="AY389" s="231" t="s">
        <v>162</v>
      </c>
    </row>
    <row r="390" spans="2:51" s="13" customFormat="1" ht="13.5">
      <c r="B390" s="232"/>
      <c r="C390" s="233"/>
      <c r="D390" s="218" t="s">
        <v>174</v>
      </c>
      <c r="E390" s="234" t="s">
        <v>21</v>
      </c>
      <c r="F390" s="235" t="s">
        <v>2440</v>
      </c>
      <c r="G390" s="233"/>
      <c r="H390" s="236">
        <v>30.188</v>
      </c>
      <c r="I390" s="237"/>
      <c r="J390" s="233"/>
      <c r="K390" s="233"/>
      <c r="L390" s="238"/>
      <c r="M390" s="239"/>
      <c r="N390" s="240"/>
      <c r="O390" s="240"/>
      <c r="P390" s="240"/>
      <c r="Q390" s="240"/>
      <c r="R390" s="240"/>
      <c r="S390" s="240"/>
      <c r="T390" s="241"/>
      <c r="AT390" s="242" t="s">
        <v>174</v>
      </c>
      <c r="AU390" s="242" t="s">
        <v>81</v>
      </c>
      <c r="AV390" s="13" t="s">
        <v>81</v>
      </c>
      <c r="AW390" s="13" t="s">
        <v>36</v>
      </c>
      <c r="AX390" s="13" t="s">
        <v>72</v>
      </c>
      <c r="AY390" s="242" t="s">
        <v>162</v>
      </c>
    </row>
    <row r="391" spans="2:51" s="12" customFormat="1" ht="13.5">
      <c r="B391" s="221"/>
      <c r="C391" s="222"/>
      <c r="D391" s="218" t="s">
        <v>174</v>
      </c>
      <c r="E391" s="223" t="s">
        <v>21</v>
      </c>
      <c r="F391" s="224" t="s">
        <v>2344</v>
      </c>
      <c r="G391" s="222"/>
      <c r="H391" s="225" t="s">
        <v>21</v>
      </c>
      <c r="I391" s="226"/>
      <c r="J391" s="222"/>
      <c r="K391" s="222"/>
      <c r="L391" s="227"/>
      <c r="M391" s="228"/>
      <c r="N391" s="229"/>
      <c r="O391" s="229"/>
      <c r="P391" s="229"/>
      <c r="Q391" s="229"/>
      <c r="R391" s="229"/>
      <c r="S391" s="229"/>
      <c r="T391" s="230"/>
      <c r="AT391" s="231" t="s">
        <v>174</v>
      </c>
      <c r="AU391" s="231" t="s">
        <v>81</v>
      </c>
      <c r="AV391" s="12" t="s">
        <v>79</v>
      </c>
      <c r="AW391" s="12" t="s">
        <v>36</v>
      </c>
      <c r="AX391" s="12" t="s">
        <v>72</v>
      </c>
      <c r="AY391" s="231" t="s">
        <v>162</v>
      </c>
    </row>
    <row r="392" spans="2:51" s="13" customFormat="1" ht="13.5">
      <c r="B392" s="232"/>
      <c r="C392" s="233"/>
      <c r="D392" s="218" t="s">
        <v>174</v>
      </c>
      <c r="E392" s="234" t="s">
        <v>21</v>
      </c>
      <c r="F392" s="235" t="s">
        <v>2439</v>
      </c>
      <c r="G392" s="233"/>
      <c r="H392" s="236">
        <v>2.94</v>
      </c>
      <c r="I392" s="237"/>
      <c r="J392" s="233"/>
      <c r="K392" s="233"/>
      <c r="L392" s="238"/>
      <c r="M392" s="239"/>
      <c r="N392" s="240"/>
      <c r="O392" s="240"/>
      <c r="P392" s="240"/>
      <c r="Q392" s="240"/>
      <c r="R392" s="240"/>
      <c r="S392" s="240"/>
      <c r="T392" s="241"/>
      <c r="AT392" s="242" t="s">
        <v>174</v>
      </c>
      <c r="AU392" s="242" t="s">
        <v>81</v>
      </c>
      <c r="AV392" s="13" t="s">
        <v>81</v>
      </c>
      <c r="AW392" s="13" t="s">
        <v>36</v>
      </c>
      <c r="AX392" s="13" t="s">
        <v>72</v>
      </c>
      <c r="AY392" s="242" t="s">
        <v>162</v>
      </c>
    </row>
    <row r="393" spans="2:51" s="14" customFormat="1" ht="13.5">
      <c r="B393" s="243"/>
      <c r="C393" s="244"/>
      <c r="D393" s="245" t="s">
        <v>174</v>
      </c>
      <c r="E393" s="246" t="s">
        <v>21</v>
      </c>
      <c r="F393" s="247" t="s">
        <v>184</v>
      </c>
      <c r="G393" s="244"/>
      <c r="H393" s="248">
        <v>40.556</v>
      </c>
      <c r="I393" s="249"/>
      <c r="J393" s="244"/>
      <c r="K393" s="244"/>
      <c r="L393" s="250"/>
      <c r="M393" s="251"/>
      <c r="N393" s="252"/>
      <c r="O393" s="252"/>
      <c r="P393" s="252"/>
      <c r="Q393" s="252"/>
      <c r="R393" s="252"/>
      <c r="S393" s="252"/>
      <c r="T393" s="253"/>
      <c r="AT393" s="254" t="s">
        <v>174</v>
      </c>
      <c r="AU393" s="254" t="s">
        <v>81</v>
      </c>
      <c r="AV393" s="14" t="s">
        <v>170</v>
      </c>
      <c r="AW393" s="14" t="s">
        <v>36</v>
      </c>
      <c r="AX393" s="14" t="s">
        <v>79</v>
      </c>
      <c r="AY393" s="254" t="s">
        <v>162</v>
      </c>
    </row>
    <row r="394" spans="2:65" s="1" customFormat="1" ht="22.5" customHeight="1">
      <c r="B394" s="43"/>
      <c r="C394" s="206" t="s">
        <v>1467</v>
      </c>
      <c r="D394" s="206" t="s">
        <v>165</v>
      </c>
      <c r="E394" s="207" t="s">
        <v>2441</v>
      </c>
      <c r="F394" s="208" t="s">
        <v>2442</v>
      </c>
      <c r="G394" s="209" t="s">
        <v>187</v>
      </c>
      <c r="H394" s="210">
        <v>1.59</v>
      </c>
      <c r="I394" s="211"/>
      <c r="J394" s="212">
        <f>ROUND(I394*H394,2)</f>
        <v>0</v>
      </c>
      <c r="K394" s="208" t="s">
        <v>169</v>
      </c>
      <c r="L394" s="63"/>
      <c r="M394" s="213" t="s">
        <v>21</v>
      </c>
      <c r="N394" s="214" t="s">
        <v>43</v>
      </c>
      <c r="O394" s="44"/>
      <c r="P394" s="215">
        <f>O394*H394</f>
        <v>0</v>
      </c>
      <c r="Q394" s="215">
        <v>0.01292</v>
      </c>
      <c r="R394" s="215">
        <f>Q394*H394</f>
        <v>0.0205428</v>
      </c>
      <c r="S394" s="215">
        <v>0</v>
      </c>
      <c r="T394" s="216">
        <f>S394*H394</f>
        <v>0</v>
      </c>
      <c r="AR394" s="26" t="s">
        <v>376</v>
      </c>
      <c r="AT394" s="26" t="s">
        <v>165</v>
      </c>
      <c r="AU394" s="26" t="s">
        <v>81</v>
      </c>
      <c r="AY394" s="26" t="s">
        <v>162</v>
      </c>
      <c r="BE394" s="217">
        <f>IF(N394="základní",J394,0)</f>
        <v>0</v>
      </c>
      <c r="BF394" s="217">
        <f>IF(N394="snížená",J394,0)</f>
        <v>0</v>
      </c>
      <c r="BG394" s="217">
        <f>IF(N394="zákl. přenesená",J394,0)</f>
        <v>0</v>
      </c>
      <c r="BH394" s="217">
        <f>IF(N394="sníž. přenesená",J394,0)</f>
        <v>0</v>
      </c>
      <c r="BI394" s="217">
        <f>IF(N394="nulová",J394,0)</f>
        <v>0</v>
      </c>
      <c r="BJ394" s="26" t="s">
        <v>79</v>
      </c>
      <c r="BK394" s="217">
        <f>ROUND(I394*H394,2)</f>
        <v>0</v>
      </c>
      <c r="BL394" s="26" t="s">
        <v>376</v>
      </c>
      <c r="BM394" s="26" t="s">
        <v>2443</v>
      </c>
    </row>
    <row r="395" spans="2:47" s="1" customFormat="1" ht="135">
      <c r="B395" s="43"/>
      <c r="C395" s="65"/>
      <c r="D395" s="218" t="s">
        <v>172</v>
      </c>
      <c r="E395" s="65"/>
      <c r="F395" s="219" t="s">
        <v>677</v>
      </c>
      <c r="G395" s="65"/>
      <c r="H395" s="65"/>
      <c r="I395" s="174"/>
      <c r="J395" s="65"/>
      <c r="K395" s="65"/>
      <c r="L395" s="63"/>
      <c r="M395" s="220"/>
      <c r="N395" s="44"/>
      <c r="O395" s="44"/>
      <c r="P395" s="44"/>
      <c r="Q395" s="44"/>
      <c r="R395" s="44"/>
      <c r="S395" s="44"/>
      <c r="T395" s="80"/>
      <c r="AT395" s="26" t="s">
        <v>172</v>
      </c>
      <c r="AU395" s="26" t="s">
        <v>81</v>
      </c>
    </row>
    <row r="396" spans="2:51" s="12" customFormat="1" ht="13.5">
      <c r="B396" s="221"/>
      <c r="C396" s="222"/>
      <c r="D396" s="218" t="s">
        <v>174</v>
      </c>
      <c r="E396" s="223" t="s">
        <v>21</v>
      </c>
      <c r="F396" s="224" t="s">
        <v>2435</v>
      </c>
      <c r="G396" s="222"/>
      <c r="H396" s="225" t="s">
        <v>21</v>
      </c>
      <c r="I396" s="226"/>
      <c r="J396" s="222"/>
      <c r="K396" s="222"/>
      <c r="L396" s="227"/>
      <c r="M396" s="228"/>
      <c r="N396" s="229"/>
      <c r="O396" s="229"/>
      <c r="P396" s="229"/>
      <c r="Q396" s="229"/>
      <c r="R396" s="229"/>
      <c r="S396" s="229"/>
      <c r="T396" s="230"/>
      <c r="AT396" s="231" t="s">
        <v>174</v>
      </c>
      <c r="AU396" s="231" t="s">
        <v>81</v>
      </c>
      <c r="AV396" s="12" t="s">
        <v>79</v>
      </c>
      <c r="AW396" s="12" t="s">
        <v>36</v>
      </c>
      <c r="AX396" s="12" t="s">
        <v>72</v>
      </c>
      <c r="AY396" s="231" t="s">
        <v>162</v>
      </c>
    </row>
    <row r="397" spans="2:51" s="13" customFormat="1" ht="13.5">
      <c r="B397" s="232"/>
      <c r="C397" s="233"/>
      <c r="D397" s="245" t="s">
        <v>174</v>
      </c>
      <c r="E397" s="255" t="s">
        <v>21</v>
      </c>
      <c r="F397" s="256" t="s">
        <v>2444</v>
      </c>
      <c r="G397" s="233"/>
      <c r="H397" s="257">
        <v>1.59</v>
      </c>
      <c r="I397" s="237"/>
      <c r="J397" s="233"/>
      <c r="K397" s="233"/>
      <c r="L397" s="238"/>
      <c r="M397" s="239"/>
      <c r="N397" s="240"/>
      <c r="O397" s="240"/>
      <c r="P397" s="240"/>
      <c r="Q397" s="240"/>
      <c r="R397" s="240"/>
      <c r="S397" s="240"/>
      <c r="T397" s="241"/>
      <c r="AT397" s="242" t="s">
        <v>174</v>
      </c>
      <c r="AU397" s="242" t="s">
        <v>81</v>
      </c>
      <c r="AV397" s="13" t="s">
        <v>81</v>
      </c>
      <c r="AW397" s="13" t="s">
        <v>36</v>
      </c>
      <c r="AX397" s="13" t="s">
        <v>79</v>
      </c>
      <c r="AY397" s="242" t="s">
        <v>162</v>
      </c>
    </row>
    <row r="398" spans="2:65" s="1" customFormat="1" ht="22.5" customHeight="1">
      <c r="B398" s="43"/>
      <c r="C398" s="206" t="s">
        <v>538</v>
      </c>
      <c r="D398" s="206" t="s">
        <v>165</v>
      </c>
      <c r="E398" s="207" t="s">
        <v>708</v>
      </c>
      <c r="F398" s="208" t="s">
        <v>709</v>
      </c>
      <c r="G398" s="209" t="s">
        <v>187</v>
      </c>
      <c r="H398" s="210">
        <v>42.146</v>
      </c>
      <c r="I398" s="211"/>
      <c r="J398" s="212">
        <f>ROUND(I398*H398,2)</f>
        <v>0</v>
      </c>
      <c r="K398" s="208" t="s">
        <v>169</v>
      </c>
      <c r="L398" s="63"/>
      <c r="M398" s="213" t="s">
        <v>21</v>
      </c>
      <c r="N398" s="214" t="s">
        <v>43</v>
      </c>
      <c r="O398" s="44"/>
      <c r="P398" s="215">
        <f>O398*H398</f>
        <v>0</v>
      </c>
      <c r="Q398" s="215">
        <v>0.0001</v>
      </c>
      <c r="R398" s="215">
        <f>Q398*H398</f>
        <v>0.004214600000000001</v>
      </c>
      <c r="S398" s="215">
        <v>0</v>
      </c>
      <c r="T398" s="216">
        <f>S398*H398</f>
        <v>0</v>
      </c>
      <c r="AR398" s="26" t="s">
        <v>376</v>
      </c>
      <c r="AT398" s="26" t="s">
        <v>165</v>
      </c>
      <c r="AU398" s="26" t="s">
        <v>81</v>
      </c>
      <c r="AY398" s="26" t="s">
        <v>162</v>
      </c>
      <c r="BE398" s="217">
        <f>IF(N398="základní",J398,0)</f>
        <v>0</v>
      </c>
      <c r="BF398" s="217">
        <f>IF(N398="snížená",J398,0)</f>
        <v>0</v>
      </c>
      <c r="BG398" s="217">
        <f>IF(N398="zákl. přenesená",J398,0)</f>
        <v>0</v>
      </c>
      <c r="BH398" s="217">
        <f>IF(N398="sníž. přenesená",J398,0)</f>
        <v>0</v>
      </c>
      <c r="BI398" s="217">
        <f>IF(N398="nulová",J398,0)</f>
        <v>0</v>
      </c>
      <c r="BJ398" s="26" t="s">
        <v>79</v>
      </c>
      <c r="BK398" s="217">
        <f>ROUND(I398*H398,2)</f>
        <v>0</v>
      </c>
      <c r="BL398" s="26" t="s">
        <v>376</v>
      </c>
      <c r="BM398" s="26" t="s">
        <v>2445</v>
      </c>
    </row>
    <row r="399" spans="2:47" s="1" customFormat="1" ht="135">
      <c r="B399" s="43"/>
      <c r="C399" s="65"/>
      <c r="D399" s="218" t="s">
        <v>172</v>
      </c>
      <c r="E399" s="65"/>
      <c r="F399" s="219" t="s">
        <v>677</v>
      </c>
      <c r="G399" s="65"/>
      <c r="H399" s="65"/>
      <c r="I399" s="174"/>
      <c r="J399" s="65"/>
      <c r="K399" s="65"/>
      <c r="L399" s="63"/>
      <c r="M399" s="220"/>
      <c r="N399" s="44"/>
      <c r="O399" s="44"/>
      <c r="P399" s="44"/>
      <c r="Q399" s="44"/>
      <c r="R399" s="44"/>
      <c r="S399" s="44"/>
      <c r="T399" s="80"/>
      <c r="AT399" s="26" t="s">
        <v>172</v>
      </c>
      <c r="AU399" s="26" t="s">
        <v>81</v>
      </c>
    </row>
    <row r="400" spans="2:51" s="12" customFormat="1" ht="13.5">
      <c r="B400" s="221"/>
      <c r="C400" s="222"/>
      <c r="D400" s="218" t="s">
        <v>174</v>
      </c>
      <c r="E400" s="223" t="s">
        <v>21</v>
      </c>
      <c r="F400" s="224" t="s">
        <v>711</v>
      </c>
      <c r="G400" s="222"/>
      <c r="H400" s="225" t="s">
        <v>21</v>
      </c>
      <c r="I400" s="226"/>
      <c r="J400" s="222"/>
      <c r="K400" s="222"/>
      <c r="L400" s="227"/>
      <c r="M400" s="228"/>
      <c r="N400" s="229"/>
      <c r="O400" s="229"/>
      <c r="P400" s="229"/>
      <c r="Q400" s="229"/>
      <c r="R400" s="229"/>
      <c r="S400" s="229"/>
      <c r="T400" s="230"/>
      <c r="AT400" s="231" t="s">
        <v>174</v>
      </c>
      <c r="AU400" s="231" t="s">
        <v>81</v>
      </c>
      <c r="AV400" s="12" t="s">
        <v>79</v>
      </c>
      <c r="AW400" s="12" t="s">
        <v>36</v>
      </c>
      <c r="AX400" s="12" t="s">
        <v>72</v>
      </c>
      <c r="AY400" s="231" t="s">
        <v>162</v>
      </c>
    </row>
    <row r="401" spans="2:51" s="13" customFormat="1" ht="13.5">
      <c r="B401" s="232"/>
      <c r="C401" s="233"/>
      <c r="D401" s="245" t="s">
        <v>174</v>
      </c>
      <c r="E401" s="255" t="s">
        <v>21</v>
      </c>
      <c r="F401" s="256" t="s">
        <v>2446</v>
      </c>
      <c r="G401" s="233"/>
      <c r="H401" s="257">
        <v>42.146</v>
      </c>
      <c r="I401" s="237"/>
      <c r="J401" s="233"/>
      <c r="K401" s="233"/>
      <c r="L401" s="238"/>
      <c r="M401" s="239"/>
      <c r="N401" s="240"/>
      <c r="O401" s="240"/>
      <c r="P401" s="240"/>
      <c r="Q401" s="240"/>
      <c r="R401" s="240"/>
      <c r="S401" s="240"/>
      <c r="T401" s="241"/>
      <c r="AT401" s="242" t="s">
        <v>174</v>
      </c>
      <c r="AU401" s="242" t="s">
        <v>81</v>
      </c>
      <c r="AV401" s="13" t="s">
        <v>81</v>
      </c>
      <c r="AW401" s="13" t="s">
        <v>36</v>
      </c>
      <c r="AX401" s="13" t="s">
        <v>79</v>
      </c>
      <c r="AY401" s="242" t="s">
        <v>162</v>
      </c>
    </row>
    <row r="402" spans="2:65" s="1" customFormat="1" ht="22.5" customHeight="1">
      <c r="B402" s="43"/>
      <c r="C402" s="206" t="s">
        <v>543</v>
      </c>
      <c r="D402" s="206" t="s">
        <v>165</v>
      </c>
      <c r="E402" s="207" t="s">
        <v>714</v>
      </c>
      <c r="F402" s="208" t="s">
        <v>715</v>
      </c>
      <c r="G402" s="209" t="s">
        <v>206</v>
      </c>
      <c r="H402" s="210">
        <v>40.556</v>
      </c>
      <c r="I402" s="211"/>
      <c r="J402" s="212">
        <f>ROUND(I402*H402,2)</f>
        <v>0</v>
      </c>
      <c r="K402" s="208" t="s">
        <v>169</v>
      </c>
      <c r="L402" s="63"/>
      <c r="M402" s="213" t="s">
        <v>21</v>
      </c>
      <c r="N402" s="214" t="s">
        <v>43</v>
      </c>
      <c r="O402" s="44"/>
      <c r="P402" s="215">
        <f>O402*H402</f>
        <v>0</v>
      </c>
      <c r="Q402" s="215">
        <v>0.00107</v>
      </c>
      <c r="R402" s="215">
        <f>Q402*H402</f>
        <v>0.04339492</v>
      </c>
      <c r="S402" s="215">
        <v>0</v>
      </c>
      <c r="T402" s="216">
        <f>S402*H402</f>
        <v>0</v>
      </c>
      <c r="AR402" s="26" t="s">
        <v>376</v>
      </c>
      <c r="AT402" s="26" t="s">
        <v>165</v>
      </c>
      <c r="AU402" s="26" t="s">
        <v>81</v>
      </c>
      <c r="AY402" s="26" t="s">
        <v>162</v>
      </c>
      <c r="BE402" s="217">
        <f>IF(N402="základní",J402,0)</f>
        <v>0</v>
      </c>
      <c r="BF402" s="217">
        <f>IF(N402="snížená",J402,0)</f>
        <v>0</v>
      </c>
      <c r="BG402" s="217">
        <f>IF(N402="zákl. přenesená",J402,0)</f>
        <v>0</v>
      </c>
      <c r="BH402" s="217">
        <f>IF(N402="sníž. přenesená",J402,0)</f>
        <v>0</v>
      </c>
      <c r="BI402" s="217">
        <f>IF(N402="nulová",J402,0)</f>
        <v>0</v>
      </c>
      <c r="BJ402" s="26" t="s">
        <v>79</v>
      </c>
      <c r="BK402" s="217">
        <f>ROUND(I402*H402,2)</f>
        <v>0</v>
      </c>
      <c r="BL402" s="26" t="s">
        <v>376</v>
      </c>
      <c r="BM402" s="26" t="s">
        <v>2447</v>
      </c>
    </row>
    <row r="403" spans="2:47" s="1" customFormat="1" ht="135">
      <c r="B403" s="43"/>
      <c r="C403" s="65"/>
      <c r="D403" s="218" t="s">
        <v>172</v>
      </c>
      <c r="E403" s="65"/>
      <c r="F403" s="219" t="s">
        <v>677</v>
      </c>
      <c r="G403" s="65"/>
      <c r="H403" s="65"/>
      <c r="I403" s="174"/>
      <c r="J403" s="65"/>
      <c r="K403" s="65"/>
      <c r="L403" s="63"/>
      <c r="M403" s="220"/>
      <c r="N403" s="44"/>
      <c r="O403" s="44"/>
      <c r="P403" s="44"/>
      <c r="Q403" s="44"/>
      <c r="R403" s="44"/>
      <c r="S403" s="44"/>
      <c r="T403" s="80"/>
      <c r="AT403" s="26" t="s">
        <v>172</v>
      </c>
      <c r="AU403" s="26" t="s">
        <v>81</v>
      </c>
    </row>
    <row r="404" spans="2:51" s="12" customFormat="1" ht="13.5">
      <c r="B404" s="221"/>
      <c r="C404" s="222"/>
      <c r="D404" s="218" t="s">
        <v>174</v>
      </c>
      <c r="E404" s="223" t="s">
        <v>21</v>
      </c>
      <c r="F404" s="224" t="s">
        <v>2431</v>
      </c>
      <c r="G404" s="222"/>
      <c r="H404" s="225" t="s">
        <v>21</v>
      </c>
      <c r="I404" s="226"/>
      <c r="J404" s="222"/>
      <c r="K404" s="222"/>
      <c r="L404" s="227"/>
      <c r="M404" s="228"/>
      <c r="N404" s="229"/>
      <c r="O404" s="229"/>
      <c r="P404" s="229"/>
      <c r="Q404" s="229"/>
      <c r="R404" s="229"/>
      <c r="S404" s="229"/>
      <c r="T404" s="230"/>
      <c r="AT404" s="231" t="s">
        <v>174</v>
      </c>
      <c r="AU404" s="231" t="s">
        <v>81</v>
      </c>
      <c r="AV404" s="12" t="s">
        <v>79</v>
      </c>
      <c r="AW404" s="12" t="s">
        <v>36</v>
      </c>
      <c r="AX404" s="12" t="s">
        <v>72</v>
      </c>
      <c r="AY404" s="231" t="s">
        <v>162</v>
      </c>
    </row>
    <row r="405" spans="2:51" s="12" customFormat="1" ht="13.5">
      <c r="B405" s="221"/>
      <c r="C405" s="222"/>
      <c r="D405" s="218" t="s">
        <v>174</v>
      </c>
      <c r="E405" s="223" t="s">
        <v>21</v>
      </c>
      <c r="F405" s="224" t="s">
        <v>2328</v>
      </c>
      <c r="G405" s="222"/>
      <c r="H405" s="225" t="s">
        <v>21</v>
      </c>
      <c r="I405" s="226"/>
      <c r="J405" s="222"/>
      <c r="K405" s="222"/>
      <c r="L405" s="227"/>
      <c r="M405" s="228"/>
      <c r="N405" s="229"/>
      <c r="O405" s="229"/>
      <c r="P405" s="229"/>
      <c r="Q405" s="229"/>
      <c r="R405" s="229"/>
      <c r="S405" s="229"/>
      <c r="T405" s="230"/>
      <c r="AT405" s="231" t="s">
        <v>174</v>
      </c>
      <c r="AU405" s="231" t="s">
        <v>81</v>
      </c>
      <c r="AV405" s="12" t="s">
        <v>79</v>
      </c>
      <c r="AW405" s="12" t="s">
        <v>36</v>
      </c>
      <c r="AX405" s="12" t="s">
        <v>72</v>
      </c>
      <c r="AY405" s="231" t="s">
        <v>162</v>
      </c>
    </row>
    <row r="406" spans="2:51" s="13" customFormat="1" ht="13.5">
      <c r="B406" s="232"/>
      <c r="C406" s="233"/>
      <c r="D406" s="218" t="s">
        <v>174</v>
      </c>
      <c r="E406" s="234" t="s">
        <v>21</v>
      </c>
      <c r="F406" s="235" t="s">
        <v>2438</v>
      </c>
      <c r="G406" s="233"/>
      <c r="H406" s="236">
        <v>4.488</v>
      </c>
      <c r="I406" s="237"/>
      <c r="J406" s="233"/>
      <c r="K406" s="233"/>
      <c r="L406" s="238"/>
      <c r="M406" s="239"/>
      <c r="N406" s="240"/>
      <c r="O406" s="240"/>
      <c r="P406" s="240"/>
      <c r="Q406" s="240"/>
      <c r="R406" s="240"/>
      <c r="S406" s="240"/>
      <c r="T406" s="241"/>
      <c r="AT406" s="242" t="s">
        <v>174</v>
      </c>
      <c r="AU406" s="242" t="s">
        <v>81</v>
      </c>
      <c r="AV406" s="13" t="s">
        <v>81</v>
      </c>
      <c r="AW406" s="13" t="s">
        <v>36</v>
      </c>
      <c r="AX406" s="13" t="s">
        <v>72</v>
      </c>
      <c r="AY406" s="242" t="s">
        <v>162</v>
      </c>
    </row>
    <row r="407" spans="2:51" s="12" customFormat="1" ht="13.5">
      <c r="B407" s="221"/>
      <c r="C407" s="222"/>
      <c r="D407" s="218" t="s">
        <v>174</v>
      </c>
      <c r="E407" s="223" t="s">
        <v>21</v>
      </c>
      <c r="F407" s="224" t="s">
        <v>2339</v>
      </c>
      <c r="G407" s="222"/>
      <c r="H407" s="225" t="s">
        <v>21</v>
      </c>
      <c r="I407" s="226"/>
      <c r="J407" s="222"/>
      <c r="K407" s="222"/>
      <c r="L407" s="227"/>
      <c r="M407" s="228"/>
      <c r="N407" s="229"/>
      <c r="O407" s="229"/>
      <c r="P407" s="229"/>
      <c r="Q407" s="229"/>
      <c r="R407" s="229"/>
      <c r="S407" s="229"/>
      <c r="T407" s="230"/>
      <c r="AT407" s="231" t="s">
        <v>174</v>
      </c>
      <c r="AU407" s="231" t="s">
        <v>81</v>
      </c>
      <c r="AV407" s="12" t="s">
        <v>79</v>
      </c>
      <c r="AW407" s="12" t="s">
        <v>36</v>
      </c>
      <c r="AX407" s="12" t="s">
        <v>72</v>
      </c>
      <c r="AY407" s="231" t="s">
        <v>162</v>
      </c>
    </row>
    <row r="408" spans="2:51" s="13" customFormat="1" ht="13.5">
      <c r="B408" s="232"/>
      <c r="C408" s="233"/>
      <c r="D408" s="218" t="s">
        <v>174</v>
      </c>
      <c r="E408" s="234" t="s">
        <v>21</v>
      </c>
      <c r="F408" s="235" t="s">
        <v>2439</v>
      </c>
      <c r="G408" s="233"/>
      <c r="H408" s="236">
        <v>2.94</v>
      </c>
      <c r="I408" s="237"/>
      <c r="J408" s="233"/>
      <c r="K408" s="233"/>
      <c r="L408" s="238"/>
      <c r="M408" s="239"/>
      <c r="N408" s="240"/>
      <c r="O408" s="240"/>
      <c r="P408" s="240"/>
      <c r="Q408" s="240"/>
      <c r="R408" s="240"/>
      <c r="S408" s="240"/>
      <c r="T408" s="241"/>
      <c r="AT408" s="242" t="s">
        <v>174</v>
      </c>
      <c r="AU408" s="242" t="s">
        <v>81</v>
      </c>
      <c r="AV408" s="13" t="s">
        <v>81</v>
      </c>
      <c r="AW408" s="13" t="s">
        <v>36</v>
      </c>
      <c r="AX408" s="13" t="s">
        <v>72</v>
      </c>
      <c r="AY408" s="242" t="s">
        <v>162</v>
      </c>
    </row>
    <row r="409" spans="2:51" s="12" customFormat="1" ht="13.5">
      <c r="B409" s="221"/>
      <c r="C409" s="222"/>
      <c r="D409" s="218" t="s">
        <v>174</v>
      </c>
      <c r="E409" s="223" t="s">
        <v>21</v>
      </c>
      <c r="F409" s="224" t="s">
        <v>2341</v>
      </c>
      <c r="G409" s="222"/>
      <c r="H409" s="225" t="s">
        <v>21</v>
      </c>
      <c r="I409" s="226"/>
      <c r="J409" s="222"/>
      <c r="K409" s="222"/>
      <c r="L409" s="227"/>
      <c r="M409" s="228"/>
      <c r="N409" s="229"/>
      <c r="O409" s="229"/>
      <c r="P409" s="229"/>
      <c r="Q409" s="229"/>
      <c r="R409" s="229"/>
      <c r="S409" s="229"/>
      <c r="T409" s="230"/>
      <c r="AT409" s="231" t="s">
        <v>174</v>
      </c>
      <c r="AU409" s="231" t="s">
        <v>81</v>
      </c>
      <c r="AV409" s="12" t="s">
        <v>79</v>
      </c>
      <c r="AW409" s="12" t="s">
        <v>36</v>
      </c>
      <c r="AX409" s="12" t="s">
        <v>72</v>
      </c>
      <c r="AY409" s="231" t="s">
        <v>162</v>
      </c>
    </row>
    <row r="410" spans="2:51" s="13" customFormat="1" ht="13.5">
      <c r="B410" s="232"/>
      <c r="C410" s="233"/>
      <c r="D410" s="218" t="s">
        <v>174</v>
      </c>
      <c r="E410" s="234" t="s">
        <v>21</v>
      </c>
      <c r="F410" s="235" t="s">
        <v>2440</v>
      </c>
      <c r="G410" s="233"/>
      <c r="H410" s="236">
        <v>30.188</v>
      </c>
      <c r="I410" s="237"/>
      <c r="J410" s="233"/>
      <c r="K410" s="233"/>
      <c r="L410" s="238"/>
      <c r="M410" s="239"/>
      <c r="N410" s="240"/>
      <c r="O410" s="240"/>
      <c r="P410" s="240"/>
      <c r="Q410" s="240"/>
      <c r="R410" s="240"/>
      <c r="S410" s="240"/>
      <c r="T410" s="241"/>
      <c r="AT410" s="242" t="s">
        <v>174</v>
      </c>
      <c r="AU410" s="242" t="s">
        <v>81</v>
      </c>
      <c r="AV410" s="13" t="s">
        <v>81</v>
      </c>
      <c r="AW410" s="13" t="s">
        <v>36</v>
      </c>
      <c r="AX410" s="13" t="s">
        <v>72</v>
      </c>
      <c r="AY410" s="242" t="s">
        <v>162</v>
      </c>
    </row>
    <row r="411" spans="2:51" s="12" customFormat="1" ht="13.5">
      <c r="B411" s="221"/>
      <c r="C411" s="222"/>
      <c r="D411" s="218" t="s">
        <v>174</v>
      </c>
      <c r="E411" s="223" t="s">
        <v>21</v>
      </c>
      <c r="F411" s="224" t="s">
        <v>2344</v>
      </c>
      <c r="G411" s="222"/>
      <c r="H411" s="225" t="s">
        <v>21</v>
      </c>
      <c r="I411" s="226"/>
      <c r="J411" s="222"/>
      <c r="K411" s="222"/>
      <c r="L411" s="227"/>
      <c r="M411" s="228"/>
      <c r="N411" s="229"/>
      <c r="O411" s="229"/>
      <c r="P411" s="229"/>
      <c r="Q411" s="229"/>
      <c r="R411" s="229"/>
      <c r="S411" s="229"/>
      <c r="T411" s="230"/>
      <c r="AT411" s="231" t="s">
        <v>174</v>
      </c>
      <c r="AU411" s="231" t="s">
        <v>81</v>
      </c>
      <c r="AV411" s="12" t="s">
        <v>79</v>
      </c>
      <c r="AW411" s="12" t="s">
        <v>36</v>
      </c>
      <c r="AX411" s="12" t="s">
        <v>72</v>
      </c>
      <c r="AY411" s="231" t="s">
        <v>162</v>
      </c>
    </row>
    <row r="412" spans="2:51" s="13" customFormat="1" ht="13.5">
      <c r="B412" s="232"/>
      <c r="C412" s="233"/>
      <c r="D412" s="218" t="s">
        <v>174</v>
      </c>
      <c r="E412" s="234" t="s">
        <v>21</v>
      </c>
      <c r="F412" s="235" t="s">
        <v>2439</v>
      </c>
      <c r="G412" s="233"/>
      <c r="H412" s="236">
        <v>2.94</v>
      </c>
      <c r="I412" s="237"/>
      <c r="J412" s="233"/>
      <c r="K412" s="233"/>
      <c r="L412" s="238"/>
      <c r="M412" s="239"/>
      <c r="N412" s="240"/>
      <c r="O412" s="240"/>
      <c r="P412" s="240"/>
      <c r="Q412" s="240"/>
      <c r="R412" s="240"/>
      <c r="S412" s="240"/>
      <c r="T412" s="241"/>
      <c r="AT412" s="242" t="s">
        <v>174</v>
      </c>
      <c r="AU412" s="242" t="s">
        <v>81</v>
      </c>
      <c r="AV412" s="13" t="s">
        <v>81</v>
      </c>
      <c r="AW412" s="13" t="s">
        <v>36</v>
      </c>
      <c r="AX412" s="13" t="s">
        <v>72</v>
      </c>
      <c r="AY412" s="242" t="s">
        <v>162</v>
      </c>
    </row>
    <row r="413" spans="2:51" s="14" customFormat="1" ht="13.5">
      <c r="B413" s="243"/>
      <c r="C413" s="244"/>
      <c r="D413" s="245" t="s">
        <v>174</v>
      </c>
      <c r="E413" s="246" t="s">
        <v>21</v>
      </c>
      <c r="F413" s="247" t="s">
        <v>184</v>
      </c>
      <c r="G413" s="244"/>
      <c r="H413" s="248">
        <v>40.556</v>
      </c>
      <c r="I413" s="249"/>
      <c r="J413" s="244"/>
      <c r="K413" s="244"/>
      <c r="L413" s="250"/>
      <c r="M413" s="251"/>
      <c r="N413" s="252"/>
      <c r="O413" s="252"/>
      <c r="P413" s="252"/>
      <c r="Q413" s="252"/>
      <c r="R413" s="252"/>
      <c r="S413" s="252"/>
      <c r="T413" s="253"/>
      <c r="AT413" s="254" t="s">
        <v>174</v>
      </c>
      <c r="AU413" s="254" t="s">
        <v>81</v>
      </c>
      <c r="AV413" s="14" t="s">
        <v>170</v>
      </c>
      <c r="AW413" s="14" t="s">
        <v>36</v>
      </c>
      <c r="AX413" s="14" t="s">
        <v>79</v>
      </c>
      <c r="AY413" s="254" t="s">
        <v>162</v>
      </c>
    </row>
    <row r="414" spans="2:65" s="1" customFormat="1" ht="22.5" customHeight="1">
      <c r="B414" s="43"/>
      <c r="C414" s="206" t="s">
        <v>548</v>
      </c>
      <c r="D414" s="206" t="s">
        <v>165</v>
      </c>
      <c r="E414" s="207" t="s">
        <v>2448</v>
      </c>
      <c r="F414" s="208" t="s">
        <v>2449</v>
      </c>
      <c r="G414" s="209" t="s">
        <v>187</v>
      </c>
      <c r="H414" s="210">
        <v>7.47</v>
      </c>
      <c r="I414" s="211"/>
      <c r="J414" s="212">
        <f>ROUND(I414*H414,2)</f>
        <v>0</v>
      </c>
      <c r="K414" s="208" t="s">
        <v>169</v>
      </c>
      <c r="L414" s="63"/>
      <c r="M414" s="213" t="s">
        <v>21</v>
      </c>
      <c r="N414" s="214" t="s">
        <v>43</v>
      </c>
      <c r="O414" s="44"/>
      <c r="P414" s="215">
        <f>O414*H414</f>
        <v>0</v>
      </c>
      <c r="Q414" s="215">
        <v>0</v>
      </c>
      <c r="R414" s="215">
        <f>Q414*H414</f>
        <v>0</v>
      </c>
      <c r="S414" s="215">
        <v>0</v>
      </c>
      <c r="T414" s="216">
        <f>S414*H414</f>
        <v>0</v>
      </c>
      <c r="AR414" s="26" t="s">
        <v>376</v>
      </c>
      <c r="AT414" s="26" t="s">
        <v>165</v>
      </c>
      <c r="AU414" s="26" t="s">
        <v>81</v>
      </c>
      <c r="AY414" s="26" t="s">
        <v>162</v>
      </c>
      <c r="BE414" s="217">
        <f>IF(N414="základní",J414,0)</f>
        <v>0</v>
      </c>
      <c r="BF414" s="217">
        <f>IF(N414="snížená",J414,0)</f>
        <v>0</v>
      </c>
      <c r="BG414" s="217">
        <f>IF(N414="zákl. přenesená",J414,0)</f>
        <v>0</v>
      </c>
      <c r="BH414" s="217">
        <f>IF(N414="sníž. přenesená",J414,0)</f>
        <v>0</v>
      </c>
      <c r="BI414" s="217">
        <f>IF(N414="nulová",J414,0)</f>
        <v>0</v>
      </c>
      <c r="BJ414" s="26" t="s">
        <v>79</v>
      </c>
      <c r="BK414" s="217">
        <f>ROUND(I414*H414,2)</f>
        <v>0</v>
      </c>
      <c r="BL414" s="26" t="s">
        <v>376</v>
      </c>
      <c r="BM414" s="26" t="s">
        <v>2450</v>
      </c>
    </row>
    <row r="415" spans="2:47" s="1" customFormat="1" ht="135">
      <c r="B415" s="43"/>
      <c r="C415" s="65"/>
      <c r="D415" s="218" t="s">
        <v>172</v>
      </c>
      <c r="E415" s="65"/>
      <c r="F415" s="219" t="s">
        <v>677</v>
      </c>
      <c r="G415" s="65"/>
      <c r="H415" s="65"/>
      <c r="I415" s="174"/>
      <c r="J415" s="65"/>
      <c r="K415" s="65"/>
      <c r="L415" s="63"/>
      <c r="M415" s="220"/>
      <c r="N415" s="44"/>
      <c r="O415" s="44"/>
      <c r="P415" s="44"/>
      <c r="Q415" s="44"/>
      <c r="R415" s="44"/>
      <c r="S415" s="44"/>
      <c r="T415" s="80"/>
      <c r="AT415" s="26" t="s">
        <v>172</v>
      </c>
      <c r="AU415" s="26" t="s">
        <v>81</v>
      </c>
    </row>
    <row r="416" spans="2:51" s="12" customFormat="1" ht="13.5">
      <c r="B416" s="221"/>
      <c r="C416" s="222"/>
      <c r="D416" s="218" t="s">
        <v>174</v>
      </c>
      <c r="E416" s="223" t="s">
        <v>21</v>
      </c>
      <c r="F416" s="224" t="s">
        <v>2339</v>
      </c>
      <c r="G416" s="222"/>
      <c r="H416" s="225" t="s">
        <v>21</v>
      </c>
      <c r="I416" s="226"/>
      <c r="J416" s="222"/>
      <c r="K416" s="222"/>
      <c r="L416" s="227"/>
      <c r="M416" s="228"/>
      <c r="N416" s="229"/>
      <c r="O416" s="229"/>
      <c r="P416" s="229"/>
      <c r="Q416" s="229"/>
      <c r="R416" s="229"/>
      <c r="S416" s="229"/>
      <c r="T416" s="230"/>
      <c r="AT416" s="231" t="s">
        <v>174</v>
      </c>
      <c r="AU416" s="231" t="s">
        <v>81</v>
      </c>
      <c r="AV416" s="12" t="s">
        <v>79</v>
      </c>
      <c r="AW416" s="12" t="s">
        <v>36</v>
      </c>
      <c r="AX416" s="12" t="s">
        <v>72</v>
      </c>
      <c r="AY416" s="231" t="s">
        <v>162</v>
      </c>
    </row>
    <row r="417" spans="2:51" s="13" customFormat="1" ht="13.5">
      <c r="B417" s="232"/>
      <c r="C417" s="233"/>
      <c r="D417" s="218" t="s">
        <v>174</v>
      </c>
      <c r="E417" s="234" t="s">
        <v>21</v>
      </c>
      <c r="F417" s="235" t="s">
        <v>2439</v>
      </c>
      <c r="G417" s="233"/>
      <c r="H417" s="236">
        <v>2.94</v>
      </c>
      <c r="I417" s="237"/>
      <c r="J417" s="233"/>
      <c r="K417" s="233"/>
      <c r="L417" s="238"/>
      <c r="M417" s="239"/>
      <c r="N417" s="240"/>
      <c r="O417" s="240"/>
      <c r="P417" s="240"/>
      <c r="Q417" s="240"/>
      <c r="R417" s="240"/>
      <c r="S417" s="240"/>
      <c r="T417" s="241"/>
      <c r="AT417" s="242" t="s">
        <v>174</v>
      </c>
      <c r="AU417" s="242" t="s">
        <v>81</v>
      </c>
      <c r="AV417" s="13" t="s">
        <v>81</v>
      </c>
      <c r="AW417" s="13" t="s">
        <v>36</v>
      </c>
      <c r="AX417" s="13" t="s">
        <v>72</v>
      </c>
      <c r="AY417" s="242" t="s">
        <v>162</v>
      </c>
    </row>
    <row r="418" spans="2:51" s="12" customFormat="1" ht="13.5">
      <c r="B418" s="221"/>
      <c r="C418" s="222"/>
      <c r="D418" s="218" t="s">
        <v>174</v>
      </c>
      <c r="E418" s="223" t="s">
        <v>21</v>
      </c>
      <c r="F418" s="224" t="s">
        <v>2344</v>
      </c>
      <c r="G418" s="222"/>
      <c r="H418" s="225" t="s">
        <v>21</v>
      </c>
      <c r="I418" s="226"/>
      <c r="J418" s="222"/>
      <c r="K418" s="222"/>
      <c r="L418" s="227"/>
      <c r="M418" s="228"/>
      <c r="N418" s="229"/>
      <c r="O418" s="229"/>
      <c r="P418" s="229"/>
      <c r="Q418" s="229"/>
      <c r="R418" s="229"/>
      <c r="S418" s="229"/>
      <c r="T418" s="230"/>
      <c r="AT418" s="231" t="s">
        <v>174</v>
      </c>
      <c r="AU418" s="231" t="s">
        <v>81</v>
      </c>
      <c r="AV418" s="12" t="s">
        <v>79</v>
      </c>
      <c r="AW418" s="12" t="s">
        <v>36</v>
      </c>
      <c r="AX418" s="12" t="s">
        <v>72</v>
      </c>
      <c r="AY418" s="231" t="s">
        <v>162</v>
      </c>
    </row>
    <row r="419" spans="2:51" s="13" customFormat="1" ht="13.5">
      <c r="B419" s="232"/>
      <c r="C419" s="233"/>
      <c r="D419" s="218" t="s">
        <v>174</v>
      </c>
      <c r="E419" s="234" t="s">
        <v>21</v>
      </c>
      <c r="F419" s="235" t="s">
        <v>2439</v>
      </c>
      <c r="G419" s="233"/>
      <c r="H419" s="236">
        <v>2.94</v>
      </c>
      <c r="I419" s="237"/>
      <c r="J419" s="233"/>
      <c r="K419" s="233"/>
      <c r="L419" s="238"/>
      <c r="M419" s="239"/>
      <c r="N419" s="240"/>
      <c r="O419" s="240"/>
      <c r="P419" s="240"/>
      <c r="Q419" s="240"/>
      <c r="R419" s="240"/>
      <c r="S419" s="240"/>
      <c r="T419" s="241"/>
      <c r="AT419" s="242" t="s">
        <v>174</v>
      </c>
      <c r="AU419" s="242" t="s">
        <v>81</v>
      </c>
      <c r="AV419" s="13" t="s">
        <v>81</v>
      </c>
      <c r="AW419" s="13" t="s">
        <v>36</v>
      </c>
      <c r="AX419" s="13" t="s">
        <v>72</v>
      </c>
      <c r="AY419" s="242" t="s">
        <v>162</v>
      </c>
    </row>
    <row r="420" spans="2:51" s="12" customFormat="1" ht="13.5">
      <c r="B420" s="221"/>
      <c r="C420" s="222"/>
      <c r="D420" s="218" t="s">
        <v>174</v>
      </c>
      <c r="E420" s="223" t="s">
        <v>21</v>
      </c>
      <c r="F420" s="224" t="s">
        <v>2435</v>
      </c>
      <c r="G420" s="222"/>
      <c r="H420" s="225" t="s">
        <v>21</v>
      </c>
      <c r="I420" s="226"/>
      <c r="J420" s="222"/>
      <c r="K420" s="222"/>
      <c r="L420" s="227"/>
      <c r="M420" s="228"/>
      <c r="N420" s="229"/>
      <c r="O420" s="229"/>
      <c r="P420" s="229"/>
      <c r="Q420" s="229"/>
      <c r="R420" s="229"/>
      <c r="S420" s="229"/>
      <c r="T420" s="230"/>
      <c r="AT420" s="231" t="s">
        <v>174</v>
      </c>
      <c r="AU420" s="231" t="s">
        <v>81</v>
      </c>
      <c r="AV420" s="12" t="s">
        <v>79</v>
      </c>
      <c r="AW420" s="12" t="s">
        <v>36</v>
      </c>
      <c r="AX420" s="12" t="s">
        <v>72</v>
      </c>
      <c r="AY420" s="231" t="s">
        <v>162</v>
      </c>
    </row>
    <row r="421" spans="2:51" s="13" customFormat="1" ht="13.5">
      <c r="B421" s="232"/>
      <c r="C421" s="233"/>
      <c r="D421" s="218" t="s">
        <v>174</v>
      </c>
      <c r="E421" s="234" t="s">
        <v>21</v>
      </c>
      <c r="F421" s="235" t="s">
        <v>2444</v>
      </c>
      <c r="G421" s="233"/>
      <c r="H421" s="236">
        <v>1.59</v>
      </c>
      <c r="I421" s="237"/>
      <c r="J421" s="233"/>
      <c r="K421" s="233"/>
      <c r="L421" s="238"/>
      <c r="M421" s="239"/>
      <c r="N421" s="240"/>
      <c r="O421" s="240"/>
      <c r="P421" s="240"/>
      <c r="Q421" s="240"/>
      <c r="R421" s="240"/>
      <c r="S421" s="240"/>
      <c r="T421" s="241"/>
      <c r="AT421" s="242" t="s">
        <v>174</v>
      </c>
      <c r="AU421" s="242" t="s">
        <v>81</v>
      </c>
      <c r="AV421" s="13" t="s">
        <v>81</v>
      </c>
      <c r="AW421" s="13" t="s">
        <v>36</v>
      </c>
      <c r="AX421" s="13" t="s">
        <v>72</v>
      </c>
      <c r="AY421" s="242" t="s">
        <v>162</v>
      </c>
    </row>
    <row r="422" spans="2:51" s="14" customFormat="1" ht="13.5">
      <c r="B422" s="243"/>
      <c r="C422" s="244"/>
      <c r="D422" s="245" t="s">
        <v>174</v>
      </c>
      <c r="E422" s="246" t="s">
        <v>21</v>
      </c>
      <c r="F422" s="247" t="s">
        <v>184</v>
      </c>
      <c r="G422" s="244"/>
      <c r="H422" s="248">
        <v>7.47</v>
      </c>
      <c r="I422" s="249"/>
      <c r="J422" s="244"/>
      <c r="K422" s="244"/>
      <c r="L422" s="250"/>
      <c r="M422" s="251"/>
      <c r="N422" s="252"/>
      <c r="O422" s="252"/>
      <c r="P422" s="252"/>
      <c r="Q422" s="252"/>
      <c r="R422" s="252"/>
      <c r="S422" s="252"/>
      <c r="T422" s="253"/>
      <c r="AT422" s="254" t="s">
        <v>174</v>
      </c>
      <c r="AU422" s="254" t="s">
        <v>81</v>
      </c>
      <c r="AV422" s="14" t="s">
        <v>170</v>
      </c>
      <c r="AW422" s="14" t="s">
        <v>36</v>
      </c>
      <c r="AX422" s="14" t="s">
        <v>79</v>
      </c>
      <c r="AY422" s="254" t="s">
        <v>162</v>
      </c>
    </row>
    <row r="423" spans="2:65" s="1" customFormat="1" ht="31.5" customHeight="1">
      <c r="B423" s="43"/>
      <c r="C423" s="206" t="s">
        <v>553</v>
      </c>
      <c r="D423" s="206" t="s">
        <v>165</v>
      </c>
      <c r="E423" s="207" t="s">
        <v>723</v>
      </c>
      <c r="F423" s="208" t="s">
        <v>724</v>
      </c>
      <c r="G423" s="209" t="s">
        <v>187</v>
      </c>
      <c r="H423" s="210">
        <v>2.92</v>
      </c>
      <c r="I423" s="211"/>
      <c r="J423" s="212">
        <f>ROUND(I423*H423,2)</f>
        <v>0</v>
      </c>
      <c r="K423" s="208" t="s">
        <v>169</v>
      </c>
      <c r="L423" s="63"/>
      <c r="M423" s="213" t="s">
        <v>21</v>
      </c>
      <c r="N423" s="214" t="s">
        <v>43</v>
      </c>
      <c r="O423" s="44"/>
      <c r="P423" s="215">
        <f>O423*H423</f>
        <v>0</v>
      </c>
      <c r="Q423" s="215">
        <v>0</v>
      </c>
      <c r="R423" s="215">
        <f>Q423*H423</f>
        <v>0</v>
      </c>
      <c r="S423" s="215">
        <v>0.01725</v>
      </c>
      <c r="T423" s="216">
        <f>S423*H423</f>
        <v>0.050370000000000005</v>
      </c>
      <c r="AR423" s="26" t="s">
        <v>376</v>
      </c>
      <c r="AT423" s="26" t="s">
        <v>165</v>
      </c>
      <c r="AU423" s="26" t="s">
        <v>81</v>
      </c>
      <c r="AY423" s="26" t="s">
        <v>162</v>
      </c>
      <c r="BE423" s="217">
        <f>IF(N423="základní",J423,0)</f>
        <v>0</v>
      </c>
      <c r="BF423" s="217">
        <f>IF(N423="snížená",J423,0)</f>
        <v>0</v>
      </c>
      <c r="BG423" s="217">
        <f>IF(N423="zákl. přenesená",J423,0)</f>
        <v>0</v>
      </c>
      <c r="BH423" s="217">
        <f>IF(N423="sníž. přenesená",J423,0)</f>
        <v>0</v>
      </c>
      <c r="BI423" s="217">
        <f>IF(N423="nulová",J423,0)</f>
        <v>0</v>
      </c>
      <c r="BJ423" s="26" t="s">
        <v>79</v>
      </c>
      <c r="BK423" s="217">
        <f>ROUND(I423*H423,2)</f>
        <v>0</v>
      </c>
      <c r="BL423" s="26" t="s">
        <v>376</v>
      </c>
      <c r="BM423" s="26" t="s">
        <v>2451</v>
      </c>
    </row>
    <row r="424" spans="2:47" s="1" customFormat="1" ht="54">
      <c r="B424" s="43"/>
      <c r="C424" s="65"/>
      <c r="D424" s="218" t="s">
        <v>172</v>
      </c>
      <c r="E424" s="65"/>
      <c r="F424" s="219" t="s">
        <v>726</v>
      </c>
      <c r="G424" s="65"/>
      <c r="H424" s="65"/>
      <c r="I424" s="174"/>
      <c r="J424" s="65"/>
      <c r="K424" s="65"/>
      <c r="L424" s="63"/>
      <c r="M424" s="220"/>
      <c r="N424" s="44"/>
      <c r="O424" s="44"/>
      <c r="P424" s="44"/>
      <c r="Q424" s="44"/>
      <c r="R424" s="44"/>
      <c r="S424" s="44"/>
      <c r="T424" s="80"/>
      <c r="AT424" s="26" t="s">
        <v>172</v>
      </c>
      <c r="AU424" s="26" t="s">
        <v>81</v>
      </c>
    </row>
    <row r="425" spans="2:51" s="12" customFormat="1" ht="13.5">
      <c r="B425" s="221"/>
      <c r="C425" s="222"/>
      <c r="D425" s="218" t="s">
        <v>174</v>
      </c>
      <c r="E425" s="223" t="s">
        <v>21</v>
      </c>
      <c r="F425" s="224" t="s">
        <v>2296</v>
      </c>
      <c r="G425" s="222"/>
      <c r="H425" s="225" t="s">
        <v>21</v>
      </c>
      <c r="I425" s="226"/>
      <c r="J425" s="222"/>
      <c r="K425" s="222"/>
      <c r="L425" s="227"/>
      <c r="M425" s="228"/>
      <c r="N425" s="229"/>
      <c r="O425" s="229"/>
      <c r="P425" s="229"/>
      <c r="Q425" s="229"/>
      <c r="R425" s="229"/>
      <c r="S425" s="229"/>
      <c r="T425" s="230"/>
      <c r="AT425" s="231" t="s">
        <v>174</v>
      </c>
      <c r="AU425" s="231" t="s">
        <v>81</v>
      </c>
      <c r="AV425" s="12" t="s">
        <v>79</v>
      </c>
      <c r="AW425" s="12" t="s">
        <v>36</v>
      </c>
      <c r="AX425" s="12" t="s">
        <v>72</v>
      </c>
      <c r="AY425" s="231" t="s">
        <v>162</v>
      </c>
    </row>
    <row r="426" spans="2:51" s="13" customFormat="1" ht="13.5">
      <c r="B426" s="232"/>
      <c r="C426" s="233"/>
      <c r="D426" s="218" t="s">
        <v>174</v>
      </c>
      <c r="E426" s="234" t="s">
        <v>21</v>
      </c>
      <c r="F426" s="235" t="s">
        <v>2452</v>
      </c>
      <c r="G426" s="233"/>
      <c r="H426" s="236">
        <v>1.57</v>
      </c>
      <c r="I426" s="237"/>
      <c r="J426" s="233"/>
      <c r="K426" s="233"/>
      <c r="L426" s="238"/>
      <c r="M426" s="239"/>
      <c r="N426" s="240"/>
      <c r="O426" s="240"/>
      <c r="P426" s="240"/>
      <c r="Q426" s="240"/>
      <c r="R426" s="240"/>
      <c r="S426" s="240"/>
      <c r="T426" s="241"/>
      <c r="AT426" s="242" t="s">
        <v>174</v>
      </c>
      <c r="AU426" s="242" t="s">
        <v>81</v>
      </c>
      <c r="AV426" s="13" t="s">
        <v>81</v>
      </c>
      <c r="AW426" s="13" t="s">
        <v>36</v>
      </c>
      <c r="AX426" s="13" t="s">
        <v>72</v>
      </c>
      <c r="AY426" s="242" t="s">
        <v>162</v>
      </c>
    </row>
    <row r="427" spans="2:51" s="12" customFormat="1" ht="13.5">
      <c r="B427" s="221"/>
      <c r="C427" s="222"/>
      <c r="D427" s="218" t="s">
        <v>174</v>
      </c>
      <c r="E427" s="223" t="s">
        <v>21</v>
      </c>
      <c r="F427" s="224" t="s">
        <v>2383</v>
      </c>
      <c r="G427" s="222"/>
      <c r="H427" s="225" t="s">
        <v>21</v>
      </c>
      <c r="I427" s="226"/>
      <c r="J427" s="222"/>
      <c r="K427" s="222"/>
      <c r="L427" s="227"/>
      <c r="M427" s="228"/>
      <c r="N427" s="229"/>
      <c r="O427" s="229"/>
      <c r="P427" s="229"/>
      <c r="Q427" s="229"/>
      <c r="R427" s="229"/>
      <c r="S427" s="229"/>
      <c r="T427" s="230"/>
      <c r="AT427" s="231" t="s">
        <v>174</v>
      </c>
      <c r="AU427" s="231" t="s">
        <v>81</v>
      </c>
      <c r="AV427" s="12" t="s">
        <v>79</v>
      </c>
      <c r="AW427" s="12" t="s">
        <v>36</v>
      </c>
      <c r="AX427" s="12" t="s">
        <v>72</v>
      </c>
      <c r="AY427" s="231" t="s">
        <v>162</v>
      </c>
    </row>
    <row r="428" spans="2:51" s="13" customFormat="1" ht="13.5">
      <c r="B428" s="232"/>
      <c r="C428" s="233"/>
      <c r="D428" s="218" t="s">
        <v>174</v>
      </c>
      <c r="E428" s="234" t="s">
        <v>21</v>
      </c>
      <c r="F428" s="235" t="s">
        <v>2453</v>
      </c>
      <c r="G428" s="233"/>
      <c r="H428" s="236">
        <v>1.35</v>
      </c>
      <c r="I428" s="237"/>
      <c r="J428" s="233"/>
      <c r="K428" s="233"/>
      <c r="L428" s="238"/>
      <c r="M428" s="239"/>
      <c r="N428" s="240"/>
      <c r="O428" s="240"/>
      <c r="P428" s="240"/>
      <c r="Q428" s="240"/>
      <c r="R428" s="240"/>
      <c r="S428" s="240"/>
      <c r="T428" s="241"/>
      <c r="AT428" s="242" t="s">
        <v>174</v>
      </c>
      <c r="AU428" s="242" t="s">
        <v>81</v>
      </c>
      <c r="AV428" s="13" t="s">
        <v>81</v>
      </c>
      <c r="AW428" s="13" t="s">
        <v>36</v>
      </c>
      <c r="AX428" s="13" t="s">
        <v>72</v>
      </c>
      <c r="AY428" s="242" t="s">
        <v>162</v>
      </c>
    </row>
    <row r="429" spans="2:51" s="14" customFormat="1" ht="13.5">
      <c r="B429" s="243"/>
      <c r="C429" s="244"/>
      <c r="D429" s="245" t="s">
        <v>174</v>
      </c>
      <c r="E429" s="246" t="s">
        <v>21</v>
      </c>
      <c r="F429" s="247" t="s">
        <v>184</v>
      </c>
      <c r="G429" s="244"/>
      <c r="H429" s="248">
        <v>2.92</v>
      </c>
      <c r="I429" s="249"/>
      <c r="J429" s="244"/>
      <c r="K429" s="244"/>
      <c r="L429" s="250"/>
      <c r="M429" s="251"/>
      <c r="N429" s="252"/>
      <c r="O429" s="252"/>
      <c r="P429" s="252"/>
      <c r="Q429" s="252"/>
      <c r="R429" s="252"/>
      <c r="S429" s="252"/>
      <c r="T429" s="253"/>
      <c r="AT429" s="254" t="s">
        <v>174</v>
      </c>
      <c r="AU429" s="254" t="s">
        <v>81</v>
      </c>
      <c r="AV429" s="14" t="s">
        <v>170</v>
      </c>
      <c r="AW429" s="14" t="s">
        <v>36</v>
      </c>
      <c r="AX429" s="14" t="s">
        <v>79</v>
      </c>
      <c r="AY429" s="254" t="s">
        <v>162</v>
      </c>
    </row>
    <row r="430" spans="2:65" s="1" customFormat="1" ht="22.5" customHeight="1">
      <c r="B430" s="43"/>
      <c r="C430" s="206" t="s">
        <v>558</v>
      </c>
      <c r="D430" s="206" t="s">
        <v>165</v>
      </c>
      <c r="E430" s="207" t="s">
        <v>767</v>
      </c>
      <c r="F430" s="208" t="s">
        <v>768</v>
      </c>
      <c r="G430" s="209" t="s">
        <v>416</v>
      </c>
      <c r="H430" s="210">
        <v>1</v>
      </c>
      <c r="I430" s="211"/>
      <c r="J430" s="212">
        <f>ROUND(I430*H430,2)</f>
        <v>0</v>
      </c>
      <c r="K430" s="208" t="s">
        <v>169</v>
      </c>
      <c r="L430" s="63"/>
      <c r="M430" s="213" t="s">
        <v>21</v>
      </c>
      <c r="N430" s="214" t="s">
        <v>43</v>
      </c>
      <c r="O430" s="44"/>
      <c r="P430" s="215">
        <f>O430*H430</f>
        <v>0</v>
      </c>
      <c r="Q430" s="215">
        <v>0.00022</v>
      </c>
      <c r="R430" s="215">
        <f>Q430*H430</f>
        <v>0.00022</v>
      </c>
      <c r="S430" s="215">
        <v>0</v>
      </c>
      <c r="T430" s="216">
        <f>S430*H430</f>
        <v>0</v>
      </c>
      <c r="AR430" s="26" t="s">
        <v>376</v>
      </c>
      <c r="AT430" s="26" t="s">
        <v>165</v>
      </c>
      <c r="AU430" s="26" t="s">
        <v>81</v>
      </c>
      <c r="AY430" s="26" t="s">
        <v>162</v>
      </c>
      <c r="BE430" s="217">
        <f>IF(N430="základní",J430,0)</f>
        <v>0</v>
      </c>
      <c r="BF430" s="217">
        <f>IF(N430="snížená",J430,0)</f>
        <v>0</v>
      </c>
      <c r="BG430" s="217">
        <f>IF(N430="zákl. přenesená",J430,0)</f>
        <v>0</v>
      </c>
      <c r="BH430" s="217">
        <f>IF(N430="sníž. přenesená",J430,0)</f>
        <v>0</v>
      </c>
      <c r="BI430" s="217">
        <f>IF(N430="nulová",J430,0)</f>
        <v>0</v>
      </c>
      <c r="BJ430" s="26" t="s">
        <v>79</v>
      </c>
      <c r="BK430" s="217">
        <f>ROUND(I430*H430,2)</f>
        <v>0</v>
      </c>
      <c r="BL430" s="26" t="s">
        <v>376</v>
      </c>
      <c r="BM430" s="26" t="s">
        <v>2454</v>
      </c>
    </row>
    <row r="431" spans="2:47" s="1" customFormat="1" ht="189">
      <c r="B431" s="43"/>
      <c r="C431" s="65"/>
      <c r="D431" s="218" t="s">
        <v>172</v>
      </c>
      <c r="E431" s="65"/>
      <c r="F431" s="219" t="s">
        <v>770</v>
      </c>
      <c r="G431" s="65"/>
      <c r="H431" s="65"/>
      <c r="I431" s="174"/>
      <c r="J431" s="65"/>
      <c r="K431" s="65"/>
      <c r="L431" s="63"/>
      <c r="M431" s="220"/>
      <c r="N431" s="44"/>
      <c r="O431" s="44"/>
      <c r="P431" s="44"/>
      <c r="Q431" s="44"/>
      <c r="R431" s="44"/>
      <c r="S431" s="44"/>
      <c r="T431" s="80"/>
      <c r="AT431" s="26" t="s">
        <v>172</v>
      </c>
      <c r="AU431" s="26" t="s">
        <v>81</v>
      </c>
    </row>
    <row r="432" spans="2:51" s="12" customFormat="1" ht="13.5">
      <c r="B432" s="221"/>
      <c r="C432" s="222"/>
      <c r="D432" s="218" t="s">
        <v>174</v>
      </c>
      <c r="E432" s="223" t="s">
        <v>21</v>
      </c>
      <c r="F432" s="224" t="s">
        <v>2455</v>
      </c>
      <c r="G432" s="222"/>
      <c r="H432" s="225" t="s">
        <v>21</v>
      </c>
      <c r="I432" s="226"/>
      <c r="J432" s="222"/>
      <c r="K432" s="222"/>
      <c r="L432" s="227"/>
      <c r="M432" s="228"/>
      <c r="N432" s="229"/>
      <c r="O432" s="229"/>
      <c r="P432" s="229"/>
      <c r="Q432" s="229"/>
      <c r="R432" s="229"/>
      <c r="S432" s="229"/>
      <c r="T432" s="230"/>
      <c r="AT432" s="231" t="s">
        <v>174</v>
      </c>
      <c r="AU432" s="231" t="s">
        <v>81</v>
      </c>
      <c r="AV432" s="12" t="s">
        <v>79</v>
      </c>
      <c r="AW432" s="12" t="s">
        <v>36</v>
      </c>
      <c r="AX432" s="12" t="s">
        <v>72</v>
      </c>
      <c r="AY432" s="231" t="s">
        <v>162</v>
      </c>
    </row>
    <row r="433" spans="2:51" s="13" customFormat="1" ht="13.5">
      <c r="B433" s="232"/>
      <c r="C433" s="233"/>
      <c r="D433" s="245" t="s">
        <v>174</v>
      </c>
      <c r="E433" s="255" t="s">
        <v>21</v>
      </c>
      <c r="F433" s="256" t="s">
        <v>79</v>
      </c>
      <c r="G433" s="233"/>
      <c r="H433" s="257">
        <v>1</v>
      </c>
      <c r="I433" s="237"/>
      <c r="J433" s="233"/>
      <c r="K433" s="233"/>
      <c r="L433" s="238"/>
      <c r="M433" s="239"/>
      <c r="N433" s="240"/>
      <c r="O433" s="240"/>
      <c r="P433" s="240"/>
      <c r="Q433" s="240"/>
      <c r="R433" s="240"/>
      <c r="S433" s="240"/>
      <c r="T433" s="241"/>
      <c r="AT433" s="242" t="s">
        <v>174</v>
      </c>
      <c r="AU433" s="242" t="s">
        <v>81</v>
      </c>
      <c r="AV433" s="13" t="s">
        <v>81</v>
      </c>
      <c r="AW433" s="13" t="s">
        <v>36</v>
      </c>
      <c r="AX433" s="13" t="s">
        <v>79</v>
      </c>
      <c r="AY433" s="242" t="s">
        <v>162</v>
      </c>
    </row>
    <row r="434" spans="2:65" s="1" customFormat="1" ht="22.5" customHeight="1">
      <c r="B434" s="43"/>
      <c r="C434" s="258" t="s">
        <v>563</v>
      </c>
      <c r="D434" s="258" t="s">
        <v>237</v>
      </c>
      <c r="E434" s="259" t="s">
        <v>2456</v>
      </c>
      <c r="F434" s="260" t="s">
        <v>2457</v>
      </c>
      <c r="G434" s="261" t="s">
        <v>416</v>
      </c>
      <c r="H434" s="262">
        <v>1</v>
      </c>
      <c r="I434" s="263"/>
      <c r="J434" s="264">
        <f>ROUND(I434*H434,2)</f>
        <v>0</v>
      </c>
      <c r="K434" s="260" t="s">
        <v>21</v>
      </c>
      <c r="L434" s="265"/>
      <c r="M434" s="266" t="s">
        <v>21</v>
      </c>
      <c r="N434" s="267" t="s">
        <v>43</v>
      </c>
      <c r="O434" s="44"/>
      <c r="P434" s="215">
        <f>O434*H434</f>
        <v>0</v>
      </c>
      <c r="Q434" s="215">
        <v>0.02381</v>
      </c>
      <c r="R434" s="215">
        <f>Q434*H434</f>
        <v>0.02381</v>
      </c>
      <c r="S434" s="215">
        <v>0</v>
      </c>
      <c r="T434" s="216">
        <f>S434*H434</f>
        <v>0</v>
      </c>
      <c r="AR434" s="26" t="s">
        <v>222</v>
      </c>
      <c r="AT434" s="26" t="s">
        <v>237</v>
      </c>
      <c r="AU434" s="26" t="s">
        <v>81</v>
      </c>
      <c r="AY434" s="26" t="s">
        <v>162</v>
      </c>
      <c r="BE434" s="217">
        <f>IF(N434="základní",J434,0)</f>
        <v>0</v>
      </c>
      <c r="BF434" s="217">
        <f>IF(N434="snížená",J434,0)</f>
        <v>0</v>
      </c>
      <c r="BG434" s="217">
        <f>IF(N434="zákl. přenesená",J434,0)</f>
        <v>0</v>
      </c>
      <c r="BH434" s="217">
        <f>IF(N434="sníž. přenesená",J434,0)</f>
        <v>0</v>
      </c>
      <c r="BI434" s="217">
        <f>IF(N434="nulová",J434,0)</f>
        <v>0</v>
      </c>
      <c r="BJ434" s="26" t="s">
        <v>79</v>
      </c>
      <c r="BK434" s="217">
        <f>ROUND(I434*H434,2)</f>
        <v>0</v>
      </c>
      <c r="BL434" s="26" t="s">
        <v>170</v>
      </c>
      <c r="BM434" s="26" t="s">
        <v>2458</v>
      </c>
    </row>
    <row r="435" spans="2:65" s="1" customFormat="1" ht="22.5" customHeight="1">
      <c r="B435" s="43"/>
      <c r="C435" s="206" t="s">
        <v>570</v>
      </c>
      <c r="D435" s="206" t="s">
        <v>165</v>
      </c>
      <c r="E435" s="207" t="s">
        <v>796</v>
      </c>
      <c r="F435" s="208" t="s">
        <v>797</v>
      </c>
      <c r="G435" s="209" t="s">
        <v>594</v>
      </c>
      <c r="H435" s="280"/>
      <c r="I435" s="211"/>
      <c r="J435" s="212">
        <f>ROUND(I435*H435,2)</f>
        <v>0</v>
      </c>
      <c r="K435" s="208" t="s">
        <v>169</v>
      </c>
      <c r="L435" s="63"/>
      <c r="M435" s="213" t="s">
        <v>21</v>
      </c>
      <c r="N435" s="214" t="s">
        <v>43</v>
      </c>
      <c r="O435" s="44"/>
      <c r="P435" s="215">
        <f>O435*H435</f>
        <v>0</v>
      </c>
      <c r="Q435" s="215">
        <v>0</v>
      </c>
      <c r="R435" s="215">
        <f>Q435*H435</f>
        <v>0</v>
      </c>
      <c r="S435" s="215">
        <v>0</v>
      </c>
      <c r="T435" s="216">
        <f>S435*H435</f>
        <v>0</v>
      </c>
      <c r="AR435" s="26" t="s">
        <v>376</v>
      </c>
      <c r="AT435" s="26" t="s">
        <v>165</v>
      </c>
      <c r="AU435" s="26" t="s">
        <v>81</v>
      </c>
      <c r="AY435" s="26" t="s">
        <v>162</v>
      </c>
      <c r="BE435" s="217">
        <f>IF(N435="základní",J435,0)</f>
        <v>0</v>
      </c>
      <c r="BF435" s="217">
        <f>IF(N435="snížená",J435,0)</f>
        <v>0</v>
      </c>
      <c r="BG435" s="217">
        <f>IF(N435="zákl. přenesená",J435,0)</f>
        <v>0</v>
      </c>
      <c r="BH435" s="217">
        <f>IF(N435="sníž. přenesená",J435,0)</f>
        <v>0</v>
      </c>
      <c r="BI435" s="217">
        <f>IF(N435="nulová",J435,0)</f>
        <v>0</v>
      </c>
      <c r="BJ435" s="26" t="s">
        <v>79</v>
      </c>
      <c r="BK435" s="217">
        <f>ROUND(I435*H435,2)</f>
        <v>0</v>
      </c>
      <c r="BL435" s="26" t="s">
        <v>376</v>
      </c>
      <c r="BM435" s="26" t="s">
        <v>2459</v>
      </c>
    </row>
    <row r="436" spans="2:47" s="1" customFormat="1" ht="121.5">
      <c r="B436" s="43"/>
      <c r="C436" s="65"/>
      <c r="D436" s="245" t="s">
        <v>172</v>
      </c>
      <c r="E436" s="65"/>
      <c r="F436" s="279" t="s">
        <v>799</v>
      </c>
      <c r="G436" s="65"/>
      <c r="H436" s="65"/>
      <c r="I436" s="174"/>
      <c r="J436" s="65"/>
      <c r="K436" s="65"/>
      <c r="L436" s="63"/>
      <c r="M436" s="220"/>
      <c r="N436" s="44"/>
      <c r="O436" s="44"/>
      <c r="P436" s="44"/>
      <c r="Q436" s="44"/>
      <c r="R436" s="44"/>
      <c r="S436" s="44"/>
      <c r="T436" s="80"/>
      <c r="AT436" s="26" t="s">
        <v>172</v>
      </c>
      <c r="AU436" s="26" t="s">
        <v>81</v>
      </c>
    </row>
    <row r="437" spans="2:65" s="1" customFormat="1" ht="31.5" customHeight="1">
      <c r="B437" s="43"/>
      <c r="C437" s="206" t="s">
        <v>579</v>
      </c>
      <c r="D437" s="206" t="s">
        <v>165</v>
      </c>
      <c r="E437" s="207" t="s">
        <v>800</v>
      </c>
      <c r="F437" s="208" t="s">
        <v>801</v>
      </c>
      <c r="G437" s="209" t="s">
        <v>594</v>
      </c>
      <c r="H437" s="280"/>
      <c r="I437" s="211"/>
      <c r="J437" s="212">
        <f>ROUND(I437*H437,2)</f>
        <v>0</v>
      </c>
      <c r="K437" s="208" t="s">
        <v>169</v>
      </c>
      <c r="L437" s="63"/>
      <c r="M437" s="213" t="s">
        <v>21</v>
      </c>
      <c r="N437" s="214" t="s">
        <v>43</v>
      </c>
      <c r="O437" s="44"/>
      <c r="P437" s="215">
        <f>O437*H437</f>
        <v>0</v>
      </c>
      <c r="Q437" s="215">
        <v>0</v>
      </c>
      <c r="R437" s="215">
        <f>Q437*H437</f>
        <v>0</v>
      </c>
      <c r="S437" s="215">
        <v>0</v>
      </c>
      <c r="T437" s="216">
        <f>S437*H437</f>
        <v>0</v>
      </c>
      <c r="AR437" s="26" t="s">
        <v>376</v>
      </c>
      <c r="AT437" s="26" t="s">
        <v>165</v>
      </c>
      <c r="AU437" s="26" t="s">
        <v>81</v>
      </c>
      <c r="AY437" s="26" t="s">
        <v>162</v>
      </c>
      <c r="BE437" s="217">
        <f>IF(N437="základní",J437,0)</f>
        <v>0</v>
      </c>
      <c r="BF437" s="217">
        <f>IF(N437="snížená",J437,0)</f>
        <v>0</v>
      </c>
      <c r="BG437" s="217">
        <f>IF(N437="zákl. přenesená",J437,0)</f>
        <v>0</v>
      </c>
      <c r="BH437" s="217">
        <f>IF(N437="sníž. přenesená",J437,0)</f>
        <v>0</v>
      </c>
      <c r="BI437" s="217">
        <f>IF(N437="nulová",J437,0)</f>
        <v>0</v>
      </c>
      <c r="BJ437" s="26" t="s">
        <v>79</v>
      </c>
      <c r="BK437" s="217">
        <f>ROUND(I437*H437,2)</f>
        <v>0</v>
      </c>
      <c r="BL437" s="26" t="s">
        <v>376</v>
      </c>
      <c r="BM437" s="26" t="s">
        <v>2460</v>
      </c>
    </row>
    <row r="438" spans="2:47" s="1" customFormat="1" ht="121.5">
      <c r="B438" s="43"/>
      <c r="C438" s="65"/>
      <c r="D438" s="218" t="s">
        <v>172</v>
      </c>
      <c r="E438" s="65"/>
      <c r="F438" s="219" t="s">
        <v>799</v>
      </c>
      <c r="G438" s="65"/>
      <c r="H438" s="65"/>
      <c r="I438" s="174"/>
      <c r="J438" s="65"/>
      <c r="K438" s="65"/>
      <c r="L438" s="63"/>
      <c r="M438" s="220"/>
      <c r="N438" s="44"/>
      <c r="O438" s="44"/>
      <c r="P438" s="44"/>
      <c r="Q438" s="44"/>
      <c r="R438" s="44"/>
      <c r="S438" s="44"/>
      <c r="T438" s="80"/>
      <c r="AT438" s="26" t="s">
        <v>172</v>
      </c>
      <c r="AU438" s="26" t="s">
        <v>81</v>
      </c>
    </row>
    <row r="439" spans="2:63" s="11" customFormat="1" ht="29.85" customHeight="1">
      <c r="B439" s="189"/>
      <c r="C439" s="190"/>
      <c r="D439" s="203" t="s">
        <v>71</v>
      </c>
      <c r="E439" s="204" t="s">
        <v>803</v>
      </c>
      <c r="F439" s="204" t="s">
        <v>804</v>
      </c>
      <c r="G439" s="190"/>
      <c r="H439" s="190"/>
      <c r="I439" s="193"/>
      <c r="J439" s="205">
        <f>BK439</f>
        <v>0</v>
      </c>
      <c r="K439" s="190"/>
      <c r="L439" s="195"/>
      <c r="M439" s="196"/>
      <c r="N439" s="197"/>
      <c r="O439" s="197"/>
      <c r="P439" s="198">
        <f>SUM(P440:P465)</f>
        <v>0</v>
      </c>
      <c r="Q439" s="197"/>
      <c r="R439" s="198">
        <f>SUM(R440:R465)</f>
        <v>0.17</v>
      </c>
      <c r="S439" s="197"/>
      <c r="T439" s="199">
        <f>SUM(T440:T465)</f>
        <v>0.36</v>
      </c>
      <c r="AR439" s="200" t="s">
        <v>81</v>
      </c>
      <c r="AT439" s="201" t="s">
        <v>71</v>
      </c>
      <c r="AU439" s="201" t="s">
        <v>79</v>
      </c>
      <c r="AY439" s="200" t="s">
        <v>162</v>
      </c>
      <c r="BK439" s="202">
        <f>SUM(BK440:BK465)</f>
        <v>0</v>
      </c>
    </row>
    <row r="440" spans="2:65" s="1" customFormat="1" ht="22.5" customHeight="1">
      <c r="B440" s="43"/>
      <c r="C440" s="206" t="s">
        <v>586</v>
      </c>
      <c r="D440" s="206" t="s">
        <v>165</v>
      </c>
      <c r="E440" s="207" t="s">
        <v>820</v>
      </c>
      <c r="F440" s="208" t="s">
        <v>821</v>
      </c>
      <c r="G440" s="209" t="s">
        <v>416</v>
      </c>
      <c r="H440" s="210">
        <v>1</v>
      </c>
      <c r="I440" s="211"/>
      <c r="J440" s="212">
        <f>ROUND(I440*H440,2)</f>
        <v>0</v>
      </c>
      <c r="K440" s="208" t="s">
        <v>169</v>
      </c>
      <c r="L440" s="63"/>
      <c r="M440" s="213" t="s">
        <v>21</v>
      </c>
      <c r="N440" s="214" t="s">
        <v>43</v>
      </c>
      <c r="O440" s="44"/>
      <c r="P440" s="215">
        <f>O440*H440</f>
        <v>0</v>
      </c>
      <c r="Q440" s="215">
        <v>0</v>
      </c>
      <c r="R440" s="215">
        <f>Q440*H440</f>
        <v>0</v>
      </c>
      <c r="S440" s="215">
        <v>0</v>
      </c>
      <c r="T440" s="216">
        <f>S440*H440</f>
        <v>0</v>
      </c>
      <c r="AR440" s="26" t="s">
        <v>376</v>
      </c>
      <c r="AT440" s="26" t="s">
        <v>165</v>
      </c>
      <c r="AU440" s="26" t="s">
        <v>81</v>
      </c>
      <c r="AY440" s="26" t="s">
        <v>162</v>
      </c>
      <c r="BE440" s="217">
        <f>IF(N440="základní",J440,0)</f>
        <v>0</v>
      </c>
      <c r="BF440" s="217">
        <f>IF(N440="snížená",J440,0)</f>
        <v>0</v>
      </c>
      <c r="BG440" s="217">
        <f>IF(N440="zákl. přenesená",J440,0)</f>
        <v>0</v>
      </c>
      <c r="BH440" s="217">
        <f>IF(N440="sníž. přenesená",J440,0)</f>
        <v>0</v>
      </c>
      <c r="BI440" s="217">
        <f>IF(N440="nulová",J440,0)</f>
        <v>0</v>
      </c>
      <c r="BJ440" s="26" t="s">
        <v>79</v>
      </c>
      <c r="BK440" s="217">
        <f>ROUND(I440*H440,2)</f>
        <v>0</v>
      </c>
      <c r="BL440" s="26" t="s">
        <v>376</v>
      </c>
      <c r="BM440" s="26" t="s">
        <v>2461</v>
      </c>
    </row>
    <row r="441" spans="2:47" s="1" customFormat="1" ht="148.5">
      <c r="B441" s="43"/>
      <c r="C441" s="65"/>
      <c r="D441" s="218" t="s">
        <v>172</v>
      </c>
      <c r="E441" s="65"/>
      <c r="F441" s="219" t="s">
        <v>823</v>
      </c>
      <c r="G441" s="65"/>
      <c r="H441" s="65"/>
      <c r="I441" s="174"/>
      <c r="J441" s="65"/>
      <c r="K441" s="65"/>
      <c r="L441" s="63"/>
      <c r="M441" s="220"/>
      <c r="N441" s="44"/>
      <c r="O441" s="44"/>
      <c r="P441" s="44"/>
      <c r="Q441" s="44"/>
      <c r="R441" s="44"/>
      <c r="S441" s="44"/>
      <c r="T441" s="80"/>
      <c r="AT441" s="26" t="s">
        <v>172</v>
      </c>
      <c r="AU441" s="26" t="s">
        <v>81</v>
      </c>
    </row>
    <row r="442" spans="2:51" s="12" customFormat="1" ht="13.5">
      <c r="B442" s="221"/>
      <c r="C442" s="222"/>
      <c r="D442" s="218" t="s">
        <v>174</v>
      </c>
      <c r="E442" s="223" t="s">
        <v>21</v>
      </c>
      <c r="F442" s="224" t="s">
        <v>2462</v>
      </c>
      <c r="G442" s="222"/>
      <c r="H442" s="225" t="s">
        <v>21</v>
      </c>
      <c r="I442" s="226"/>
      <c r="J442" s="222"/>
      <c r="K442" s="222"/>
      <c r="L442" s="227"/>
      <c r="M442" s="228"/>
      <c r="N442" s="229"/>
      <c r="O442" s="229"/>
      <c r="P442" s="229"/>
      <c r="Q442" s="229"/>
      <c r="R442" s="229"/>
      <c r="S442" s="229"/>
      <c r="T442" s="230"/>
      <c r="AT442" s="231" t="s">
        <v>174</v>
      </c>
      <c r="AU442" s="231" t="s">
        <v>81</v>
      </c>
      <c r="AV442" s="12" t="s">
        <v>79</v>
      </c>
      <c r="AW442" s="12" t="s">
        <v>36</v>
      </c>
      <c r="AX442" s="12" t="s">
        <v>72</v>
      </c>
      <c r="AY442" s="231" t="s">
        <v>162</v>
      </c>
    </row>
    <row r="443" spans="2:51" s="13" customFormat="1" ht="13.5">
      <c r="B443" s="232"/>
      <c r="C443" s="233"/>
      <c r="D443" s="245" t="s">
        <v>174</v>
      </c>
      <c r="E443" s="255" t="s">
        <v>21</v>
      </c>
      <c r="F443" s="256" t="s">
        <v>79</v>
      </c>
      <c r="G443" s="233"/>
      <c r="H443" s="257">
        <v>1</v>
      </c>
      <c r="I443" s="237"/>
      <c r="J443" s="233"/>
      <c r="K443" s="233"/>
      <c r="L443" s="238"/>
      <c r="M443" s="239"/>
      <c r="N443" s="240"/>
      <c r="O443" s="240"/>
      <c r="P443" s="240"/>
      <c r="Q443" s="240"/>
      <c r="R443" s="240"/>
      <c r="S443" s="240"/>
      <c r="T443" s="241"/>
      <c r="AT443" s="242" t="s">
        <v>174</v>
      </c>
      <c r="AU443" s="242" t="s">
        <v>81</v>
      </c>
      <c r="AV443" s="13" t="s">
        <v>81</v>
      </c>
      <c r="AW443" s="13" t="s">
        <v>36</v>
      </c>
      <c r="AX443" s="13" t="s">
        <v>79</v>
      </c>
      <c r="AY443" s="242" t="s">
        <v>162</v>
      </c>
    </row>
    <row r="444" spans="2:65" s="1" customFormat="1" ht="22.5" customHeight="1">
      <c r="B444" s="43"/>
      <c r="C444" s="258" t="s">
        <v>591</v>
      </c>
      <c r="D444" s="258" t="s">
        <v>237</v>
      </c>
      <c r="E444" s="259" t="s">
        <v>2463</v>
      </c>
      <c r="F444" s="260" t="s">
        <v>2464</v>
      </c>
      <c r="G444" s="261" t="s">
        <v>416</v>
      </c>
      <c r="H444" s="262">
        <v>1</v>
      </c>
      <c r="I444" s="263"/>
      <c r="J444" s="264">
        <f>ROUND(I444*H444,2)</f>
        <v>0</v>
      </c>
      <c r="K444" s="260" t="s">
        <v>21</v>
      </c>
      <c r="L444" s="265"/>
      <c r="M444" s="266" t="s">
        <v>21</v>
      </c>
      <c r="N444" s="267" t="s">
        <v>43</v>
      </c>
      <c r="O444" s="44"/>
      <c r="P444" s="215">
        <f>O444*H444</f>
        <v>0</v>
      </c>
      <c r="Q444" s="215">
        <v>0.01</v>
      </c>
      <c r="R444" s="215">
        <f>Q444*H444</f>
        <v>0.01</v>
      </c>
      <c r="S444" s="215">
        <v>0</v>
      </c>
      <c r="T444" s="216">
        <f>S444*H444</f>
        <v>0</v>
      </c>
      <c r="AR444" s="26" t="s">
        <v>222</v>
      </c>
      <c r="AT444" s="26" t="s">
        <v>237</v>
      </c>
      <c r="AU444" s="26" t="s">
        <v>81</v>
      </c>
      <c r="AY444" s="26" t="s">
        <v>162</v>
      </c>
      <c r="BE444" s="217">
        <f>IF(N444="základní",J444,0)</f>
        <v>0</v>
      </c>
      <c r="BF444" s="217">
        <f>IF(N444="snížená",J444,0)</f>
        <v>0</v>
      </c>
      <c r="BG444" s="217">
        <f>IF(N444="zákl. přenesená",J444,0)</f>
        <v>0</v>
      </c>
      <c r="BH444" s="217">
        <f>IF(N444="sníž. přenesená",J444,0)</f>
        <v>0</v>
      </c>
      <c r="BI444" s="217">
        <f>IF(N444="nulová",J444,0)</f>
        <v>0</v>
      </c>
      <c r="BJ444" s="26" t="s">
        <v>79</v>
      </c>
      <c r="BK444" s="217">
        <f>ROUND(I444*H444,2)</f>
        <v>0</v>
      </c>
      <c r="BL444" s="26" t="s">
        <v>170</v>
      </c>
      <c r="BM444" s="26" t="s">
        <v>2465</v>
      </c>
    </row>
    <row r="445" spans="2:47" s="1" customFormat="1" ht="54">
      <c r="B445" s="43"/>
      <c r="C445" s="65"/>
      <c r="D445" s="245" t="s">
        <v>241</v>
      </c>
      <c r="E445" s="65"/>
      <c r="F445" s="279" t="s">
        <v>830</v>
      </c>
      <c r="G445" s="65"/>
      <c r="H445" s="65"/>
      <c r="I445" s="174"/>
      <c r="J445" s="65"/>
      <c r="K445" s="65"/>
      <c r="L445" s="63"/>
      <c r="M445" s="220"/>
      <c r="N445" s="44"/>
      <c r="O445" s="44"/>
      <c r="P445" s="44"/>
      <c r="Q445" s="44"/>
      <c r="R445" s="44"/>
      <c r="S445" s="44"/>
      <c r="T445" s="80"/>
      <c r="AT445" s="26" t="s">
        <v>241</v>
      </c>
      <c r="AU445" s="26" t="s">
        <v>81</v>
      </c>
    </row>
    <row r="446" spans="2:65" s="1" customFormat="1" ht="22.5" customHeight="1">
      <c r="B446" s="43"/>
      <c r="C446" s="206" t="s">
        <v>597</v>
      </c>
      <c r="D446" s="206" t="s">
        <v>165</v>
      </c>
      <c r="E446" s="207" t="s">
        <v>837</v>
      </c>
      <c r="F446" s="208" t="s">
        <v>838</v>
      </c>
      <c r="G446" s="209" t="s">
        <v>416</v>
      </c>
      <c r="H446" s="210">
        <v>15</v>
      </c>
      <c r="I446" s="211"/>
      <c r="J446" s="212">
        <f>ROUND(I446*H446,2)</f>
        <v>0</v>
      </c>
      <c r="K446" s="208" t="s">
        <v>169</v>
      </c>
      <c r="L446" s="63"/>
      <c r="M446" s="213" t="s">
        <v>21</v>
      </c>
      <c r="N446" s="214" t="s">
        <v>43</v>
      </c>
      <c r="O446" s="44"/>
      <c r="P446" s="215">
        <f>O446*H446</f>
        <v>0</v>
      </c>
      <c r="Q446" s="215">
        <v>0</v>
      </c>
      <c r="R446" s="215">
        <f>Q446*H446</f>
        <v>0</v>
      </c>
      <c r="S446" s="215">
        <v>0</v>
      </c>
      <c r="T446" s="216">
        <f>S446*H446</f>
        <v>0</v>
      </c>
      <c r="AR446" s="26" t="s">
        <v>170</v>
      </c>
      <c r="AT446" s="26" t="s">
        <v>165</v>
      </c>
      <c r="AU446" s="26" t="s">
        <v>81</v>
      </c>
      <c r="AY446" s="26" t="s">
        <v>162</v>
      </c>
      <c r="BE446" s="217">
        <f>IF(N446="základní",J446,0)</f>
        <v>0</v>
      </c>
      <c r="BF446" s="217">
        <f>IF(N446="snížená",J446,0)</f>
        <v>0</v>
      </c>
      <c r="BG446" s="217">
        <f>IF(N446="zákl. přenesená",J446,0)</f>
        <v>0</v>
      </c>
      <c r="BH446" s="217">
        <f>IF(N446="sníž. přenesená",J446,0)</f>
        <v>0</v>
      </c>
      <c r="BI446" s="217">
        <f>IF(N446="nulová",J446,0)</f>
        <v>0</v>
      </c>
      <c r="BJ446" s="26" t="s">
        <v>79</v>
      </c>
      <c r="BK446" s="217">
        <f>ROUND(I446*H446,2)</f>
        <v>0</v>
      </c>
      <c r="BL446" s="26" t="s">
        <v>170</v>
      </c>
      <c r="BM446" s="26" t="s">
        <v>2466</v>
      </c>
    </row>
    <row r="447" spans="2:47" s="1" customFormat="1" ht="148.5">
      <c r="B447" s="43"/>
      <c r="C447" s="65"/>
      <c r="D447" s="218" t="s">
        <v>172</v>
      </c>
      <c r="E447" s="65"/>
      <c r="F447" s="219" t="s">
        <v>823</v>
      </c>
      <c r="G447" s="65"/>
      <c r="H447" s="65"/>
      <c r="I447" s="174"/>
      <c r="J447" s="65"/>
      <c r="K447" s="65"/>
      <c r="L447" s="63"/>
      <c r="M447" s="220"/>
      <c r="N447" s="44"/>
      <c r="O447" s="44"/>
      <c r="P447" s="44"/>
      <c r="Q447" s="44"/>
      <c r="R447" s="44"/>
      <c r="S447" s="44"/>
      <c r="T447" s="80"/>
      <c r="AT447" s="26" t="s">
        <v>172</v>
      </c>
      <c r="AU447" s="26" t="s">
        <v>81</v>
      </c>
    </row>
    <row r="448" spans="2:51" s="12" customFormat="1" ht="13.5">
      <c r="B448" s="221"/>
      <c r="C448" s="222"/>
      <c r="D448" s="218" t="s">
        <v>174</v>
      </c>
      <c r="E448" s="223" t="s">
        <v>21</v>
      </c>
      <c r="F448" s="224" t="s">
        <v>2467</v>
      </c>
      <c r="G448" s="222"/>
      <c r="H448" s="225" t="s">
        <v>21</v>
      </c>
      <c r="I448" s="226"/>
      <c r="J448" s="222"/>
      <c r="K448" s="222"/>
      <c r="L448" s="227"/>
      <c r="M448" s="228"/>
      <c r="N448" s="229"/>
      <c r="O448" s="229"/>
      <c r="P448" s="229"/>
      <c r="Q448" s="229"/>
      <c r="R448" s="229"/>
      <c r="S448" s="229"/>
      <c r="T448" s="230"/>
      <c r="AT448" s="231" t="s">
        <v>174</v>
      </c>
      <c r="AU448" s="231" t="s">
        <v>81</v>
      </c>
      <c r="AV448" s="12" t="s">
        <v>79</v>
      </c>
      <c r="AW448" s="12" t="s">
        <v>36</v>
      </c>
      <c r="AX448" s="12" t="s">
        <v>72</v>
      </c>
      <c r="AY448" s="231" t="s">
        <v>162</v>
      </c>
    </row>
    <row r="449" spans="2:51" s="13" customFormat="1" ht="13.5">
      <c r="B449" s="232"/>
      <c r="C449" s="233"/>
      <c r="D449" s="245" t="s">
        <v>174</v>
      </c>
      <c r="E449" s="255" t="s">
        <v>21</v>
      </c>
      <c r="F449" s="256" t="s">
        <v>10</v>
      </c>
      <c r="G449" s="233"/>
      <c r="H449" s="257">
        <v>15</v>
      </c>
      <c r="I449" s="237"/>
      <c r="J449" s="233"/>
      <c r="K449" s="233"/>
      <c r="L449" s="238"/>
      <c r="M449" s="239"/>
      <c r="N449" s="240"/>
      <c r="O449" s="240"/>
      <c r="P449" s="240"/>
      <c r="Q449" s="240"/>
      <c r="R449" s="240"/>
      <c r="S449" s="240"/>
      <c r="T449" s="241"/>
      <c r="AT449" s="242" t="s">
        <v>174</v>
      </c>
      <c r="AU449" s="242" t="s">
        <v>81</v>
      </c>
      <c r="AV449" s="13" t="s">
        <v>81</v>
      </c>
      <c r="AW449" s="13" t="s">
        <v>36</v>
      </c>
      <c r="AX449" s="13" t="s">
        <v>79</v>
      </c>
      <c r="AY449" s="242" t="s">
        <v>162</v>
      </c>
    </row>
    <row r="450" spans="2:65" s="1" customFormat="1" ht="22.5" customHeight="1">
      <c r="B450" s="43"/>
      <c r="C450" s="258" t="s">
        <v>603</v>
      </c>
      <c r="D450" s="258" t="s">
        <v>237</v>
      </c>
      <c r="E450" s="259" t="s">
        <v>2468</v>
      </c>
      <c r="F450" s="260" t="s">
        <v>2469</v>
      </c>
      <c r="G450" s="261" t="s">
        <v>416</v>
      </c>
      <c r="H450" s="262">
        <v>15</v>
      </c>
      <c r="I450" s="263"/>
      <c r="J450" s="264">
        <f>ROUND(I450*H450,2)</f>
        <v>0</v>
      </c>
      <c r="K450" s="260" t="s">
        <v>21</v>
      </c>
      <c r="L450" s="265"/>
      <c r="M450" s="266" t="s">
        <v>21</v>
      </c>
      <c r="N450" s="267" t="s">
        <v>43</v>
      </c>
      <c r="O450" s="44"/>
      <c r="P450" s="215">
        <f>O450*H450</f>
        <v>0</v>
      </c>
      <c r="Q450" s="215">
        <v>0.01</v>
      </c>
      <c r="R450" s="215">
        <f>Q450*H450</f>
        <v>0.15</v>
      </c>
      <c r="S450" s="215">
        <v>0</v>
      </c>
      <c r="T450" s="216">
        <f>S450*H450</f>
        <v>0</v>
      </c>
      <c r="AR450" s="26" t="s">
        <v>222</v>
      </c>
      <c r="AT450" s="26" t="s">
        <v>237</v>
      </c>
      <c r="AU450" s="26" t="s">
        <v>81</v>
      </c>
      <c r="AY450" s="26" t="s">
        <v>162</v>
      </c>
      <c r="BE450" s="217">
        <f>IF(N450="základní",J450,0)</f>
        <v>0</v>
      </c>
      <c r="BF450" s="217">
        <f>IF(N450="snížená",J450,0)</f>
        <v>0</v>
      </c>
      <c r="BG450" s="217">
        <f>IF(N450="zákl. přenesená",J450,0)</f>
        <v>0</v>
      </c>
      <c r="BH450" s="217">
        <f>IF(N450="sníž. přenesená",J450,0)</f>
        <v>0</v>
      </c>
      <c r="BI450" s="217">
        <f>IF(N450="nulová",J450,0)</f>
        <v>0</v>
      </c>
      <c r="BJ450" s="26" t="s">
        <v>79</v>
      </c>
      <c r="BK450" s="217">
        <f>ROUND(I450*H450,2)</f>
        <v>0</v>
      </c>
      <c r="BL450" s="26" t="s">
        <v>170</v>
      </c>
      <c r="BM450" s="26" t="s">
        <v>2470</v>
      </c>
    </row>
    <row r="451" spans="2:47" s="1" customFormat="1" ht="54">
      <c r="B451" s="43"/>
      <c r="C451" s="65"/>
      <c r="D451" s="245" t="s">
        <v>241</v>
      </c>
      <c r="E451" s="65"/>
      <c r="F451" s="279" t="s">
        <v>846</v>
      </c>
      <c r="G451" s="65"/>
      <c r="H451" s="65"/>
      <c r="I451" s="174"/>
      <c r="J451" s="65"/>
      <c r="K451" s="65"/>
      <c r="L451" s="63"/>
      <c r="M451" s="220"/>
      <c r="N451" s="44"/>
      <c r="O451" s="44"/>
      <c r="P451" s="44"/>
      <c r="Q451" s="44"/>
      <c r="R451" s="44"/>
      <c r="S451" s="44"/>
      <c r="T451" s="80"/>
      <c r="AT451" s="26" t="s">
        <v>241</v>
      </c>
      <c r="AU451" s="26" t="s">
        <v>81</v>
      </c>
    </row>
    <row r="452" spans="2:65" s="1" customFormat="1" ht="22.5" customHeight="1">
      <c r="B452" s="43"/>
      <c r="C452" s="206" t="s">
        <v>610</v>
      </c>
      <c r="D452" s="206" t="s">
        <v>165</v>
      </c>
      <c r="E452" s="207" t="s">
        <v>2471</v>
      </c>
      <c r="F452" s="208" t="s">
        <v>2472</v>
      </c>
      <c r="G452" s="209" t="s">
        <v>416</v>
      </c>
      <c r="H452" s="210">
        <v>1</v>
      </c>
      <c r="I452" s="211"/>
      <c r="J452" s="212">
        <f>ROUND(I452*H452,2)</f>
        <v>0</v>
      </c>
      <c r="K452" s="208" t="s">
        <v>169</v>
      </c>
      <c r="L452" s="63"/>
      <c r="M452" s="213" t="s">
        <v>21</v>
      </c>
      <c r="N452" s="214" t="s">
        <v>43</v>
      </c>
      <c r="O452" s="44"/>
      <c r="P452" s="215">
        <f>O452*H452</f>
        <v>0</v>
      </c>
      <c r="Q452" s="215">
        <v>0</v>
      </c>
      <c r="R452" s="215">
        <f>Q452*H452</f>
        <v>0</v>
      </c>
      <c r="S452" s="215">
        <v>0</v>
      </c>
      <c r="T452" s="216">
        <f>S452*H452</f>
        <v>0</v>
      </c>
      <c r="AR452" s="26" t="s">
        <v>376</v>
      </c>
      <c r="AT452" s="26" t="s">
        <v>165</v>
      </c>
      <c r="AU452" s="26" t="s">
        <v>81</v>
      </c>
      <c r="AY452" s="26" t="s">
        <v>162</v>
      </c>
      <c r="BE452" s="217">
        <f>IF(N452="základní",J452,0)</f>
        <v>0</v>
      </c>
      <c r="BF452" s="217">
        <f>IF(N452="snížená",J452,0)</f>
        <v>0</v>
      </c>
      <c r="BG452" s="217">
        <f>IF(N452="zákl. přenesená",J452,0)</f>
        <v>0</v>
      </c>
      <c r="BH452" s="217">
        <f>IF(N452="sníž. přenesená",J452,0)</f>
        <v>0</v>
      </c>
      <c r="BI452" s="217">
        <f>IF(N452="nulová",J452,0)</f>
        <v>0</v>
      </c>
      <c r="BJ452" s="26" t="s">
        <v>79</v>
      </c>
      <c r="BK452" s="217">
        <f>ROUND(I452*H452,2)</f>
        <v>0</v>
      </c>
      <c r="BL452" s="26" t="s">
        <v>376</v>
      </c>
      <c r="BM452" s="26" t="s">
        <v>2473</v>
      </c>
    </row>
    <row r="453" spans="2:47" s="1" customFormat="1" ht="148.5">
      <c r="B453" s="43"/>
      <c r="C453" s="65"/>
      <c r="D453" s="218" t="s">
        <v>172</v>
      </c>
      <c r="E453" s="65"/>
      <c r="F453" s="219" t="s">
        <v>823</v>
      </c>
      <c r="G453" s="65"/>
      <c r="H453" s="65"/>
      <c r="I453" s="174"/>
      <c r="J453" s="65"/>
      <c r="K453" s="65"/>
      <c r="L453" s="63"/>
      <c r="M453" s="220"/>
      <c r="N453" s="44"/>
      <c r="O453" s="44"/>
      <c r="P453" s="44"/>
      <c r="Q453" s="44"/>
      <c r="R453" s="44"/>
      <c r="S453" s="44"/>
      <c r="T453" s="80"/>
      <c r="AT453" s="26" t="s">
        <v>172</v>
      </c>
      <c r="AU453" s="26" t="s">
        <v>81</v>
      </c>
    </row>
    <row r="454" spans="2:51" s="12" customFormat="1" ht="13.5">
      <c r="B454" s="221"/>
      <c r="C454" s="222"/>
      <c r="D454" s="218" t="s">
        <v>174</v>
      </c>
      <c r="E454" s="223" t="s">
        <v>21</v>
      </c>
      <c r="F454" s="224" t="s">
        <v>2474</v>
      </c>
      <c r="G454" s="222"/>
      <c r="H454" s="225" t="s">
        <v>21</v>
      </c>
      <c r="I454" s="226"/>
      <c r="J454" s="222"/>
      <c r="K454" s="222"/>
      <c r="L454" s="227"/>
      <c r="M454" s="228"/>
      <c r="N454" s="229"/>
      <c r="O454" s="229"/>
      <c r="P454" s="229"/>
      <c r="Q454" s="229"/>
      <c r="R454" s="229"/>
      <c r="S454" s="229"/>
      <c r="T454" s="230"/>
      <c r="AT454" s="231" t="s">
        <v>174</v>
      </c>
      <c r="AU454" s="231" t="s">
        <v>81</v>
      </c>
      <c r="AV454" s="12" t="s">
        <v>79</v>
      </c>
      <c r="AW454" s="12" t="s">
        <v>36</v>
      </c>
      <c r="AX454" s="12" t="s">
        <v>72</v>
      </c>
      <c r="AY454" s="231" t="s">
        <v>162</v>
      </c>
    </row>
    <row r="455" spans="2:51" s="13" customFormat="1" ht="13.5">
      <c r="B455" s="232"/>
      <c r="C455" s="233"/>
      <c r="D455" s="245" t="s">
        <v>174</v>
      </c>
      <c r="E455" s="255" t="s">
        <v>21</v>
      </c>
      <c r="F455" s="256" t="s">
        <v>79</v>
      </c>
      <c r="G455" s="233"/>
      <c r="H455" s="257">
        <v>1</v>
      </c>
      <c r="I455" s="237"/>
      <c r="J455" s="233"/>
      <c r="K455" s="233"/>
      <c r="L455" s="238"/>
      <c r="M455" s="239"/>
      <c r="N455" s="240"/>
      <c r="O455" s="240"/>
      <c r="P455" s="240"/>
      <c r="Q455" s="240"/>
      <c r="R455" s="240"/>
      <c r="S455" s="240"/>
      <c r="T455" s="241"/>
      <c r="AT455" s="242" t="s">
        <v>174</v>
      </c>
      <c r="AU455" s="242" t="s">
        <v>81</v>
      </c>
      <c r="AV455" s="13" t="s">
        <v>81</v>
      </c>
      <c r="AW455" s="13" t="s">
        <v>36</v>
      </c>
      <c r="AX455" s="13" t="s">
        <v>79</v>
      </c>
      <c r="AY455" s="242" t="s">
        <v>162</v>
      </c>
    </row>
    <row r="456" spans="2:65" s="1" customFormat="1" ht="22.5" customHeight="1">
      <c r="B456" s="43"/>
      <c r="C456" s="258" t="s">
        <v>615</v>
      </c>
      <c r="D456" s="258" t="s">
        <v>237</v>
      </c>
      <c r="E456" s="259" t="s">
        <v>2475</v>
      </c>
      <c r="F456" s="260" t="s">
        <v>2476</v>
      </c>
      <c r="G456" s="261" t="s">
        <v>416</v>
      </c>
      <c r="H456" s="262">
        <v>1</v>
      </c>
      <c r="I456" s="263"/>
      <c r="J456" s="264">
        <f>ROUND(I456*H456,2)</f>
        <v>0</v>
      </c>
      <c r="K456" s="260" t="s">
        <v>21</v>
      </c>
      <c r="L456" s="265"/>
      <c r="M456" s="266" t="s">
        <v>21</v>
      </c>
      <c r="N456" s="267" t="s">
        <v>43</v>
      </c>
      <c r="O456" s="44"/>
      <c r="P456" s="215">
        <f>O456*H456</f>
        <v>0</v>
      </c>
      <c r="Q456" s="215">
        <v>0.01</v>
      </c>
      <c r="R456" s="215">
        <f>Q456*H456</f>
        <v>0.01</v>
      </c>
      <c r="S456" s="215">
        <v>0</v>
      </c>
      <c r="T456" s="216">
        <f>S456*H456</f>
        <v>0</v>
      </c>
      <c r="AR456" s="26" t="s">
        <v>222</v>
      </c>
      <c r="AT456" s="26" t="s">
        <v>237</v>
      </c>
      <c r="AU456" s="26" t="s">
        <v>81</v>
      </c>
      <c r="AY456" s="26" t="s">
        <v>162</v>
      </c>
      <c r="BE456" s="217">
        <f>IF(N456="základní",J456,0)</f>
        <v>0</v>
      </c>
      <c r="BF456" s="217">
        <f>IF(N456="snížená",J456,0)</f>
        <v>0</v>
      </c>
      <c r="BG456" s="217">
        <f>IF(N456="zákl. přenesená",J456,0)</f>
        <v>0</v>
      </c>
      <c r="BH456" s="217">
        <f>IF(N456="sníž. přenesená",J456,0)</f>
        <v>0</v>
      </c>
      <c r="BI456" s="217">
        <f>IF(N456="nulová",J456,0)</f>
        <v>0</v>
      </c>
      <c r="BJ456" s="26" t="s">
        <v>79</v>
      </c>
      <c r="BK456" s="217">
        <f>ROUND(I456*H456,2)</f>
        <v>0</v>
      </c>
      <c r="BL456" s="26" t="s">
        <v>170</v>
      </c>
      <c r="BM456" s="26" t="s">
        <v>2477</v>
      </c>
    </row>
    <row r="457" spans="2:47" s="1" customFormat="1" ht="54">
      <c r="B457" s="43"/>
      <c r="C457" s="65"/>
      <c r="D457" s="245" t="s">
        <v>241</v>
      </c>
      <c r="E457" s="65"/>
      <c r="F457" s="279" t="s">
        <v>846</v>
      </c>
      <c r="G457" s="65"/>
      <c r="H457" s="65"/>
      <c r="I457" s="174"/>
      <c r="J457" s="65"/>
      <c r="K457" s="65"/>
      <c r="L457" s="63"/>
      <c r="M457" s="220"/>
      <c r="N457" s="44"/>
      <c r="O457" s="44"/>
      <c r="P457" s="44"/>
      <c r="Q457" s="44"/>
      <c r="R457" s="44"/>
      <c r="S457" s="44"/>
      <c r="T457" s="80"/>
      <c r="AT457" s="26" t="s">
        <v>241</v>
      </c>
      <c r="AU457" s="26" t="s">
        <v>81</v>
      </c>
    </row>
    <row r="458" spans="2:65" s="1" customFormat="1" ht="22.5" customHeight="1">
      <c r="B458" s="43"/>
      <c r="C458" s="206" t="s">
        <v>621</v>
      </c>
      <c r="D458" s="206" t="s">
        <v>165</v>
      </c>
      <c r="E458" s="207" t="s">
        <v>900</v>
      </c>
      <c r="F458" s="208" t="s">
        <v>901</v>
      </c>
      <c r="G458" s="209" t="s">
        <v>416</v>
      </c>
      <c r="H458" s="210">
        <v>15</v>
      </c>
      <c r="I458" s="211"/>
      <c r="J458" s="212">
        <f>ROUND(I458*H458,2)</f>
        <v>0</v>
      </c>
      <c r="K458" s="208" t="s">
        <v>169</v>
      </c>
      <c r="L458" s="63"/>
      <c r="M458" s="213" t="s">
        <v>21</v>
      </c>
      <c r="N458" s="214" t="s">
        <v>43</v>
      </c>
      <c r="O458" s="44"/>
      <c r="P458" s="215">
        <f>O458*H458</f>
        <v>0</v>
      </c>
      <c r="Q458" s="215">
        <v>0</v>
      </c>
      <c r="R458" s="215">
        <f>Q458*H458</f>
        <v>0</v>
      </c>
      <c r="S458" s="215">
        <v>0.024</v>
      </c>
      <c r="T458" s="216">
        <f>S458*H458</f>
        <v>0.36</v>
      </c>
      <c r="AR458" s="26" t="s">
        <v>376</v>
      </c>
      <c r="AT458" s="26" t="s">
        <v>165</v>
      </c>
      <c r="AU458" s="26" t="s">
        <v>81</v>
      </c>
      <c r="AY458" s="26" t="s">
        <v>162</v>
      </c>
      <c r="BE458" s="217">
        <f>IF(N458="základní",J458,0)</f>
        <v>0</v>
      </c>
      <c r="BF458" s="217">
        <f>IF(N458="snížená",J458,0)</f>
        <v>0</v>
      </c>
      <c r="BG458" s="217">
        <f>IF(N458="zákl. přenesená",J458,0)</f>
        <v>0</v>
      </c>
      <c r="BH458" s="217">
        <f>IF(N458="sníž. přenesená",J458,0)</f>
        <v>0</v>
      </c>
      <c r="BI458" s="217">
        <f>IF(N458="nulová",J458,0)</f>
        <v>0</v>
      </c>
      <c r="BJ458" s="26" t="s">
        <v>79</v>
      </c>
      <c r="BK458" s="217">
        <f>ROUND(I458*H458,2)</f>
        <v>0</v>
      </c>
      <c r="BL458" s="26" t="s">
        <v>376</v>
      </c>
      <c r="BM458" s="26" t="s">
        <v>2478</v>
      </c>
    </row>
    <row r="459" spans="2:47" s="1" customFormat="1" ht="27">
      <c r="B459" s="43"/>
      <c r="C459" s="65"/>
      <c r="D459" s="218" t="s">
        <v>172</v>
      </c>
      <c r="E459" s="65"/>
      <c r="F459" s="219" t="s">
        <v>903</v>
      </c>
      <c r="G459" s="65"/>
      <c r="H459" s="65"/>
      <c r="I459" s="174"/>
      <c r="J459" s="65"/>
      <c r="K459" s="65"/>
      <c r="L459" s="63"/>
      <c r="M459" s="220"/>
      <c r="N459" s="44"/>
      <c r="O459" s="44"/>
      <c r="P459" s="44"/>
      <c r="Q459" s="44"/>
      <c r="R459" s="44"/>
      <c r="S459" s="44"/>
      <c r="T459" s="80"/>
      <c r="AT459" s="26" t="s">
        <v>172</v>
      </c>
      <c r="AU459" s="26" t="s">
        <v>81</v>
      </c>
    </row>
    <row r="460" spans="2:51" s="12" customFormat="1" ht="13.5">
      <c r="B460" s="221"/>
      <c r="C460" s="222"/>
      <c r="D460" s="218" t="s">
        <v>174</v>
      </c>
      <c r="E460" s="223" t="s">
        <v>21</v>
      </c>
      <c r="F460" s="224" t="s">
        <v>2479</v>
      </c>
      <c r="G460" s="222"/>
      <c r="H460" s="225" t="s">
        <v>21</v>
      </c>
      <c r="I460" s="226"/>
      <c r="J460" s="222"/>
      <c r="K460" s="222"/>
      <c r="L460" s="227"/>
      <c r="M460" s="228"/>
      <c r="N460" s="229"/>
      <c r="O460" s="229"/>
      <c r="P460" s="229"/>
      <c r="Q460" s="229"/>
      <c r="R460" s="229"/>
      <c r="S460" s="229"/>
      <c r="T460" s="230"/>
      <c r="AT460" s="231" t="s">
        <v>174</v>
      </c>
      <c r="AU460" s="231" t="s">
        <v>81</v>
      </c>
      <c r="AV460" s="12" t="s">
        <v>79</v>
      </c>
      <c r="AW460" s="12" t="s">
        <v>36</v>
      </c>
      <c r="AX460" s="12" t="s">
        <v>72</v>
      </c>
      <c r="AY460" s="231" t="s">
        <v>162</v>
      </c>
    </row>
    <row r="461" spans="2:51" s="13" customFormat="1" ht="13.5">
      <c r="B461" s="232"/>
      <c r="C461" s="233"/>
      <c r="D461" s="245" t="s">
        <v>174</v>
      </c>
      <c r="E461" s="255" t="s">
        <v>21</v>
      </c>
      <c r="F461" s="256" t="s">
        <v>10</v>
      </c>
      <c r="G461" s="233"/>
      <c r="H461" s="257">
        <v>15</v>
      </c>
      <c r="I461" s="237"/>
      <c r="J461" s="233"/>
      <c r="K461" s="233"/>
      <c r="L461" s="238"/>
      <c r="M461" s="239"/>
      <c r="N461" s="240"/>
      <c r="O461" s="240"/>
      <c r="P461" s="240"/>
      <c r="Q461" s="240"/>
      <c r="R461" s="240"/>
      <c r="S461" s="240"/>
      <c r="T461" s="241"/>
      <c r="AT461" s="242" t="s">
        <v>174</v>
      </c>
      <c r="AU461" s="242" t="s">
        <v>81</v>
      </c>
      <c r="AV461" s="13" t="s">
        <v>81</v>
      </c>
      <c r="AW461" s="13" t="s">
        <v>36</v>
      </c>
      <c r="AX461" s="13" t="s">
        <v>79</v>
      </c>
      <c r="AY461" s="242" t="s">
        <v>162</v>
      </c>
    </row>
    <row r="462" spans="2:65" s="1" customFormat="1" ht="22.5" customHeight="1">
      <c r="B462" s="43"/>
      <c r="C462" s="206" t="s">
        <v>630</v>
      </c>
      <c r="D462" s="206" t="s">
        <v>165</v>
      </c>
      <c r="E462" s="207" t="s">
        <v>906</v>
      </c>
      <c r="F462" s="208" t="s">
        <v>907</v>
      </c>
      <c r="G462" s="209" t="s">
        <v>594</v>
      </c>
      <c r="H462" s="280"/>
      <c r="I462" s="211"/>
      <c r="J462" s="212">
        <f>ROUND(I462*H462,2)</f>
        <v>0</v>
      </c>
      <c r="K462" s="208" t="s">
        <v>169</v>
      </c>
      <c r="L462" s="63"/>
      <c r="M462" s="213" t="s">
        <v>21</v>
      </c>
      <c r="N462" s="214" t="s">
        <v>43</v>
      </c>
      <c r="O462" s="44"/>
      <c r="P462" s="215">
        <f>O462*H462</f>
        <v>0</v>
      </c>
      <c r="Q462" s="215">
        <v>0</v>
      </c>
      <c r="R462" s="215">
        <f>Q462*H462</f>
        <v>0</v>
      </c>
      <c r="S462" s="215">
        <v>0</v>
      </c>
      <c r="T462" s="216">
        <f>S462*H462</f>
        <v>0</v>
      </c>
      <c r="AR462" s="26" t="s">
        <v>376</v>
      </c>
      <c r="AT462" s="26" t="s">
        <v>165</v>
      </c>
      <c r="AU462" s="26" t="s">
        <v>81</v>
      </c>
      <c r="AY462" s="26" t="s">
        <v>162</v>
      </c>
      <c r="BE462" s="217">
        <f>IF(N462="základní",J462,0)</f>
        <v>0</v>
      </c>
      <c r="BF462" s="217">
        <f>IF(N462="snížená",J462,0)</f>
        <v>0</v>
      </c>
      <c r="BG462" s="217">
        <f>IF(N462="zákl. přenesená",J462,0)</f>
        <v>0</v>
      </c>
      <c r="BH462" s="217">
        <f>IF(N462="sníž. přenesená",J462,0)</f>
        <v>0</v>
      </c>
      <c r="BI462" s="217">
        <f>IF(N462="nulová",J462,0)</f>
        <v>0</v>
      </c>
      <c r="BJ462" s="26" t="s">
        <v>79</v>
      </c>
      <c r="BK462" s="217">
        <f>ROUND(I462*H462,2)</f>
        <v>0</v>
      </c>
      <c r="BL462" s="26" t="s">
        <v>376</v>
      </c>
      <c r="BM462" s="26" t="s">
        <v>2480</v>
      </c>
    </row>
    <row r="463" spans="2:47" s="1" customFormat="1" ht="121.5">
      <c r="B463" s="43"/>
      <c r="C463" s="65"/>
      <c r="D463" s="245" t="s">
        <v>172</v>
      </c>
      <c r="E463" s="65"/>
      <c r="F463" s="279" t="s">
        <v>909</v>
      </c>
      <c r="G463" s="65"/>
      <c r="H463" s="65"/>
      <c r="I463" s="174"/>
      <c r="J463" s="65"/>
      <c r="K463" s="65"/>
      <c r="L463" s="63"/>
      <c r="M463" s="220"/>
      <c r="N463" s="44"/>
      <c r="O463" s="44"/>
      <c r="P463" s="44"/>
      <c r="Q463" s="44"/>
      <c r="R463" s="44"/>
      <c r="S463" s="44"/>
      <c r="T463" s="80"/>
      <c r="AT463" s="26" t="s">
        <v>172</v>
      </c>
      <c r="AU463" s="26" t="s">
        <v>81</v>
      </c>
    </row>
    <row r="464" spans="2:65" s="1" customFormat="1" ht="22.5" customHeight="1">
      <c r="B464" s="43"/>
      <c r="C464" s="206" t="s">
        <v>639</v>
      </c>
      <c r="D464" s="206" t="s">
        <v>165</v>
      </c>
      <c r="E464" s="207" t="s">
        <v>911</v>
      </c>
      <c r="F464" s="208" t="s">
        <v>912</v>
      </c>
      <c r="G464" s="209" t="s">
        <v>594</v>
      </c>
      <c r="H464" s="280"/>
      <c r="I464" s="211"/>
      <c r="J464" s="212">
        <f>ROUND(I464*H464,2)</f>
        <v>0</v>
      </c>
      <c r="K464" s="208" t="s">
        <v>169</v>
      </c>
      <c r="L464" s="63"/>
      <c r="M464" s="213" t="s">
        <v>21</v>
      </c>
      <c r="N464" s="214" t="s">
        <v>43</v>
      </c>
      <c r="O464" s="44"/>
      <c r="P464" s="215">
        <f>O464*H464</f>
        <v>0</v>
      </c>
      <c r="Q464" s="215">
        <v>0</v>
      </c>
      <c r="R464" s="215">
        <f>Q464*H464</f>
        <v>0</v>
      </c>
      <c r="S464" s="215">
        <v>0</v>
      </c>
      <c r="T464" s="216">
        <f>S464*H464</f>
        <v>0</v>
      </c>
      <c r="AR464" s="26" t="s">
        <v>376</v>
      </c>
      <c r="AT464" s="26" t="s">
        <v>165</v>
      </c>
      <c r="AU464" s="26" t="s">
        <v>81</v>
      </c>
      <c r="AY464" s="26" t="s">
        <v>162</v>
      </c>
      <c r="BE464" s="217">
        <f>IF(N464="základní",J464,0)</f>
        <v>0</v>
      </c>
      <c r="BF464" s="217">
        <f>IF(N464="snížená",J464,0)</f>
        <v>0</v>
      </c>
      <c r="BG464" s="217">
        <f>IF(N464="zákl. přenesená",J464,0)</f>
        <v>0</v>
      </c>
      <c r="BH464" s="217">
        <f>IF(N464="sníž. přenesená",J464,0)</f>
        <v>0</v>
      </c>
      <c r="BI464" s="217">
        <f>IF(N464="nulová",J464,0)</f>
        <v>0</v>
      </c>
      <c r="BJ464" s="26" t="s">
        <v>79</v>
      </c>
      <c r="BK464" s="217">
        <f>ROUND(I464*H464,2)</f>
        <v>0</v>
      </c>
      <c r="BL464" s="26" t="s">
        <v>376</v>
      </c>
      <c r="BM464" s="26" t="s">
        <v>2481</v>
      </c>
    </row>
    <row r="465" spans="2:47" s="1" customFormat="1" ht="121.5">
      <c r="B465" s="43"/>
      <c r="C465" s="65"/>
      <c r="D465" s="218" t="s">
        <v>172</v>
      </c>
      <c r="E465" s="65"/>
      <c r="F465" s="219" t="s">
        <v>909</v>
      </c>
      <c r="G465" s="65"/>
      <c r="H465" s="65"/>
      <c r="I465" s="174"/>
      <c r="J465" s="65"/>
      <c r="K465" s="65"/>
      <c r="L465" s="63"/>
      <c r="M465" s="220"/>
      <c r="N465" s="44"/>
      <c r="O465" s="44"/>
      <c r="P465" s="44"/>
      <c r="Q465" s="44"/>
      <c r="R465" s="44"/>
      <c r="S465" s="44"/>
      <c r="T465" s="80"/>
      <c r="AT465" s="26" t="s">
        <v>172</v>
      </c>
      <c r="AU465" s="26" t="s">
        <v>81</v>
      </c>
    </row>
    <row r="466" spans="2:63" s="11" customFormat="1" ht="29.85" customHeight="1">
      <c r="B466" s="189"/>
      <c r="C466" s="190"/>
      <c r="D466" s="203" t="s">
        <v>71</v>
      </c>
      <c r="E466" s="204" t="s">
        <v>914</v>
      </c>
      <c r="F466" s="204" t="s">
        <v>915</v>
      </c>
      <c r="G466" s="190"/>
      <c r="H466" s="190"/>
      <c r="I466" s="193"/>
      <c r="J466" s="205">
        <f>BK466</f>
        <v>0</v>
      </c>
      <c r="K466" s="190"/>
      <c r="L466" s="195"/>
      <c r="M466" s="196"/>
      <c r="N466" s="197"/>
      <c r="O466" s="197"/>
      <c r="P466" s="198">
        <f>SUM(P467:P479)</f>
        <v>0</v>
      </c>
      <c r="Q466" s="197"/>
      <c r="R466" s="198">
        <f>SUM(R467:R479)</f>
        <v>0.00041420000000000004</v>
      </c>
      <c r="S466" s="197"/>
      <c r="T466" s="199">
        <f>SUM(T467:T479)</f>
        <v>0.25</v>
      </c>
      <c r="AR466" s="200" t="s">
        <v>81</v>
      </c>
      <c r="AT466" s="201" t="s">
        <v>71</v>
      </c>
      <c r="AU466" s="201" t="s">
        <v>79</v>
      </c>
      <c r="AY466" s="200" t="s">
        <v>162</v>
      </c>
      <c r="BK466" s="202">
        <f>SUM(BK467:BK479)</f>
        <v>0</v>
      </c>
    </row>
    <row r="467" spans="2:65" s="1" customFormat="1" ht="22.5" customHeight="1">
      <c r="B467" s="43"/>
      <c r="C467" s="206" t="s">
        <v>644</v>
      </c>
      <c r="D467" s="206" t="s">
        <v>165</v>
      </c>
      <c r="E467" s="207" t="s">
        <v>2482</v>
      </c>
      <c r="F467" s="208" t="s">
        <v>2483</v>
      </c>
      <c r="G467" s="209" t="s">
        <v>187</v>
      </c>
      <c r="H467" s="210">
        <v>8.284</v>
      </c>
      <c r="I467" s="211"/>
      <c r="J467" s="212">
        <f>ROUND(I467*H467,2)</f>
        <v>0</v>
      </c>
      <c r="K467" s="208" t="s">
        <v>169</v>
      </c>
      <c r="L467" s="63"/>
      <c r="M467" s="213" t="s">
        <v>21</v>
      </c>
      <c r="N467" s="214" t="s">
        <v>43</v>
      </c>
      <c r="O467" s="44"/>
      <c r="P467" s="215">
        <f>O467*H467</f>
        <v>0</v>
      </c>
      <c r="Q467" s="215">
        <v>5E-05</v>
      </c>
      <c r="R467" s="215">
        <f>Q467*H467</f>
        <v>0.00041420000000000004</v>
      </c>
      <c r="S467" s="215">
        <v>0</v>
      </c>
      <c r="T467" s="216">
        <f>S467*H467</f>
        <v>0</v>
      </c>
      <c r="AR467" s="26" t="s">
        <v>376</v>
      </c>
      <c r="AT467" s="26" t="s">
        <v>165</v>
      </c>
      <c r="AU467" s="26" t="s">
        <v>81</v>
      </c>
      <c r="AY467" s="26" t="s">
        <v>162</v>
      </c>
      <c r="BE467" s="217">
        <f>IF(N467="základní",J467,0)</f>
        <v>0</v>
      </c>
      <c r="BF467" s="217">
        <f>IF(N467="snížená",J467,0)</f>
        <v>0</v>
      </c>
      <c r="BG467" s="217">
        <f>IF(N467="zákl. přenesená",J467,0)</f>
        <v>0</v>
      </c>
      <c r="BH467" s="217">
        <f>IF(N467="sníž. přenesená",J467,0)</f>
        <v>0</v>
      </c>
      <c r="BI467" s="217">
        <f>IF(N467="nulová",J467,0)</f>
        <v>0</v>
      </c>
      <c r="BJ467" s="26" t="s">
        <v>79</v>
      </c>
      <c r="BK467" s="217">
        <f>ROUND(I467*H467,2)</f>
        <v>0</v>
      </c>
      <c r="BL467" s="26" t="s">
        <v>376</v>
      </c>
      <c r="BM467" s="26" t="s">
        <v>2484</v>
      </c>
    </row>
    <row r="468" spans="2:47" s="1" customFormat="1" ht="162">
      <c r="B468" s="43"/>
      <c r="C468" s="65"/>
      <c r="D468" s="218" t="s">
        <v>172</v>
      </c>
      <c r="E468" s="65"/>
      <c r="F468" s="219" t="s">
        <v>2485</v>
      </c>
      <c r="G468" s="65"/>
      <c r="H468" s="65"/>
      <c r="I468" s="174"/>
      <c r="J468" s="65"/>
      <c r="K468" s="65"/>
      <c r="L468" s="63"/>
      <c r="M468" s="220"/>
      <c r="N468" s="44"/>
      <c r="O468" s="44"/>
      <c r="P468" s="44"/>
      <c r="Q468" s="44"/>
      <c r="R468" s="44"/>
      <c r="S468" s="44"/>
      <c r="T468" s="80"/>
      <c r="AT468" s="26" t="s">
        <v>172</v>
      </c>
      <c r="AU468" s="26" t="s">
        <v>81</v>
      </c>
    </row>
    <row r="469" spans="2:51" s="12" customFormat="1" ht="13.5">
      <c r="B469" s="221"/>
      <c r="C469" s="222"/>
      <c r="D469" s="218" t="s">
        <v>174</v>
      </c>
      <c r="E469" s="223" t="s">
        <v>21</v>
      </c>
      <c r="F469" s="224" t="s">
        <v>2486</v>
      </c>
      <c r="G469" s="222"/>
      <c r="H469" s="225" t="s">
        <v>21</v>
      </c>
      <c r="I469" s="226"/>
      <c r="J469" s="222"/>
      <c r="K469" s="222"/>
      <c r="L469" s="227"/>
      <c r="M469" s="228"/>
      <c r="N469" s="229"/>
      <c r="O469" s="229"/>
      <c r="P469" s="229"/>
      <c r="Q469" s="229"/>
      <c r="R469" s="229"/>
      <c r="S469" s="229"/>
      <c r="T469" s="230"/>
      <c r="AT469" s="231" t="s">
        <v>174</v>
      </c>
      <c r="AU469" s="231" t="s">
        <v>81</v>
      </c>
      <c r="AV469" s="12" t="s">
        <v>79</v>
      </c>
      <c r="AW469" s="12" t="s">
        <v>36</v>
      </c>
      <c r="AX469" s="12" t="s">
        <v>72</v>
      </c>
      <c r="AY469" s="231" t="s">
        <v>162</v>
      </c>
    </row>
    <row r="470" spans="2:51" s="13" customFormat="1" ht="13.5">
      <c r="B470" s="232"/>
      <c r="C470" s="233"/>
      <c r="D470" s="245" t="s">
        <v>174</v>
      </c>
      <c r="E470" s="255" t="s">
        <v>21</v>
      </c>
      <c r="F470" s="256" t="s">
        <v>2487</v>
      </c>
      <c r="G470" s="233"/>
      <c r="H470" s="257">
        <v>8.284</v>
      </c>
      <c r="I470" s="237"/>
      <c r="J470" s="233"/>
      <c r="K470" s="233"/>
      <c r="L470" s="238"/>
      <c r="M470" s="239"/>
      <c r="N470" s="240"/>
      <c r="O470" s="240"/>
      <c r="P470" s="240"/>
      <c r="Q470" s="240"/>
      <c r="R470" s="240"/>
      <c r="S470" s="240"/>
      <c r="T470" s="241"/>
      <c r="AT470" s="242" t="s">
        <v>174</v>
      </c>
      <c r="AU470" s="242" t="s">
        <v>81</v>
      </c>
      <c r="AV470" s="13" t="s">
        <v>81</v>
      </c>
      <c r="AW470" s="13" t="s">
        <v>36</v>
      </c>
      <c r="AX470" s="13" t="s">
        <v>79</v>
      </c>
      <c r="AY470" s="242" t="s">
        <v>162</v>
      </c>
    </row>
    <row r="471" spans="2:65" s="1" customFormat="1" ht="22.5" customHeight="1">
      <c r="B471" s="43"/>
      <c r="C471" s="258" t="s">
        <v>651</v>
      </c>
      <c r="D471" s="258" t="s">
        <v>237</v>
      </c>
      <c r="E471" s="259" t="s">
        <v>2488</v>
      </c>
      <c r="F471" s="260" t="s">
        <v>2489</v>
      </c>
      <c r="G471" s="261" t="s">
        <v>416</v>
      </c>
      <c r="H471" s="262">
        <v>1</v>
      </c>
      <c r="I471" s="263"/>
      <c r="J471" s="264">
        <f>ROUND(I471*H471,2)</f>
        <v>0</v>
      </c>
      <c r="K471" s="260" t="s">
        <v>21</v>
      </c>
      <c r="L471" s="265"/>
      <c r="M471" s="266" t="s">
        <v>21</v>
      </c>
      <c r="N471" s="267" t="s">
        <v>43</v>
      </c>
      <c r="O471" s="44"/>
      <c r="P471" s="215">
        <f>O471*H471</f>
        <v>0</v>
      </c>
      <c r="Q471" s="215">
        <v>0</v>
      </c>
      <c r="R471" s="215">
        <f>Q471*H471</f>
        <v>0</v>
      </c>
      <c r="S471" s="215">
        <v>0</v>
      </c>
      <c r="T471" s="216">
        <f>S471*H471</f>
        <v>0</v>
      </c>
      <c r="AR471" s="26" t="s">
        <v>464</v>
      </c>
      <c r="AT471" s="26" t="s">
        <v>237</v>
      </c>
      <c r="AU471" s="26" t="s">
        <v>81</v>
      </c>
      <c r="AY471" s="26" t="s">
        <v>162</v>
      </c>
      <c r="BE471" s="217">
        <f>IF(N471="základní",J471,0)</f>
        <v>0</v>
      </c>
      <c r="BF471" s="217">
        <f>IF(N471="snížená",J471,0)</f>
        <v>0</v>
      </c>
      <c r="BG471" s="217">
        <f>IF(N471="zákl. přenesená",J471,0)</f>
        <v>0</v>
      </c>
      <c r="BH471" s="217">
        <f>IF(N471="sníž. přenesená",J471,0)</f>
        <v>0</v>
      </c>
      <c r="BI471" s="217">
        <f>IF(N471="nulová",J471,0)</f>
        <v>0</v>
      </c>
      <c r="BJ471" s="26" t="s">
        <v>79</v>
      </c>
      <c r="BK471" s="217">
        <f>ROUND(I471*H471,2)</f>
        <v>0</v>
      </c>
      <c r="BL471" s="26" t="s">
        <v>376</v>
      </c>
      <c r="BM471" s="26" t="s">
        <v>2490</v>
      </c>
    </row>
    <row r="472" spans="2:65" s="1" customFormat="1" ht="31.5" customHeight="1">
      <c r="B472" s="43"/>
      <c r="C472" s="206" t="s">
        <v>667</v>
      </c>
      <c r="D472" s="206" t="s">
        <v>165</v>
      </c>
      <c r="E472" s="207" t="s">
        <v>931</v>
      </c>
      <c r="F472" s="208" t="s">
        <v>932</v>
      </c>
      <c r="G472" s="209" t="s">
        <v>933</v>
      </c>
      <c r="H472" s="210">
        <v>250</v>
      </c>
      <c r="I472" s="211"/>
      <c r="J472" s="212">
        <f>ROUND(I472*H472,2)</f>
        <v>0</v>
      </c>
      <c r="K472" s="208" t="s">
        <v>169</v>
      </c>
      <c r="L472" s="63"/>
      <c r="M472" s="213" t="s">
        <v>21</v>
      </c>
      <c r="N472" s="214" t="s">
        <v>43</v>
      </c>
      <c r="O472" s="44"/>
      <c r="P472" s="215">
        <f>O472*H472</f>
        <v>0</v>
      </c>
      <c r="Q472" s="215">
        <v>0</v>
      </c>
      <c r="R472" s="215">
        <f>Q472*H472</f>
        <v>0</v>
      </c>
      <c r="S472" s="215">
        <v>0.001</v>
      </c>
      <c r="T472" s="216">
        <f>S472*H472</f>
        <v>0.25</v>
      </c>
      <c r="AR472" s="26" t="s">
        <v>376</v>
      </c>
      <c r="AT472" s="26" t="s">
        <v>165</v>
      </c>
      <c r="AU472" s="26" t="s">
        <v>81</v>
      </c>
      <c r="AY472" s="26" t="s">
        <v>162</v>
      </c>
      <c r="BE472" s="217">
        <f>IF(N472="základní",J472,0)</f>
        <v>0</v>
      </c>
      <c r="BF472" s="217">
        <f>IF(N472="snížená",J472,0)</f>
        <v>0</v>
      </c>
      <c r="BG472" s="217">
        <f>IF(N472="zákl. přenesená",J472,0)</f>
        <v>0</v>
      </c>
      <c r="BH472" s="217">
        <f>IF(N472="sníž. přenesená",J472,0)</f>
        <v>0</v>
      </c>
      <c r="BI472" s="217">
        <f>IF(N472="nulová",J472,0)</f>
        <v>0</v>
      </c>
      <c r="BJ472" s="26" t="s">
        <v>79</v>
      </c>
      <c r="BK472" s="217">
        <f>ROUND(I472*H472,2)</f>
        <v>0</v>
      </c>
      <c r="BL472" s="26" t="s">
        <v>376</v>
      </c>
      <c r="BM472" s="26" t="s">
        <v>2491</v>
      </c>
    </row>
    <row r="473" spans="2:47" s="1" customFormat="1" ht="54">
      <c r="B473" s="43"/>
      <c r="C473" s="65"/>
      <c r="D473" s="218" t="s">
        <v>172</v>
      </c>
      <c r="E473" s="65"/>
      <c r="F473" s="219" t="s">
        <v>935</v>
      </c>
      <c r="G473" s="65"/>
      <c r="H473" s="65"/>
      <c r="I473" s="174"/>
      <c r="J473" s="65"/>
      <c r="K473" s="65"/>
      <c r="L473" s="63"/>
      <c r="M473" s="220"/>
      <c r="N473" s="44"/>
      <c r="O473" s="44"/>
      <c r="P473" s="44"/>
      <c r="Q473" s="44"/>
      <c r="R473" s="44"/>
      <c r="S473" s="44"/>
      <c r="T473" s="80"/>
      <c r="AT473" s="26" t="s">
        <v>172</v>
      </c>
      <c r="AU473" s="26" t="s">
        <v>81</v>
      </c>
    </row>
    <row r="474" spans="2:51" s="12" customFormat="1" ht="13.5">
      <c r="B474" s="221"/>
      <c r="C474" s="222"/>
      <c r="D474" s="218" t="s">
        <v>174</v>
      </c>
      <c r="E474" s="223" t="s">
        <v>21</v>
      </c>
      <c r="F474" s="224" t="s">
        <v>936</v>
      </c>
      <c r="G474" s="222"/>
      <c r="H474" s="225" t="s">
        <v>21</v>
      </c>
      <c r="I474" s="226"/>
      <c r="J474" s="222"/>
      <c r="K474" s="222"/>
      <c r="L474" s="227"/>
      <c r="M474" s="228"/>
      <c r="N474" s="229"/>
      <c r="O474" s="229"/>
      <c r="P474" s="229"/>
      <c r="Q474" s="229"/>
      <c r="R474" s="229"/>
      <c r="S474" s="229"/>
      <c r="T474" s="230"/>
      <c r="AT474" s="231" t="s">
        <v>174</v>
      </c>
      <c r="AU474" s="231" t="s">
        <v>81</v>
      </c>
      <c r="AV474" s="12" t="s">
        <v>79</v>
      </c>
      <c r="AW474" s="12" t="s">
        <v>36</v>
      </c>
      <c r="AX474" s="12" t="s">
        <v>72</v>
      </c>
      <c r="AY474" s="231" t="s">
        <v>162</v>
      </c>
    </row>
    <row r="475" spans="2:51" s="13" customFormat="1" ht="13.5">
      <c r="B475" s="232"/>
      <c r="C475" s="233"/>
      <c r="D475" s="245" t="s">
        <v>174</v>
      </c>
      <c r="E475" s="255" t="s">
        <v>21</v>
      </c>
      <c r="F475" s="256" t="s">
        <v>937</v>
      </c>
      <c r="G475" s="233"/>
      <c r="H475" s="257">
        <v>250</v>
      </c>
      <c r="I475" s="237"/>
      <c r="J475" s="233"/>
      <c r="K475" s="233"/>
      <c r="L475" s="238"/>
      <c r="M475" s="239"/>
      <c r="N475" s="240"/>
      <c r="O475" s="240"/>
      <c r="P475" s="240"/>
      <c r="Q475" s="240"/>
      <c r="R475" s="240"/>
      <c r="S475" s="240"/>
      <c r="T475" s="241"/>
      <c r="AT475" s="242" t="s">
        <v>174</v>
      </c>
      <c r="AU475" s="242" t="s">
        <v>81</v>
      </c>
      <c r="AV475" s="13" t="s">
        <v>81</v>
      </c>
      <c r="AW475" s="13" t="s">
        <v>36</v>
      </c>
      <c r="AX475" s="13" t="s">
        <v>79</v>
      </c>
      <c r="AY475" s="242" t="s">
        <v>162</v>
      </c>
    </row>
    <row r="476" spans="2:65" s="1" customFormat="1" ht="22.5" customHeight="1">
      <c r="B476" s="43"/>
      <c r="C476" s="206" t="s">
        <v>673</v>
      </c>
      <c r="D476" s="206" t="s">
        <v>165</v>
      </c>
      <c r="E476" s="207" t="s">
        <v>2492</v>
      </c>
      <c r="F476" s="208" t="s">
        <v>2493</v>
      </c>
      <c r="G476" s="209" t="s">
        <v>594</v>
      </c>
      <c r="H476" s="280"/>
      <c r="I476" s="211"/>
      <c r="J476" s="212">
        <f>ROUND(I476*H476,2)</f>
        <v>0</v>
      </c>
      <c r="K476" s="208" t="s">
        <v>169</v>
      </c>
      <c r="L476" s="63"/>
      <c r="M476" s="213" t="s">
        <v>21</v>
      </c>
      <c r="N476" s="214" t="s">
        <v>43</v>
      </c>
      <c r="O476" s="44"/>
      <c r="P476" s="215">
        <f>O476*H476</f>
        <v>0</v>
      </c>
      <c r="Q476" s="215">
        <v>0</v>
      </c>
      <c r="R476" s="215">
        <f>Q476*H476</f>
        <v>0</v>
      </c>
      <c r="S476" s="215">
        <v>0</v>
      </c>
      <c r="T476" s="216">
        <f>S476*H476</f>
        <v>0</v>
      </c>
      <c r="AR476" s="26" t="s">
        <v>376</v>
      </c>
      <c r="AT476" s="26" t="s">
        <v>165</v>
      </c>
      <c r="AU476" s="26" t="s">
        <v>81</v>
      </c>
      <c r="AY476" s="26" t="s">
        <v>162</v>
      </c>
      <c r="BE476" s="217">
        <f>IF(N476="základní",J476,0)</f>
        <v>0</v>
      </c>
      <c r="BF476" s="217">
        <f>IF(N476="snížená",J476,0)</f>
        <v>0</v>
      </c>
      <c r="BG476" s="217">
        <f>IF(N476="zákl. přenesená",J476,0)</f>
        <v>0</v>
      </c>
      <c r="BH476" s="217">
        <f>IF(N476="sníž. přenesená",J476,0)</f>
        <v>0</v>
      </c>
      <c r="BI476" s="217">
        <f>IF(N476="nulová",J476,0)</f>
        <v>0</v>
      </c>
      <c r="BJ476" s="26" t="s">
        <v>79</v>
      </c>
      <c r="BK476" s="217">
        <f>ROUND(I476*H476,2)</f>
        <v>0</v>
      </c>
      <c r="BL476" s="26" t="s">
        <v>376</v>
      </c>
      <c r="BM476" s="26" t="s">
        <v>2494</v>
      </c>
    </row>
    <row r="477" spans="2:47" s="1" customFormat="1" ht="121.5">
      <c r="B477" s="43"/>
      <c r="C477" s="65"/>
      <c r="D477" s="245" t="s">
        <v>172</v>
      </c>
      <c r="E477" s="65"/>
      <c r="F477" s="279" t="s">
        <v>2495</v>
      </c>
      <c r="G477" s="65"/>
      <c r="H477" s="65"/>
      <c r="I477" s="174"/>
      <c r="J477" s="65"/>
      <c r="K477" s="65"/>
      <c r="L477" s="63"/>
      <c r="M477" s="220"/>
      <c r="N477" s="44"/>
      <c r="O477" s="44"/>
      <c r="P477" s="44"/>
      <c r="Q477" s="44"/>
      <c r="R477" s="44"/>
      <c r="S477" s="44"/>
      <c r="T477" s="80"/>
      <c r="AT477" s="26" t="s">
        <v>172</v>
      </c>
      <c r="AU477" s="26" t="s">
        <v>81</v>
      </c>
    </row>
    <row r="478" spans="2:65" s="1" customFormat="1" ht="22.5" customHeight="1">
      <c r="B478" s="43"/>
      <c r="C478" s="206" t="s">
        <v>694</v>
      </c>
      <c r="D478" s="206" t="s">
        <v>165</v>
      </c>
      <c r="E478" s="207" t="s">
        <v>2496</v>
      </c>
      <c r="F478" s="208" t="s">
        <v>2497</v>
      </c>
      <c r="G478" s="209" t="s">
        <v>594</v>
      </c>
      <c r="H478" s="280"/>
      <c r="I478" s="211"/>
      <c r="J478" s="212">
        <f>ROUND(I478*H478,2)</f>
        <v>0</v>
      </c>
      <c r="K478" s="208" t="s">
        <v>169</v>
      </c>
      <c r="L478" s="63"/>
      <c r="M478" s="213" t="s">
        <v>21</v>
      </c>
      <c r="N478" s="214" t="s">
        <v>43</v>
      </c>
      <c r="O478" s="44"/>
      <c r="P478" s="215">
        <f>O478*H478</f>
        <v>0</v>
      </c>
      <c r="Q478" s="215">
        <v>0</v>
      </c>
      <c r="R478" s="215">
        <f>Q478*H478</f>
        <v>0</v>
      </c>
      <c r="S478" s="215">
        <v>0</v>
      </c>
      <c r="T478" s="216">
        <f>S478*H478</f>
        <v>0</v>
      </c>
      <c r="AR478" s="26" t="s">
        <v>376</v>
      </c>
      <c r="AT478" s="26" t="s">
        <v>165</v>
      </c>
      <c r="AU478" s="26" t="s">
        <v>81</v>
      </c>
      <c r="AY478" s="26" t="s">
        <v>162</v>
      </c>
      <c r="BE478" s="217">
        <f>IF(N478="základní",J478,0)</f>
        <v>0</v>
      </c>
      <c r="BF478" s="217">
        <f>IF(N478="snížená",J478,0)</f>
        <v>0</v>
      </c>
      <c r="BG478" s="217">
        <f>IF(N478="zákl. přenesená",J478,0)</f>
        <v>0</v>
      </c>
      <c r="BH478" s="217">
        <f>IF(N478="sníž. přenesená",J478,0)</f>
        <v>0</v>
      </c>
      <c r="BI478" s="217">
        <f>IF(N478="nulová",J478,0)</f>
        <v>0</v>
      </c>
      <c r="BJ478" s="26" t="s">
        <v>79</v>
      </c>
      <c r="BK478" s="217">
        <f>ROUND(I478*H478,2)</f>
        <v>0</v>
      </c>
      <c r="BL478" s="26" t="s">
        <v>376</v>
      </c>
      <c r="BM478" s="26" t="s">
        <v>2498</v>
      </c>
    </row>
    <row r="479" spans="2:47" s="1" customFormat="1" ht="121.5">
      <c r="B479" s="43"/>
      <c r="C479" s="65"/>
      <c r="D479" s="218" t="s">
        <v>172</v>
      </c>
      <c r="E479" s="65"/>
      <c r="F479" s="219" t="s">
        <v>2495</v>
      </c>
      <c r="G479" s="65"/>
      <c r="H479" s="65"/>
      <c r="I479" s="174"/>
      <c r="J479" s="65"/>
      <c r="K479" s="65"/>
      <c r="L479" s="63"/>
      <c r="M479" s="220"/>
      <c r="N479" s="44"/>
      <c r="O479" s="44"/>
      <c r="P479" s="44"/>
      <c r="Q479" s="44"/>
      <c r="R479" s="44"/>
      <c r="S479" s="44"/>
      <c r="T479" s="80"/>
      <c r="AT479" s="26" t="s">
        <v>172</v>
      </c>
      <c r="AU479" s="26" t="s">
        <v>81</v>
      </c>
    </row>
    <row r="480" spans="2:63" s="11" customFormat="1" ht="29.85" customHeight="1">
      <c r="B480" s="189"/>
      <c r="C480" s="190"/>
      <c r="D480" s="203" t="s">
        <v>71</v>
      </c>
      <c r="E480" s="204" t="s">
        <v>938</v>
      </c>
      <c r="F480" s="204" t="s">
        <v>939</v>
      </c>
      <c r="G480" s="190"/>
      <c r="H480" s="190"/>
      <c r="I480" s="193"/>
      <c r="J480" s="205">
        <f>BK480</f>
        <v>0</v>
      </c>
      <c r="K480" s="190"/>
      <c r="L480" s="195"/>
      <c r="M480" s="196"/>
      <c r="N480" s="197"/>
      <c r="O480" s="197"/>
      <c r="P480" s="198">
        <f>SUM(P481:P515)</f>
        <v>0</v>
      </c>
      <c r="Q480" s="197"/>
      <c r="R480" s="198">
        <f>SUM(R481:R515)</f>
        <v>0.0484973</v>
      </c>
      <c r="S480" s="197"/>
      <c r="T480" s="199">
        <f>SUM(T481:T515)</f>
        <v>7.2883698</v>
      </c>
      <c r="AR480" s="200" t="s">
        <v>81</v>
      </c>
      <c r="AT480" s="201" t="s">
        <v>71</v>
      </c>
      <c r="AU480" s="201" t="s">
        <v>79</v>
      </c>
      <c r="AY480" s="200" t="s">
        <v>162</v>
      </c>
      <c r="BK480" s="202">
        <f>SUM(BK481:BK515)</f>
        <v>0</v>
      </c>
    </row>
    <row r="481" spans="2:65" s="1" customFormat="1" ht="22.5" customHeight="1">
      <c r="B481" s="43"/>
      <c r="C481" s="206" t="s">
        <v>707</v>
      </c>
      <c r="D481" s="206" t="s">
        <v>165</v>
      </c>
      <c r="E481" s="207" t="s">
        <v>2499</v>
      </c>
      <c r="F481" s="208" t="s">
        <v>2500</v>
      </c>
      <c r="G481" s="209" t="s">
        <v>187</v>
      </c>
      <c r="H481" s="210">
        <v>70.8</v>
      </c>
      <c r="I481" s="211"/>
      <c r="J481" s="212">
        <f>ROUND(I481*H481,2)</f>
        <v>0</v>
      </c>
      <c r="K481" s="208" t="s">
        <v>169</v>
      </c>
      <c r="L481" s="63"/>
      <c r="M481" s="213" t="s">
        <v>21</v>
      </c>
      <c r="N481" s="214" t="s">
        <v>43</v>
      </c>
      <c r="O481" s="44"/>
      <c r="P481" s="215">
        <f>O481*H481</f>
        <v>0</v>
      </c>
      <c r="Q481" s="215">
        <v>0</v>
      </c>
      <c r="R481" s="215">
        <f>Q481*H481</f>
        <v>0</v>
      </c>
      <c r="S481" s="215">
        <v>0.07623</v>
      </c>
      <c r="T481" s="216">
        <f>S481*H481</f>
        <v>5.397084</v>
      </c>
      <c r="AR481" s="26" t="s">
        <v>376</v>
      </c>
      <c r="AT481" s="26" t="s">
        <v>165</v>
      </c>
      <c r="AU481" s="26" t="s">
        <v>81</v>
      </c>
      <c r="AY481" s="26" t="s">
        <v>162</v>
      </c>
      <c r="BE481" s="217">
        <f>IF(N481="základní",J481,0)</f>
        <v>0</v>
      </c>
      <c r="BF481" s="217">
        <f>IF(N481="snížená",J481,0)</f>
        <v>0</v>
      </c>
      <c r="BG481" s="217">
        <f>IF(N481="zákl. přenesená",J481,0)</f>
        <v>0</v>
      </c>
      <c r="BH481" s="217">
        <f>IF(N481="sníž. přenesená",J481,0)</f>
        <v>0</v>
      </c>
      <c r="BI481" s="217">
        <f>IF(N481="nulová",J481,0)</f>
        <v>0</v>
      </c>
      <c r="BJ481" s="26" t="s">
        <v>79</v>
      </c>
      <c r="BK481" s="217">
        <f>ROUND(I481*H481,2)</f>
        <v>0</v>
      </c>
      <c r="BL481" s="26" t="s">
        <v>376</v>
      </c>
      <c r="BM481" s="26" t="s">
        <v>2501</v>
      </c>
    </row>
    <row r="482" spans="2:51" s="12" customFormat="1" ht="13.5">
      <c r="B482" s="221"/>
      <c r="C482" s="222"/>
      <c r="D482" s="218" t="s">
        <v>174</v>
      </c>
      <c r="E482" s="223" t="s">
        <v>21</v>
      </c>
      <c r="F482" s="224" t="s">
        <v>2339</v>
      </c>
      <c r="G482" s="222"/>
      <c r="H482" s="225" t="s">
        <v>21</v>
      </c>
      <c r="I482" s="226"/>
      <c r="J482" s="222"/>
      <c r="K482" s="222"/>
      <c r="L482" s="227"/>
      <c r="M482" s="228"/>
      <c r="N482" s="229"/>
      <c r="O482" s="229"/>
      <c r="P482" s="229"/>
      <c r="Q482" s="229"/>
      <c r="R482" s="229"/>
      <c r="S482" s="229"/>
      <c r="T482" s="230"/>
      <c r="AT482" s="231" t="s">
        <v>174</v>
      </c>
      <c r="AU482" s="231" t="s">
        <v>81</v>
      </c>
      <c r="AV482" s="12" t="s">
        <v>79</v>
      </c>
      <c r="AW482" s="12" t="s">
        <v>36</v>
      </c>
      <c r="AX482" s="12" t="s">
        <v>72</v>
      </c>
      <c r="AY482" s="231" t="s">
        <v>162</v>
      </c>
    </row>
    <row r="483" spans="2:51" s="13" customFormat="1" ht="13.5">
      <c r="B483" s="232"/>
      <c r="C483" s="233"/>
      <c r="D483" s="218" t="s">
        <v>174</v>
      </c>
      <c r="E483" s="234" t="s">
        <v>21</v>
      </c>
      <c r="F483" s="235" t="s">
        <v>2502</v>
      </c>
      <c r="G483" s="233"/>
      <c r="H483" s="236">
        <v>50.18</v>
      </c>
      <c r="I483" s="237"/>
      <c r="J483" s="233"/>
      <c r="K483" s="233"/>
      <c r="L483" s="238"/>
      <c r="M483" s="239"/>
      <c r="N483" s="240"/>
      <c r="O483" s="240"/>
      <c r="P483" s="240"/>
      <c r="Q483" s="240"/>
      <c r="R483" s="240"/>
      <c r="S483" s="240"/>
      <c r="T483" s="241"/>
      <c r="AT483" s="242" t="s">
        <v>174</v>
      </c>
      <c r="AU483" s="242" t="s">
        <v>81</v>
      </c>
      <c r="AV483" s="13" t="s">
        <v>81</v>
      </c>
      <c r="AW483" s="13" t="s">
        <v>36</v>
      </c>
      <c r="AX483" s="13" t="s">
        <v>72</v>
      </c>
      <c r="AY483" s="242" t="s">
        <v>162</v>
      </c>
    </row>
    <row r="484" spans="2:51" s="12" customFormat="1" ht="13.5">
      <c r="B484" s="221"/>
      <c r="C484" s="222"/>
      <c r="D484" s="218" t="s">
        <v>174</v>
      </c>
      <c r="E484" s="223" t="s">
        <v>21</v>
      </c>
      <c r="F484" s="224" t="s">
        <v>2341</v>
      </c>
      <c r="G484" s="222"/>
      <c r="H484" s="225" t="s">
        <v>21</v>
      </c>
      <c r="I484" s="226"/>
      <c r="J484" s="222"/>
      <c r="K484" s="222"/>
      <c r="L484" s="227"/>
      <c r="M484" s="228"/>
      <c r="N484" s="229"/>
      <c r="O484" s="229"/>
      <c r="P484" s="229"/>
      <c r="Q484" s="229"/>
      <c r="R484" s="229"/>
      <c r="S484" s="229"/>
      <c r="T484" s="230"/>
      <c r="AT484" s="231" t="s">
        <v>174</v>
      </c>
      <c r="AU484" s="231" t="s">
        <v>81</v>
      </c>
      <c r="AV484" s="12" t="s">
        <v>79</v>
      </c>
      <c r="AW484" s="12" t="s">
        <v>36</v>
      </c>
      <c r="AX484" s="12" t="s">
        <v>72</v>
      </c>
      <c r="AY484" s="231" t="s">
        <v>162</v>
      </c>
    </row>
    <row r="485" spans="2:51" s="13" customFormat="1" ht="13.5">
      <c r="B485" s="232"/>
      <c r="C485" s="233"/>
      <c r="D485" s="218" t="s">
        <v>174</v>
      </c>
      <c r="E485" s="234" t="s">
        <v>21</v>
      </c>
      <c r="F485" s="235" t="s">
        <v>2503</v>
      </c>
      <c r="G485" s="233"/>
      <c r="H485" s="236">
        <v>20.62</v>
      </c>
      <c r="I485" s="237"/>
      <c r="J485" s="233"/>
      <c r="K485" s="233"/>
      <c r="L485" s="238"/>
      <c r="M485" s="239"/>
      <c r="N485" s="240"/>
      <c r="O485" s="240"/>
      <c r="P485" s="240"/>
      <c r="Q485" s="240"/>
      <c r="R485" s="240"/>
      <c r="S485" s="240"/>
      <c r="T485" s="241"/>
      <c r="AT485" s="242" t="s">
        <v>174</v>
      </c>
      <c r="AU485" s="242" t="s">
        <v>81</v>
      </c>
      <c r="AV485" s="13" t="s">
        <v>81</v>
      </c>
      <c r="AW485" s="13" t="s">
        <v>36</v>
      </c>
      <c r="AX485" s="13" t="s">
        <v>72</v>
      </c>
      <c r="AY485" s="242" t="s">
        <v>162</v>
      </c>
    </row>
    <row r="486" spans="2:51" s="14" customFormat="1" ht="13.5">
      <c r="B486" s="243"/>
      <c r="C486" s="244"/>
      <c r="D486" s="245" t="s">
        <v>174</v>
      </c>
      <c r="E486" s="246" t="s">
        <v>21</v>
      </c>
      <c r="F486" s="247" t="s">
        <v>184</v>
      </c>
      <c r="G486" s="244"/>
      <c r="H486" s="248">
        <v>70.8</v>
      </c>
      <c r="I486" s="249"/>
      <c r="J486" s="244"/>
      <c r="K486" s="244"/>
      <c r="L486" s="250"/>
      <c r="M486" s="251"/>
      <c r="N486" s="252"/>
      <c r="O486" s="252"/>
      <c r="P486" s="252"/>
      <c r="Q486" s="252"/>
      <c r="R486" s="252"/>
      <c r="S486" s="252"/>
      <c r="T486" s="253"/>
      <c r="AT486" s="254" t="s">
        <v>174</v>
      </c>
      <c r="AU486" s="254" t="s">
        <v>81</v>
      </c>
      <c r="AV486" s="14" t="s">
        <v>170</v>
      </c>
      <c r="AW486" s="14" t="s">
        <v>36</v>
      </c>
      <c r="AX486" s="14" t="s">
        <v>79</v>
      </c>
      <c r="AY486" s="254" t="s">
        <v>162</v>
      </c>
    </row>
    <row r="487" spans="2:65" s="1" customFormat="1" ht="22.5" customHeight="1">
      <c r="B487" s="43"/>
      <c r="C487" s="206" t="s">
        <v>713</v>
      </c>
      <c r="D487" s="206" t="s">
        <v>165</v>
      </c>
      <c r="E487" s="207" t="s">
        <v>2504</v>
      </c>
      <c r="F487" s="208" t="s">
        <v>2505</v>
      </c>
      <c r="G487" s="209" t="s">
        <v>187</v>
      </c>
      <c r="H487" s="210">
        <v>22.74</v>
      </c>
      <c r="I487" s="211"/>
      <c r="J487" s="212">
        <f>ROUND(I487*H487,2)</f>
        <v>0</v>
      </c>
      <c r="K487" s="208" t="s">
        <v>169</v>
      </c>
      <c r="L487" s="63"/>
      <c r="M487" s="213" t="s">
        <v>21</v>
      </c>
      <c r="N487" s="214" t="s">
        <v>43</v>
      </c>
      <c r="O487" s="44"/>
      <c r="P487" s="215">
        <f>O487*H487</f>
        <v>0</v>
      </c>
      <c r="Q487" s="215">
        <v>0</v>
      </c>
      <c r="R487" s="215">
        <f>Q487*H487</f>
        <v>0</v>
      </c>
      <c r="S487" s="215">
        <v>0.08317</v>
      </c>
      <c r="T487" s="216">
        <f>S487*H487</f>
        <v>1.8912857999999997</v>
      </c>
      <c r="AR487" s="26" t="s">
        <v>376</v>
      </c>
      <c r="AT487" s="26" t="s">
        <v>165</v>
      </c>
      <c r="AU487" s="26" t="s">
        <v>81</v>
      </c>
      <c r="AY487" s="26" t="s">
        <v>162</v>
      </c>
      <c r="BE487" s="217">
        <f>IF(N487="základní",J487,0)</f>
        <v>0</v>
      </c>
      <c r="BF487" s="217">
        <f>IF(N487="snížená",J487,0)</f>
        <v>0</v>
      </c>
      <c r="BG487" s="217">
        <f>IF(N487="zákl. přenesená",J487,0)</f>
        <v>0</v>
      </c>
      <c r="BH487" s="217">
        <f>IF(N487="sníž. přenesená",J487,0)</f>
        <v>0</v>
      </c>
      <c r="BI487" s="217">
        <f>IF(N487="nulová",J487,0)</f>
        <v>0</v>
      </c>
      <c r="BJ487" s="26" t="s">
        <v>79</v>
      </c>
      <c r="BK487" s="217">
        <f>ROUND(I487*H487,2)</f>
        <v>0</v>
      </c>
      <c r="BL487" s="26" t="s">
        <v>376</v>
      </c>
      <c r="BM487" s="26" t="s">
        <v>2506</v>
      </c>
    </row>
    <row r="488" spans="2:51" s="12" customFormat="1" ht="13.5">
      <c r="B488" s="221"/>
      <c r="C488" s="222"/>
      <c r="D488" s="218" t="s">
        <v>174</v>
      </c>
      <c r="E488" s="223" t="s">
        <v>21</v>
      </c>
      <c r="F488" s="224" t="s">
        <v>2298</v>
      </c>
      <c r="G488" s="222"/>
      <c r="H488" s="225" t="s">
        <v>21</v>
      </c>
      <c r="I488" s="226"/>
      <c r="J488" s="222"/>
      <c r="K488" s="222"/>
      <c r="L488" s="227"/>
      <c r="M488" s="228"/>
      <c r="N488" s="229"/>
      <c r="O488" s="229"/>
      <c r="P488" s="229"/>
      <c r="Q488" s="229"/>
      <c r="R488" s="229"/>
      <c r="S488" s="229"/>
      <c r="T488" s="230"/>
      <c r="AT488" s="231" t="s">
        <v>174</v>
      </c>
      <c r="AU488" s="231" t="s">
        <v>81</v>
      </c>
      <c r="AV488" s="12" t="s">
        <v>79</v>
      </c>
      <c r="AW488" s="12" t="s">
        <v>36</v>
      </c>
      <c r="AX488" s="12" t="s">
        <v>72</v>
      </c>
      <c r="AY488" s="231" t="s">
        <v>162</v>
      </c>
    </row>
    <row r="489" spans="2:51" s="13" customFormat="1" ht="13.5">
      <c r="B489" s="232"/>
      <c r="C489" s="233"/>
      <c r="D489" s="218" t="s">
        <v>174</v>
      </c>
      <c r="E489" s="234" t="s">
        <v>21</v>
      </c>
      <c r="F489" s="235" t="s">
        <v>2507</v>
      </c>
      <c r="G489" s="233"/>
      <c r="H489" s="236">
        <v>19.82</v>
      </c>
      <c r="I489" s="237"/>
      <c r="J489" s="233"/>
      <c r="K489" s="233"/>
      <c r="L489" s="238"/>
      <c r="M489" s="239"/>
      <c r="N489" s="240"/>
      <c r="O489" s="240"/>
      <c r="P489" s="240"/>
      <c r="Q489" s="240"/>
      <c r="R489" s="240"/>
      <c r="S489" s="240"/>
      <c r="T489" s="241"/>
      <c r="AT489" s="242" t="s">
        <v>174</v>
      </c>
      <c r="AU489" s="242" t="s">
        <v>81</v>
      </c>
      <c r="AV489" s="13" t="s">
        <v>81</v>
      </c>
      <c r="AW489" s="13" t="s">
        <v>36</v>
      </c>
      <c r="AX489" s="13" t="s">
        <v>72</v>
      </c>
      <c r="AY489" s="242" t="s">
        <v>162</v>
      </c>
    </row>
    <row r="490" spans="2:51" s="12" customFormat="1" ht="13.5">
      <c r="B490" s="221"/>
      <c r="C490" s="222"/>
      <c r="D490" s="218" t="s">
        <v>174</v>
      </c>
      <c r="E490" s="223" t="s">
        <v>21</v>
      </c>
      <c r="F490" s="224" t="s">
        <v>2296</v>
      </c>
      <c r="G490" s="222"/>
      <c r="H490" s="225" t="s">
        <v>21</v>
      </c>
      <c r="I490" s="226"/>
      <c r="J490" s="222"/>
      <c r="K490" s="222"/>
      <c r="L490" s="227"/>
      <c r="M490" s="228"/>
      <c r="N490" s="229"/>
      <c r="O490" s="229"/>
      <c r="P490" s="229"/>
      <c r="Q490" s="229"/>
      <c r="R490" s="229"/>
      <c r="S490" s="229"/>
      <c r="T490" s="230"/>
      <c r="AT490" s="231" t="s">
        <v>174</v>
      </c>
      <c r="AU490" s="231" t="s">
        <v>81</v>
      </c>
      <c r="AV490" s="12" t="s">
        <v>79</v>
      </c>
      <c r="AW490" s="12" t="s">
        <v>36</v>
      </c>
      <c r="AX490" s="12" t="s">
        <v>72</v>
      </c>
      <c r="AY490" s="231" t="s">
        <v>162</v>
      </c>
    </row>
    <row r="491" spans="2:51" s="13" customFormat="1" ht="13.5">
      <c r="B491" s="232"/>
      <c r="C491" s="233"/>
      <c r="D491" s="218" t="s">
        <v>174</v>
      </c>
      <c r="E491" s="234" t="s">
        <v>21</v>
      </c>
      <c r="F491" s="235" t="s">
        <v>2452</v>
      </c>
      <c r="G491" s="233"/>
      <c r="H491" s="236">
        <v>1.57</v>
      </c>
      <c r="I491" s="237"/>
      <c r="J491" s="233"/>
      <c r="K491" s="233"/>
      <c r="L491" s="238"/>
      <c r="M491" s="239"/>
      <c r="N491" s="240"/>
      <c r="O491" s="240"/>
      <c r="P491" s="240"/>
      <c r="Q491" s="240"/>
      <c r="R491" s="240"/>
      <c r="S491" s="240"/>
      <c r="T491" s="241"/>
      <c r="AT491" s="242" t="s">
        <v>174</v>
      </c>
      <c r="AU491" s="242" t="s">
        <v>81</v>
      </c>
      <c r="AV491" s="13" t="s">
        <v>81</v>
      </c>
      <c r="AW491" s="13" t="s">
        <v>36</v>
      </c>
      <c r="AX491" s="13" t="s">
        <v>72</v>
      </c>
      <c r="AY491" s="242" t="s">
        <v>162</v>
      </c>
    </row>
    <row r="492" spans="2:51" s="12" customFormat="1" ht="13.5">
      <c r="B492" s="221"/>
      <c r="C492" s="222"/>
      <c r="D492" s="218" t="s">
        <v>174</v>
      </c>
      <c r="E492" s="223" t="s">
        <v>21</v>
      </c>
      <c r="F492" s="224" t="s">
        <v>2508</v>
      </c>
      <c r="G492" s="222"/>
      <c r="H492" s="225" t="s">
        <v>21</v>
      </c>
      <c r="I492" s="226"/>
      <c r="J492" s="222"/>
      <c r="K492" s="222"/>
      <c r="L492" s="227"/>
      <c r="M492" s="228"/>
      <c r="N492" s="229"/>
      <c r="O492" s="229"/>
      <c r="P492" s="229"/>
      <c r="Q492" s="229"/>
      <c r="R492" s="229"/>
      <c r="S492" s="229"/>
      <c r="T492" s="230"/>
      <c r="AT492" s="231" t="s">
        <v>174</v>
      </c>
      <c r="AU492" s="231" t="s">
        <v>81</v>
      </c>
      <c r="AV492" s="12" t="s">
        <v>79</v>
      </c>
      <c r="AW492" s="12" t="s">
        <v>36</v>
      </c>
      <c r="AX492" s="12" t="s">
        <v>72</v>
      </c>
      <c r="AY492" s="231" t="s">
        <v>162</v>
      </c>
    </row>
    <row r="493" spans="2:51" s="13" customFormat="1" ht="13.5">
      <c r="B493" s="232"/>
      <c r="C493" s="233"/>
      <c r="D493" s="218" t="s">
        <v>174</v>
      </c>
      <c r="E493" s="234" t="s">
        <v>21</v>
      </c>
      <c r="F493" s="235" t="s">
        <v>2453</v>
      </c>
      <c r="G493" s="233"/>
      <c r="H493" s="236">
        <v>1.35</v>
      </c>
      <c r="I493" s="237"/>
      <c r="J493" s="233"/>
      <c r="K493" s="233"/>
      <c r="L493" s="238"/>
      <c r="M493" s="239"/>
      <c r="N493" s="240"/>
      <c r="O493" s="240"/>
      <c r="P493" s="240"/>
      <c r="Q493" s="240"/>
      <c r="R493" s="240"/>
      <c r="S493" s="240"/>
      <c r="T493" s="241"/>
      <c r="AT493" s="242" t="s">
        <v>174</v>
      </c>
      <c r="AU493" s="242" t="s">
        <v>81</v>
      </c>
      <c r="AV493" s="13" t="s">
        <v>81</v>
      </c>
      <c r="AW493" s="13" t="s">
        <v>36</v>
      </c>
      <c r="AX493" s="13" t="s">
        <v>72</v>
      </c>
      <c r="AY493" s="242" t="s">
        <v>162</v>
      </c>
    </row>
    <row r="494" spans="2:51" s="14" customFormat="1" ht="13.5">
      <c r="B494" s="243"/>
      <c r="C494" s="244"/>
      <c r="D494" s="245" t="s">
        <v>174</v>
      </c>
      <c r="E494" s="246" t="s">
        <v>21</v>
      </c>
      <c r="F494" s="247" t="s">
        <v>184</v>
      </c>
      <c r="G494" s="244"/>
      <c r="H494" s="248">
        <v>22.74</v>
      </c>
      <c r="I494" s="249"/>
      <c r="J494" s="244"/>
      <c r="K494" s="244"/>
      <c r="L494" s="250"/>
      <c r="M494" s="251"/>
      <c r="N494" s="252"/>
      <c r="O494" s="252"/>
      <c r="P494" s="252"/>
      <c r="Q494" s="252"/>
      <c r="R494" s="252"/>
      <c r="S494" s="252"/>
      <c r="T494" s="253"/>
      <c r="AT494" s="254" t="s">
        <v>174</v>
      </c>
      <c r="AU494" s="254" t="s">
        <v>81</v>
      </c>
      <c r="AV494" s="14" t="s">
        <v>170</v>
      </c>
      <c r="AW494" s="14" t="s">
        <v>36</v>
      </c>
      <c r="AX494" s="14" t="s">
        <v>79</v>
      </c>
      <c r="AY494" s="254" t="s">
        <v>162</v>
      </c>
    </row>
    <row r="495" spans="2:65" s="1" customFormat="1" ht="22.5" customHeight="1">
      <c r="B495" s="43"/>
      <c r="C495" s="206" t="s">
        <v>718</v>
      </c>
      <c r="D495" s="206" t="s">
        <v>165</v>
      </c>
      <c r="E495" s="207" t="s">
        <v>941</v>
      </c>
      <c r="F495" s="208" t="s">
        <v>942</v>
      </c>
      <c r="G495" s="209" t="s">
        <v>187</v>
      </c>
      <c r="H495" s="210">
        <v>1.59</v>
      </c>
      <c r="I495" s="211"/>
      <c r="J495" s="212">
        <f>ROUND(I495*H495,2)</f>
        <v>0</v>
      </c>
      <c r="K495" s="208" t="s">
        <v>169</v>
      </c>
      <c r="L495" s="63"/>
      <c r="M495" s="213" t="s">
        <v>21</v>
      </c>
      <c r="N495" s="214" t="s">
        <v>43</v>
      </c>
      <c r="O495" s="44"/>
      <c r="P495" s="215">
        <f>O495*H495</f>
        <v>0</v>
      </c>
      <c r="Q495" s="215">
        <v>0.0035</v>
      </c>
      <c r="R495" s="215">
        <f>Q495*H495</f>
        <v>0.0055650000000000005</v>
      </c>
      <c r="S495" s="215">
        <v>0</v>
      </c>
      <c r="T495" s="216">
        <f>S495*H495</f>
        <v>0</v>
      </c>
      <c r="AR495" s="26" t="s">
        <v>376</v>
      </c>
      <c r="AT495" s="26" t="s">
        <v>165</v>
      </c>
      <c r="AU495" s="26" t="s">
        <v>81</v>
      </c>
      <c r="AY495" s="26" t="s">
        <v>162</v>
      </c>
      <c r="BE495" s="217">
        <f>IF(N495="základní",J495,0)</f>
        <v>0</v>
      </c>
      <c r="BF495" s="217">
        <f>IF(N495="snížená",J495,0)</f>
        <v>0</v>
      </c>
      <c r="BG495" s="217">
        <f>IF(N495="zákl. přenesená",J495,0)</f>
        <v>0</v>
      </c>
      <c r="BH495" s="217">
        <f>IF(N495="sníž. přenesená",J495,0)</f>
        <v>0</v>
      </c>
      <c r="BI495" s="217">
        <f>IF(N495="nulová",J495,0)</f>
        <v>0</v>
      </c>
      <c r="BJ495" s="26" t="s">
        <v>79</v>
      </c>
      <c r="BK495" s="217">
        <f>ROUND(I495*H495,2)</f>
        <v>0</v>
      </c>
      <c r="BL495" s="26" t="s">
        <v>376</v>
      </c>
      <c r="BM495" s="26" t="s">
        <v>2509</v>
      </c>
    </row>
    <row r="496" spans="2:51" s="12" customFormat="1" ht="13.5">
      <c r="B496" s="221"/>
      <c r="C496" s="222"/>
      <c r="D496" s="218" t="s">
        <v>174</v>
      </c>
      <c r="E496" s="223" t="s">
        <v>21</v>
      </c>
      <c r="F496" s="224" t="s">
        <v>2435</v>
      </c>
      <c r="G496" s="222"/>
      <c r="H496" s="225" t="s">
        <v>21</v>
      </c>
      <c r="I496" s="226"/>
      <c r="J496" s="222"/>
      <c r="K496" s="222"/>
      <c r="L496" s="227"/>
      <c r="M496" s="228"/>
      <c r="N496" s="229"/>
      <c r="O496" s="229"/>
      <c r="P496" s="229"/>
      <c r="Q496" s="229"/>
      <c r="R496" s="229"/>
      <c r="S496" s="229"/>
      <c r="T496" s="230"/>
      <c r="AT496" s="231" t="s">
        <v>174</v>
      </c>
      <c r="AU496" s="231" t="s">
        <v>81</v>
      </c>
      <c r="AV496" s="12" t="s">
        <v>79</v>
      </c>
      <c r="AW496" s="12" t="s">
        <v>36</v>
      </c>
      <c r="AX496" s="12" t="s">
        <v>72</v>
      </c>
      <c r="AY496" s="231" t="s">
        <v>162</v>
      </c>
    </row>
    <row r="497" spans="2:51" s="13" customFormat="1" ht="13.5">
      <c r="B497" s="232"/>
      <c r="C497" s="233"/>
      <c r="D497" s="245" t="s">
        <v>174</v>
      </c>
      <c r="E497" s="255" t="s">
        <v>21</v>
      </c>
      <c r="F497" s="256" t="s">
        <v>2444</v>
      </c>
      <c r="G497" s="233"/>
      <c r="H497" s="257">
        <v>1.59</v>
      </c>
      <c r="I497" s="237"/>
      <c r="J497" s="233"/>
      <c r="K497" s="233"/>
      <c r="L497" s="238"/>
      <c r="M497" s="239"/>
      <c r="N497" s="240"/>
      <c r="O497" s="240"/>
      <c r="P497" s="240"/>
      <c r="Q497" s="240"/>
      <c r="R497" s="240"/>
      <c r="S497" s="240"/>
      <c r="T497" s="241"/>
      <c r="AT497" s="242" t="s">
        <v>174</v>
      </c>
      <c r="AU497" s="242" t="s">
        <v>81</v>
      </c>
      <c r="AV497" s="13" t="s">
        <v>81</v>
      </c>
      <c r="AW497" s="13" t="s">
        <v>36</v>
      </c>
      <c r="AX497" s="13" t="s">
        <v>79</v>
      </c>
      <c r="AY497" s="242" t="s">
        <v>162</v>
      </c>
    </row>
    <row r="498" spans="2:65" s="1" customFormat="1" ht="22.5" customHeight="1">
      <c r="B498" s="43"/>
      <c r="C498" s="258" t="s">
        <v>722</v>
      </c>
      <c r="D498" s="258" t="s">
        <v>237</v>
      </c>
      <c r="E498" s="259" t="s">
        <v>952</v>
      </c>
      <c r="F498" s="260" t="s">
        <v>953</v>
      </c>
      <c r="G498" s="261" t="s">
        <v>187</v>
      </c>
      <c r="H498" s="262">
        <v>2.147</v>
      </c>
      <c r="I498" s="263"/>
      <c r="J498" s="264">
        <f>ROUND(I498*H498,2)</f>
        <v>0</v>
      </c>
      <c r="K498" s="260" t="s">
        <v>21</v>
      </c>
      <c r="L498" s="265"/>
      <c r="M498" s="266" t="s">
        <v>21</v>
      </c>
      <c r="N498" s="267" t="s">
        <v>43</v>
      </c>
      <c r="O498" s="44"/>
      <c r="P498" s="215">
        <f>O498*H498</f>
        <v>0</v>
      </c>
      <c r="Q498" s="215">
        <v>0.0118</v>
      </c>
      <c r="R498" s="215">
        <f>Q498*H498</f>
        <v>0.025334599999999995</v>
      </c>
      <c r="S498" s="215">
        <v>0</v>
      </c>
      <c r="T498" s="216">
        <f>S498*H498</f>
        <v>0</v>
      </c>
      <c r="AR498" s="26" t="s">
        <v>464</v>
      </c>
      <c r="AT498" s="26" t="s">
        <v>237</v>
      </c>
      <c r="AU498" s="26" t="s">
        <v>81</v>
      </c>
      <c r="AY498" s="26" t="s">
        <v>162</v>
      </c>
      <c r="BE498" s="217">
        <f>IF(N498="základní",J498,0)</f>
        <v>0</v>
      </c>
      <c r="BF498" s="217">
        <f>IF(N498="snížená",J498,0)</f>
        <v>0</v>
      </c>
      <c r="BG498" s="217">
        <f>IF(N498="zákl. přenesená",J498,0)</f>
        <v>0</v>
      </c>
      <c r="BH498" s="217">
        <f>IF(N498="sníž. přenesená",J498,0)</f>
        <v>0</v>
      </c>
      <c r="BI498" s="217">
        <f>IF(N498="nulová",J498,0)</f>
        <v>0</v>
      </c>
      <c r="BJ498" s="26" t="s">
        <v>79</v>
      </c>
      <c r="BK498" s="217">
        <f>ROUND(I498*H498,2)</f>
        <v>0</v>
      </c>
      <c r="BL498" s="26" t="s">
        <v>376</v>
      </c>
      <c r="BM498" s="26" t="s">
        <v>2510</v>
      </c>
    </row>
    <row r="499" spans="2:47" s="1" customFormat="1" ht="27">
      <c r="B499" s="43"/>
      <c r="C499" s="65"/>
      <c r="D499" s="218" t="s">
        <v>241</v>
      </c>
      <c r="E499" s="65"/>
      <c r="F499" s="219" t="s">
        <v>955</v>
      </c>
      <c r="G499" s="65"/>
      <c r="H499" s="65"/>
      <c r="I499" s="174"/>
      <c r="J499" s="65"/>
      <c r="K499" s="65"/>
      <c r="L499" s="63"/>
      <c r="M499" s="220"/>
      <c r="N499" s="44"/>
      <c r="O499" s="44"/>
      <c r="P499" s="44"/>
      <c r="Q499" s="44"/>
      <c r="R499" s="44"/>
      <c r="S499" s="44"/>
      <c r="T499" s="80"/>
      <c r="AT499" s="26" t="s">
        <v>241</v>
      </c>
      <c r="AU499" s="26" t="s">
        <v>81</v>
      </c>
    </row>
    <row r="500" spans="2:51" s="13" customFormat="1" ht="13.5">
      <c r="B500" s="232"/>
      <c r="C500" s="233"/>
      <c r="D500" s="245" t="s">
        <v>174</v>
      </c>
      <c r="E500" s="233"/>
      <c r="F500" s="256" t="s">
        <v>2511</v>
      </c>
      <c r="G500" s="233"/>
      <c r="H500" s="257">
        <v>2.147</v>
      </c>
      <c r="I500" s="237"/>
      <c r="J500" s="233"/>
      <c r="K500" s="233"/>
      <c r="L500" s="238"/>
      <c r="M500" s="239"/>
      <c r="N500" s="240"/>
      <c r="O500" s="240"/>
      <c r="P500" s="240"/>
      <c r="Q500" s="240"/>
      <c r="R500" s="240"/>
      <c r="S500" s="240"/>
      <c r="T500" s="241"/>
      <c r="AT500" s="242" t="s">
        <v>174</v>
      </c>
      <c r="AU500" s="242" t="s">
        <v>81</v>
      </c>
      <c r="AV500" s="13" t="s">
        <v>81</v>
      </c>
      <c r="AW500" s="13" t="s">
        <v>6</v>
      </c>
      <c r="AX500" s="13" t="s">
        <v>79</v>
      </c>
      <c r="AY500" s="242" t="s">
        <v>162</v>
      </c>
    </row>
    <row r="501" spans="2:65" s="1" customFormat="1" ht="22.5" customHeight="1">
      <c r="B501" s="43"/>
      <c r="C501" s="206" t="s">
        <v>743</v>
      </c>
      <c r="D501" s="206" t="s">
        <v>165</v>
      </c>
      <c r="E501" s="207" t="s">
        <v>958</v>
      </c>
      <c r="F501" s="208" t="s">
        <v>959</v>
      </c>
      <c r="G501" s="209" t="s">
        <v>187</v>
      </c>
      <c r="H501" s="210">
        <v>1.59</v>
      </c>
      <c r="I501" s="211"/>
      <c r="J501" s="212">
        <f>ROUND(I501*H501,2)</f>
        <v>0</v>
      </c>
      <c r="K501" s="208" t="s">
        <v>169</v>
      </c>
      <c r="L501" s="63"/>
      <c r="M501" s="213" t="s">
        <v>21</v>
      </c>
      <c r="N501" s="214" t="s">
        <v>43</v>
      </c>
      <c r="O501" s="44"/>
      <c r="P501" s="215">
        <f>O501*H501</f>
        <v>0</v>
      </c>
      <c r="Q501" s="215">
        <v>0.0003</v>
      </c>
      <c r="R501" s="215">
        <f>Q501*H501</f>
        <v>0.000477</v>
      </c>
      <c r="S501" s="215">
        <v>0</v>
      </c>
      <c r="T501" s="216">
        <f>S501*H501</f>
        <v>0</v>
      </c>
      <c r="AR501" s="26" t="s">
        <v>376</v>
      </c>
      <c r="AT501" s="26" t="s">
        <v>165</v>
      </c>
      <c r="AU501" s="26" t="s">
        <v>81</v>
      </c>
      <c r="AY501" s="26" t="s">
        <v>162</v>
      </c>
      <c r="BE501" s="217">
        <f>IF(N501="základní",J501,0)</f>
        <v>0</v>
      </c>
      <c r="BF501" s="217">
        <f>IF(N501="snížená",J501,0)</f>
        <v>0</v>
      </c>
      <c r="BG501" s="217">
        <f>IF(N501="zákl. přenesená",J501,0)</f>
        <v>0</v>
      </c>
      <c r="BH501" s="217">
        <f>IF(N501="sníž. přenesená",J501,0)</f>
        <v>0</v>
      </c>
      <c r="BI501" s="217">
        <f>IF(N501="nulová",J501,0)</f>
        <v>0</v>
      </c>
      <c r="BJ501" s="26" t="s">
        <v>79</v>
      </c>
      <c r="BK501" s="217">
        <f>ROUND(I501*H501,2)</f>
        <v>0</v>
      </c>
      <c r="BL501" s="26" t="s">
        <v>376</v>
      </c>
      <c r="BM501" s="26" t="s">
        <v>2512</v>
      </c>
    </row>
    <row r="502" spans="2:47" s="1" customFormat="1" ht="40.5">
      <c r="B502" s="43"/>
      <c r="C502" s="65"/>
      <c r="D502" s="245" t="s">
        <v>172</v>
      </c>
      <c r="E502" s="65"/>
      <c r="F502" s="279" t="s">
        <v>961</v>
      </c>
      <c r="G502" s="65"/>
      <c r="H502" s="65"/>
      <c r="I502" s="174"/>
      <c r="J502" s="65"/>
      <c r="K502" s="65"/>
      <c r="L502" s="63"/>
      <c r="M502" s="220"/>
      <c r="N502" s="44"/>
      <c r="O502" s="44"/>
      <c r="P502" s="44"/>
      <c r="Q502" s="44"/>
      <c r="R502" s="44"/>
      <c r="S502" s="44"/>
      <c r="T502" s="80"/>
      <c r="AT502" s="26" t="s">
        <v>172</v>
      </c>
      <c r="AU502" s="26" t="s">
        <v>81</v>
      </c>
    </row>
    <row r="503" spans="2:65" s="1" customFormat="1" ht="22.5" customHeight="1">
      <c r="B503" s="43"/>
      <c r="C503" s="206" t="s">
        <v>750</v>
      </c>
      <c r="D503" s="206" t="s">
        <v>165</v>
      </c>
      <c r="E503" s="207" t="s">
        <v>963</v>
      </c>
      <c r="F503" s="208" t="s">
        <v>964</v>
      </c>
      <c r="G503" s="209" t="s">
        <v>206</v>
      </c>
      <c r="H503" s="210">
        <v>2</v>
      </c>
      <c r="I503" s="211"/>
      <c r="J503" s="212">
        <f>ROUND(I503*H503,2)</f>
        <v>0</v>
      </c>
      <c r="K503" s="208" t="s">
        <v>169</v>
      </c>
      <c r="L503" s="63"/>
      <c r="M503" s="213" t="s">
        <v>21</v>
      </c>
      <c r="N503" s="214" t="s">
        <v>43</v>
      </c>
      <c r="O503" s="44"/>
      <c r="P503" s="215">
        <f>O503*H503</f>
        <v>0</v>
      </c>
      <c r="Q503" s="215">
        <v>3E-05</v>
      </c>
      <c r="R503" s="215">
        <f>Q503*H503</f>
        <v>6E-05</v>
      </c>
      <c r="S503" s="215">
        <v>0</v>
      </c>
      <c r="T503" s="216">
        <f>S503*H503</f>
        <v>0</v>
      </c>
      <c r="AR503" s="26" t="s">
        <v>376</v>
      </c>
      <c r="AT503" s="26" t="s">
        <v>165</v>
      </c>
      <c r="AU503" s="26" t="s">
        <v>81</v>
      </c>
      <c r="AY503" s="26" t="s">
        <v>162</v>
      </c>
      <c r="BE503" s="217">
        <f>IF(N503="základní",J503,0)</f>
        <v>0</v>
      </c>
      <c r="BF503" s="217">
        <f>IF(N503="snížená",J503,0)</f>
        <v>0</v>
      </c>
      <c r="BG503" s="217">
        <f>IF(N503="zákl. přenesená",J503,0)</f>
        <v>0</v>
      </c>
      <c r="BH503" s="217">
        <f>IF(N503="sníž. přenesená",J503,0)</f>
        <v>0</v>
      </c>
      <c r="BI503" s="217">
        <f>IF(N503="nulová",J503,0)</f>
        <v>0</v>
      </c>
      <c r="BJ503" s="26" t="s">
        <v>79</v>
      </c>
      <c r="BK503" s="217">
        <f>ROUND(I503*H503,2)</f>
        <v>0</v>
      </c>
      <c r="BL503" s="26" t="s">
        <v>376</v>
      </c>
      <c r="BM503" s="26" t="s">
        <v>2513</v>
      </c>
    </row>
    <row r="504" spans="2:47" s="1" customFormat="1" ht="40.5">
      <c r="B504" s="43"/>
      <c r="C504" s="65"/>
      <c r="D504" s="245" t="s">
        <v>172</v>
      </c>
      <c r="E504" s="65"/>
      <c r="F504" s="279" t="s">
        <v>961</v>
      </c>
      <c r="G504" s="65"/>
      <c r="H504" s="65"/>
      <c r="I504" s="174"/>
      <c r="J504" s="65"/>
      <c r="K504" s="65"/>
      <c r="L504" s="63"/>
      <c r="M504" s="220"/>
      <c r="N504" s="44"/>
      <c r="O504" s="44"/>
      <c r="P504" s="44"/>
      <c r="Q504" s="44"/>
      <c r="R504" s="44"/>
      <c r="S504" s="44"/>
      <c r="T504" s="80"/>
      <c r="AT504" s="26" t="s">
        <v>172</v>
      </c>
      <c r="AU504" s="26" t="s">
        <v>81</v>
      </c>
    </row>
    <row r="505" spans="2:65" s="1" customFormat="1" ht="22.5" customHeight="1">
      <c r="B505" s="43"/>
      <c r="C505" s="206" t="s">
        <v>755</v>
      </c>
      <c r="D505" s="206" t="s">
        <v>165</v>
      </c>
      <c r="E505" s="207" t="s">
        <v>967</v>
      </c>
      <c r="F505" s="208" t="s">
        <v>968</v>
      </c>
      <c r="G505" s="209" t="s">
        <v>416</v>
      </c>
      <c r="H505" s="210">
        <v>30</v>
      </c>
      <c r="I505" s="211"/>
      <c r="J505" s="212">
        <f>ROUND(I505*H505,2)</f>
        <v>0</v>
      </c>
      <c r="K505" s="208" t="s">
        <v>169</v>
      </c>
      <c r="L505" s="63"/>
      <c r="M505" s="213" t="s">
        <v>21</v>
      </c>
      <c r="N505" s="214" t="s">
        <v>43</v>
      </c>
      <c r="O505" s="44"/>
      <c r="P505" s="215">
        <f>O505*H505</f>
        <v>0</v>
      </c>
      <c r="Q505" s="215">
        <v>0</v>
      </c>
      <c r="R505" s="215">
        <f>Q505*H505</f>
        <v>0</v>
      </c>
      <c r="S505" s="215">
        <v>0</v>
      </c>
      <c r="T505" s="216">
        <f>S505*H505</f>
        <v>0</v>
      </c>
      <c r="AR505" s="26" t="s">
        <v>376</v>
      </c>
      <c r="AT505" s="26" t="s">
        <v>165</v>
      </c>
      <c r="AU505" s="26" t="s">
        <v>81</v>
      </c>
      <c r="AY505" s="26" t="s">
        <v>162</v>
      </c>
      <c r="BE505" s="217">
        <f>IF(N505="základní",J505,0)</f>
        <v>0</v>
      </c>
      <c r="BF505" s="217">
        <f>IF(N505="snížená",J505,0)</f>
        <v>0</v>
      </c>
      <c r="BG505" s="217">
        <f>IF(N505="zákl. přenesená",J505,0)</f>
        <v>0</v>
      </c>
      <c r="BH505" s="217">
        <f>IF(N505="sníž. přenesená",J505,0)</f>
        <v>0</v>
      </c>
      <c r="BI505" s="217">
        <f>IF(N505="nulová",J505,0)</f>
        <v>0</v>
      </c>
      <c r="BJ505" s="26" t="s">
        <v>79</v>
      </c>
      <c r="BK505" s="217">
        <f>ROUND(I505*H505,2)</f>
        <v>0</v>
      </c>
      <c r="BL505" s="26" t="s">
        <v>376</v>
      </c>
      <c r="BM505" s="26" t="s">
        <v>2514</v>
      </c>
    </row>
    <row r="506" spans="2:47" s="1" customFormat="1" ht="40.5">
      <c r="B506" s="43"/>
      <c r="C506" s="65"/>
      <c r="D506" s="245" t="s">
        <v>172</v>
      </c>
      <c r="E506" s="65"/>
      <c r="F506" s="279" t="s">
        <v>961</v>
      </c>
      <c r="G506" s="65"/>
      <c r="H506" s="65"/>
      <c r="I506" s="174"/>
      <c r="J506" s="65"/>
      <c r="K506" s="65"/>
      <c r="L506" s="63"/>
      <c r="M506" s="220"/>
      <c r="N506" s="44"/>
      <c r="O506" s="44"/>
      <c r="P506" s="44"/>
      <c r="Q506" s="44"/>
      <c r="R506" s="44"/>
      <c r="S506" s="44"/>
      <c r="T506" s="80"/>
      <c r="AT506" s="26" t="s">
        <v>172</v>
      </c>
      <c r="AU506" s="26" t="s">
        <v>81</v>
      </c>
    </row>
    <row r="507" spans="2:65" s="1" customFormat="1" ht="31.5" customHeight="1">
      <c r="B507" s="43"/>
      <c r="C507" s="206" t="s">
        <v>761</v>
      </c>
      <c r="D507" s="206" t="s">
        <v>165</v>
      </c>
      <c r="E507" s="207" t="s">
        <v>971</v>
      </c>
      <c r="F507" s="208" t="s">
        <v>2515</v>
      </c>
      <c r="G507" s="209" t="s">
        <v>187</v>
      </c>
      <c r="H507" s="210">
        <v>1.59</v>
      </c>
      <c r="I507" s="211"/>
      <c r="J507" s="212">
        <f>ROUND(I507*H507,2)</f>
        <v>0</v>
      </c>
      <c r="K507" s="208" t="s">
        <v>21</v>
      </c>
      <c r="L507" s="63"/>
      <c r="M507" s="213" t="s">
        <v>21</v>
      </c>
      <c r="N507" s="214" t="s">
        <v>43</v>
      </c>
      <c r="O507" s="44"/>
      <c r="P507" s="215">
        <f>O507*H507</f>
        <v>0</v>
      </c>
      <c r="Q507" s="215">
        <v>0.00715</v>
      </c>
      <c r="R507" s="215">
        <f>Q507*H507</f>
        <v>0.0113685</v>
      </c>
      <c r="S507" s="215">
        <v>0</v>
      </c>
      <c r="T507" s="216">
        <f>S507*H507</f>
        <v>0</v>
      </c>
      <c r="AR507" s="26" t="s">
        <v>376</v>
      </c>
      <c r="AT507" s="26" t="s">
        <v>165</v>
      </c>
      <c r="AU507" s="26" t="s">
        <v>81</v>
      </c>
      <c r="AY507" s="26" t="s">
        <v>162</v>
      </c>
      <c r="BE507" s="217">
        <f>IF(N507="základní",J507,0)</f>
        <v>0</v>
      </c>
      <c r="BF507" s="217">
        <f>IF(N507="snížená",J507,0)</f>
        <v>0</v>
      </c>
      <c r="BG507" s="217">
        <f>IF(N507="zákl. přenesená",J507,0)</f>
        <v>0</v>
      </c>
      <c r="BH507" s="217">
        <f>IF(N507="sníž. přenesená",J507,0)</f>
        <v>0</v>
      </c>
      <c r="BI507" s="217">
        <f>IF(N507="nulová",J507,0)</f>
        <v>0</v>
      </c>
      <c r="BJ507" s="26" t="s">
        <v>79</v>
      </c>
      <c r="BK507" s="217">
        <f>ROUND(I507*H507,2)</f>
        <v>0</v>
      </c>
      <c r="BL507" s="26" t="s">
        <v>376</v>
      </c>
      <c r="BM507" s="26" t="s">
        <v>2516</v>
      </c>
    </row>
    <row r="508" spans="2:47" s="1" customFormat="1" ht="27">
      <c r="B508" s="43"/>
      <c r="C508" s="65"/>
      <c r="D508" s="245" t="s">
        <v>172</v>
      </c>
      <c r="E508" s="65"/>
      <c r="F508" s="279" t="s">
        <v>974</v>
      </c>
      <c r="G508" s="65"/>
      <c r="H508" s="65"/>
      <c r="I508" s="174"/>
      <c r="J508" s="65"/>
      <c r="K508" s="65"/>
      <c r="L508" s="63"/>
      <c r="M508" s="220"/>
      <c r="N508" s="44"/>
      <c r="O508" s="44"/>
      <c r="P508" s="44"/>
      <c r="Q508" s="44"/>
      <c r="R508" s="44"/>
      <c r="S508" s="44"/>
      <c r="T508" s="80"/>
      <c r="AT508" s="26" t="s">
        <v>172</v>
      </c>
      <c r="AU508" s="26" t="s">
        <v>81</v>
      </c>
    </row>
    <row r="509" spans="2:65" s="1" customFormat="1" ht="31.5" customHeight="1">
      <c r="B509" s="43"/>
      <c r="C509" s="206" t="s">
        <v>766</v>
      </c>
      <c r="D509" s="206" t="s">
        <v>165</v>
      </c>
      <c r="E509" s="207" t="s">
        <v>990</v>
      </c>
      <c r="F509" s="208" t="s">
        <v>991</v>
      </c>
      <c r="G509" s="209" t="s">
        <v>187</v>
      </c>
      <c r="H509" s="210">
        <v>3.18</v>
      </c>
      <c r="I509" s="211"/>
      <c r="J509" s="212">
        <f>ROUND(I509*H509,2)</f>
        <v>0</v>
      </c>
      <c r="K509" s="208" t="s">
        <v>21</v>
      </c>
      <c r="L509" s="63"/>
      <c r="M509" s="213" t="s">
        <v>21</v>
      </c>
      <c r="N509" s="214" t="s">
        <v>43</v>
      </c>
      <c r="O509" s="44"/>
      <c r="P509" s="215">
        <f>O509*H509</f>
        <v>0</v>
      </c>
      <c r="Q509" s="215">
        <v>0.00179</v>
      </c>
      <c r="R509" s="215">
        <f>Q509*H509</f>
        <v>0.0056922</v>
      </c>
      <c r="S509" s="215">
        <v>0</v>
      </c>
      <c r="T509" s="216">
        <f>S509*H509</f>
        <v>0</v>
      </c>
      <c r="AR509" s="26" t="s">
        <v>376</v>
      </c>
      <c r="AT509" s="26" t="s">
        <v>165</v>
      </c>
      <c r="AU509" s="26" t="s">
        <v>81</v>
      </c>
      <c r="AY509" s="26" t="s">
        <v>162</v>
      </c>
      <c r="BE509" s="217">
        <f>IF(N509="základní",J509,0)</f>
        <v>0</v>
      </c>
      <c r="BF509" s="217">
        <f>IF(N509="snížená",J509,0)</f>
        <v>0</v>
      </c>
      <c r="BG509" s="217">
        <f>IF(N509="zákl. přenesená",J509,0)</f>
        <v>0</v>
      </c>
      <c r="BH509" s="217">
        <f>IF(N509="sníž. přenesená",J509,0)</f>
        <v>0</v>
      </c>
      <c r="BI509" s="217">
        <f>IF(N509="nulová",J509,0)</f>
        <v>0</v>
      </c>
      <c r="BJ509" s="26" t="s">
        <v>79</v>
      </c>
      <c r="BK509" s="217">
        <f>ROUND(I509*H509,2)</f>
        <v>0</v>
      </c>
      <c r="BL509" s="26" t="s">
        <v>376</v>
      </c>
      <c r="BM509" s="26" t="s">
        <v>2517</v>
      </c>
    </row>
    <row r="510" spans="2:47" s="1" customFormat="1" ht="27">
      <c r="B510" s="43"/>
      <c r="C510" s="65"/>
      <c r="D510" s="218" t="s">
        <v>172</v>
      </c>
      <c r="E510" s="65"/>
      <c r="F510" s="219" t="s">
        <v>974</v>
      </c>
      <c r="G510" s="65"/>
      <c r="H510" s="65"/>
      <c r="I510" s="174"/>
      <c r="J510" s="65"/>
      <c r="K510" s="65"/>
      <c r="L510" s="63"/>
      <c r="M510" s="220"/>
      <c r="N510" s="44"/>
      <c r="O510" s="44"/>
      <c r="P510" s="44"/>
      <c r="Q510" s="44"/>
      <c r="R510" s="44"/>
      <c r="S510" s="44"/>
      <c r="T510" s="80"/>
      <c r="AT510" s="26" t="s">
        <v>172</v>
      </c>
      <c r="AU510" s="26" t="s">
        <v>81</v>
      </c>
    </row>
    <row r="511" spans="2:51" s="13" customFormat="1" ht="13.5">
      <c r="B511" s="232"/>
      <c r="C511" s="233"/>
      <c r="D511" s="245" t="s">
        <v>174</v>
      </c>
      <c r="E511" s="233"/>
      <c r="F511" s="256" t="s">
        <v>2518</v>
      </c>
      <c r="G511" s="233"/>
      <c r="H511" s="257">
        <v>3.18</v>
      </c>
      <c r="I511" s="237"/>
      <c r="J511" s="233"/>
      <c r="K511" s="233"/>
      <c r="L511" s="238"/>
      <c r="M511" s="239"/>
      <c r="N511" s="240"/>
      <c r="O511" s="240"/>
      <c r="P511" s="240"/>
      <c r="Q511" s="240"/>
      <c r="R511" s="240"/>
      <c r="S511" s="240"/>
      <c r="T511" s="241"/>
      <c r="AT511" s="242" t="s">
        <v>174</v>
      </c>
      <c r="AU511" s="242" t="s">
        <v>81</v>
      </c>
      <c r="AV511" s="13" t="s">
        <v>81</v>
      </c>
      <c r="AW511" s="13" t="s">
        <v>6</v>
      </c>
      <c r="AX511" s="13" t="s">
        <v>79</v>
      </c>
      <c r="AY511" s="242" t="s">
        <v>162</v>
      </c>
    </row>
    <row r="512" spans="2:65" s="1" customFormat="1" ht="22.5" customHeight="1">
      <c r="B512" s="43"/>
      <c r="C512" s="206" t="s">
        <v>774</v>
      </c>
      <c r="D512" s="206" t="s">
        <v>165</v>
      </c>
      <c r="E512" s="207" t="s">
        <v>995</v>
      </c>
      <c r="F512" s="208" t="s">
        <v>996</v>
      </c>
      <c r="G512" s="209" t="s">
        <v>594</v>
      </c>
      <c r="H512" s="280"/>
      <c r="I512" s="211"/>
      <c r="J512" s="212">
        <f>ROUND(I512*H512,2)</f>
        <v>0</v>
      </c>
      <c r="K512" s="208" t="s">
        <v>169</v>
      </c>
      <c r="L512" s="63"/>
      <c r="M512" s="213" t="s">
        <v>21</v>
      </c>
      <c r="N512" s="214" t="s">
        <v>43</v>
      </c>
      <c r="O512" s="44"/>
      <c r="P512" s="215">
        <f>O512*H512</f>
        <v>0</v>
      </c>
      <c r="Q512" s="215">
        <v>0</v>
      </c>
      <c r="R512" s="215">
        <f>Q512*H512</f>
        <v>0</v>
      </c>
      <c r="S512" s="215">
        <v>0</v>
      </c>
      <c r="T512" s="216">
        <f>S512*H512</f>
        <v>0</v>
      </c>
      <c r="AR512" s="26" t="s">
        <v>376</v>
      </c>
      <c r="AT512" s="26" t="s">
        <v>165</v>
      </c>
      <c r="AU512" s="26" t="s">
        <v>81</v>
      </c>
      <c r="AY512" s="26" t="s">
        <v>162</v>
      </c>
      <c r="BE512" s="217">
        <f>IF(N512="základní",J512,0)</f>
        <v>0</v>
      </c>
      <c r="BF512" s="217">
        <f>IF(N512="snížená",J512,0)</f>
        <v>0</v>
      </c>
      <c r="BG512" s="217">
        <f>IF(N512="zákl. přenesená",J512,0)</f>
        <v>0</v>
      </c>
      <c r="BH512" s="217">
        <f>IF(N512="sníž. přenesená",J512,0)</f>
        <v>0</v>
      </c>
      <c r="BI512" s="217">
        <f>IF(N512="nulová",J512,0)</f>
        <v>0</v>
      </c>
      <c r="BJ512" s="26" t="s">
        <v>79</v>
      </c>
      <c r="BK512" s="217">
        <f>ROUND(I512*H512,2)</f>
        <v>0</v>
      </c>
      <c r="BL512" s="26" t="s">
        <v>376</v>
      </c>
      <c r="BM512" s="26" t="s">
        <v>2519</v>
      </c>
    </row>
    <row r="513" spans="2:47" s="1" customFormat="1" ht="121.5">
      <c r="B513" s="43"/>
      <c r="C513" s="65"/>
      <c r="D513" s="245" t="s">
        <v>172</v>
      </c>
      <c r="E513" s="65"/>
      <c r="F513" s="279" t="s">
        <v>998</v>
      </c>
      <c r="G513" s="65"/>
      <c r="H513" s="65"/>
      <c r="I513" s="174"/>
      <c r="J513" s="65"/>
      <c r="K513" s="65"/>
      <c r="L513" s="63"/>
      <c r="M513" s="220"/>
      <c r="N513" s="44"/>
      <c r="O513" s="44"/>
      <c r="P513" s="44"/>
      <c r="Q513" s="44"/>
      <c r="R513" s="44"/>
      <c r="S513" s="44"/>
      <c r="T513" s="80"/>
      <c r="AT513" s="26" t="s">
        <v>172</v>
      </c>
      <c r="AU513" s="26" t="s">
        <v>81</v>
      </c>
    </row>
    <row r="514" spans="2:65" s="1" customFormat="1" ht="22.5" customHeight="1">
      <c r="B514" s="43"/>
      <c r="C514" s="206" t="s">
        <v>778</v>
      </c>
      <c r="D514" s="206" t="s">
        <v>165</v>
      </c>
      <c r="E514" s="207" t="s">
        <v>1000</v>
      </c>
      <c r="F514" s="208" t="s">
        <v>1001</v>
      </c>
      <c r="G514" s="209" t="s">
        <v>594</v>
      </c>
      <c r="H514" s="280"/>
      <c r="I514" s="211"/>
      <c r="J514" s="212">
        <f>ROUND(I514*H514,2)</f>
        <v>0</v>
      </c>
      <c r="K514" s="208" t="s">
        <v>169</v>
      </c>
      <c r="L514" s="63"/>
      <c r="M514" s="213" t="s">
        <v>21</v>
      </c>
      <c r="N514" s="214" t="s">
        <v>43</v>
      </c>
      <c r="O514" s="44"/>
      <c r="P514" s="215">
        <f>O514*H514</f>
        <v>0</v>
      </c>
      <c r="Q514" s="215">
        <v>0</v>
      </c>
      <c r="R514" s="215">
        <f>Q514*H514</f>
        <v>0</v>
      </c>
      <c r="S514" s="215">
        <v>0</v>
      </c>
      <c r="T514" s="216">
        <f>S514*H514</f>
        <v>0</v>
      </c>
      <c r="AR514" s="26" t="s">
        <v>376</v>
      </c>
      <c r="AT514" s="26" t="s">
        <v>165</v>
      </c>
      <c r="AU514" s="26" t="s">
        <v>81</v>
      </c>
      <c r="AY514" s="26" t="s">
        <v>162</v>
      </c>
      <c r="BE514" s="217">
        <f>IF(N514="základní",J514,0)</f>
        <v>0</v>
      </c>
      <c r="BF514" s="217">
        <f>IF(N514="snížená",J514,0)</f>
        <v>0</v>
      </c>
      <c r="BG514" s="217">
        <f>IF(N514="zákl. přenesená",J514,0)</f>
        <v>0</v>
      </c>
      <c r="BH514" s="217">
        <f>IF(N514="sníž. přenesená",J514,0)</f>
        <v>0</v>
      </c>
      <c r="BI514" s="217">
        <f>IF(N514="nulová",J514,0)</f>
        <v>0</v>
      </c>
      <c r="BJ514" s="26" t="s">
        <v>79</v>
      </c>
      <c r="BK514" s="217">
        <f>ROUND(I514*H514,2)</f>
        <v>0</v>
      </c>
      <c r="BL514" s="26" t="s">
        <v>376</v>
      </c>
      <c r="BM514" s="26" t="s">
        <v>2520</v>
      </c>
    </row>
    <row r="515" spans="2:47" s="1" customFormat="1" ht="121.5">
      <c r="B515" s="43"/>
      <c r="C515" s="65"/>
      <c r="D515" s="218" t="s">
        <v>172</v>
      </c>
      <c r="E515" s="65"/>
      <c r="F515" s="219" t="s">
        <v>998</v>
      </c>
      <c r="G515" s="65"/>
      <c r="H515" s="65"/>
      <c r="I515" s="174"/>
      <c r="J515" s="65"/>
      <c r="K515" s="65"/>
      <c r="L515" s="63"/>
      <c r="M515" s="220"/>
      <c r="N515" s="44"/>
      <c r="O515" s="44"/>
      <c r="P515" s="44"/>
      <c r="Q515" s="44"/>
      <c r="R515" s="44"/>
      <c r="S515" s="44"/>
      <c r="T515" s="80"/>
      <c r="AT515" s="26" t="s">
        <v>172</v>
      </c>
      <c r="AU515" s="26" t="s">
        <v>81</v>
      </c>
    </row>
    <row r="516" spans="2:63" s="11" customFormat="1" ht="29.85" customHeight="1">
      <c r="B516" s="189"/>
      <c r="C516" s="190"/>
      <c r="D516" s="203" t="s">
        <v>71</v>
      </c>
      <c r="E516" s="204" t="s">
        <v>1003</v>
      </c>
      <c r="F516" s="204" t="s">
        <v>1004</v>
      </c>
      <c r="G516" s="190"/>
      <c r="H516" s="190"/>
      <c r="I516" s="193"/>
      <c r="J516" s="205">
        <f>BK516</f>
        <v>0</v>
      </c>
      <c r="K516" s="190"/>
      <c r="L516" s="195"/>
      <c r="M516" s="196"/>
      <c r="N516" s="197"/>
      <c r="O516" s="197"/>
      <c r="P516" s="198">
        <f>SUM(P517:P538)</f>
        <v>0</v>
      </c>
      <c r="Q516" s="197"/>
      <c r="R516" s="198">
        <f>SUM(R517:R538)</f>
        <v>0</v>
      </c>
      <c r="S516" s="197"/>
      <c r="T516" s="199">
        <f>SUM(T517:T538)</f>
        <v>2.481842</v>
      </c>
      <c r="AR516" s="200" t="s">
        <v>81</v>
      </c>
      <c r="AT516" s="201" t="s">
        <v>71</v>
      </c>
      <c r="AU516" s="201" t="s">
        <v>79</v>
      </c>
      <c r="AY516" s="200" t="s">
        <v>162</v>
      </c>
      <c r="BK516" s="202">
        <f>SUM(BK517:BK538)</f>
        <v>0</v>
      </c>
    </row>
    <row r="517" spans="2:65" s="1" customFormat="1" ht="22.5" customHeight="1">
      <c r="B517" s="43"/>
      <c r="C517" s="206" t="s">
        <v>782</v>
      </c>
      <c r="D517" s="206" t="s">
        <v>165</v>
      </c>
      <c r="E517" s="207" t="s">
        <v>1006</v>
      </c>
      <c r="F517" s="208" t="s">
        <v>1007</v>
      </c>
      <c r="G517" s="209" t="s">
        <v>187</v>
      </c>
      <c r="H517" s="210">
        <v>127.58</v>
      </c>
      <c r="I517" s="211"/>
      <c r="J517" s="212">
        <f>ROUND(I517*H517,2)</f>
        <v>0</v>
      </c>
      <c r="K517" s="208" t="s">
        <v>169</v>
      </c>
      <c r="L517" s="63"/>
      <c r="M517" s="213" t="s">
        <v>21</v>
      </c>
      <c r="N517" s="214" t="s">
        <v>43</v>
      </c>
      <c r="O517" s="44"/>
      <c r="P517" s="215">
        <f>O517*H517</f>
        <v>0</v>
      </c>
      <c r="Q517" s="215">
        <v>0</v>
      </c>
      <c r="R517" s="215">
        <f>Q517*H517</f>
        <v>0</v>
      </c>
      <c r="S517" s="215">
        <v>0.015</v>
      </c>
      <c r="T517" s="216">
        <f>S517*H517</f>
        <v>1.9137</v>
      </c>
      <c r="AR517" s="26" t="s">
        <v>376</v>
      </c>
      <c r="AT517" s="26" t="s">
        <v>165</v>
      </c>
      <c r="AU517" s="26" t="s">
        <v>81</v>
      </c>
      <c r="AY517" s="26" t="s">
        <v>162</v>
      </c>
      <c r="BE517" s="217">
        <f>IF(N517="základní",J517,0)</f>
        <v>0</v>
      </c>
      <c r="BF517" s="217">
        <f>IF(N517="snížená",J517,0)</f>
        <v>0</v>
      </c>
      <c r="BG517" s="217">
        <f>IF(N517="zákl. přenesená",J517,0)</f>
        <v>0</v>
      </c>
      <c r="BH517" s="217">
        <f>IF(N517="sníž. přenesená",J517,0)</f>
        <v>0</v>
      </c>
      <c r="BI517" s="217">
        <f>IF(N517="nulová",J517,0)</f>
        <v>0</v>
      </c>
      <c r="BJ517" s="26" t="s">
        <v>79</v>
      </c>
      <c r="BK517" s="217">
        <f>ROUND(I517*H517,2)</f>
        <v>0</v>
      </c>
      <c r="BL517" s="26" t="s">
        <v>376</v>
      </c>
      <c r="BM517" s="26" t="s">
        <v>2521</v>
      </c>
    </row>
    <row r="518" spans="2:51" s="12" customFormat="1" ht="13.5">
      <c r="B518" s="221"/>
      <c r="C518" s="222"/>
      <c r="D518" s="218" t="s">
        <v>174</v>
      </c>
      <c r="E518" s="223" t="s">
        <v>21</v>
      </c>
      <c r="F518" s="224" t="s">
        <v>2306</v>
      </c>
      <c r="G518" s="222"/>
      <c r="H518" s="225" t="s">
        <v>21</v>
      </c>
      <c r="I518" s="226"/>
      <c r="J518" s="222"/>
      <c r="K518" s="222"/>
      <c r="L518" s="227"/>
      <c r="M518" s="228"/>
      <c r="N518" s="229"/>
      <c r="O518" s="229"/>
      <c r="P518" s="229"/>
      <c r="Q518" s="229"/>
      <c r="R518" s="229"/>
      <c r="S518" s="229"/>
      <c r="T518" s="230"/>
      <c r="AT518" s="231" t="s">
        <v>174</v>
      </c>
      <c r="AU518" s="231" t="s">
        <v>81</v>
      </c>
      <c r="AV518" s="12" t="s">
        <v>79</v>
      </c>
      <c r="AW518" s="12" t="s">
        <v>36</v>
      </c>
      <c r="AX518" s="12" t="s">
        <v>72</v>
      </c>
      <c r="AY518" s="231" t="s">
        <v>162</v>
      </c>
    </row>
    <row r="519" spans="2:51" s="13" customFormat="1" ht="13.5">
      <c r="B519" s="232"/>
      <c r="C519" s="233"/>
      <c r="D519" s="218" t="s">
        <v>174</v>
      </c>
      <c r="E519" s="234" t="s">
        <v>21</v>
      </c>
      <c r="F519" s="235" t="s">
        <v>2522</v>
      </c>
      <c r="G519" s="233"/>
      <c r="H519" s="236">
        <v>41.6</v>
      </c>
      <c r="I519" s="237"/>
      <c r="J519" s="233"/>
      <c r="K519" s="233"/>
      <c r="L519" s="238"/>
      <c r="M519" s="239"/>
      <c r="N519" s="240"/>
      <c r="O519" s="240"/>
      <c r="P519" s="240"/>
      <c r="Q519" s="240"/>
      <c r="R519" s="240"/>
      <c r="S519" s="240"/>
      <c r="T519" s="241"/>
      <c r="AT519" s="242" t="s">
        <v>174</v>
      </c>
      <c r="AU519" s="242" t="s">
        <v>81</v>
      </c>
      <c r="AV519" s="13" t="s">
        <v>81</v>
      </c>
      <c r="AW519" s="13" t="s">
        <v>36</v>
      </c>
      <c r="AX519" s="13" t="s">
        <v>72</v>
      </c>
      <c r="AY519" s="242" t="s">
        <v>162</v>
      </c>
    </row>
    <row r="520" spans="2:51" s="12" customFormat="1" ht="13.5">
      <c r="B520" s="221"/>
      <c r="C520" s="222"/>
      <c r="D520" s="218" t="s">
        <v>174</v>
      </c>
      <c r="E520" s="223" t="s">
        <v>21</v>
      </c>
      <c r="F520" s="224" t="s">
        <v>2325</v>
      </c>
      <c r="G520" s="222"/>
      <c r="H520" s="225" t="s">
        <v>21</v>
      </c>
      <c r="I520" s="226"/>
      <c r="J520" s="222"/>
      <c r="K520" s="222"/>
      <c r="L520" s="227"/>
      <c r="M520" s="228"/>
      <c r="N520" s="229"/>
      <c r="O520" s="229"/>
      <c r="P520" s="229"/>
      <c r="Q520" s="229"/>
      <c r="R520" s="229"/>
      <c r="S520" s="229"/>
      <c r="T520" s="230"/>
      <c r="AT520" s="231" t="s">
        <v>174</v>
      </c>
      <c r="AU520" s="231" t="s">
        <v>81</v>
      </c>
      <c r="AV520" s="12" t="s">
        <v>79</v>
      </c>
      <c r="AW520" s="12" t="s">
        <v>36</v>
      </c>
      <c r="AX520" s="12" t="s">
        <v>72</v>
      </c>
      <c r="AY520" s="231" t="s">
        <v>162</v>
      </c>
    </row>
    <row r="521" spans="2:51" s="13" customFormat="1" ht="13.5">
      <c r="B521" s="232"/>
      <c r="C521" s="233"/>
      <c r="D521" s="218" t="s">
        <v>174</v>
      </c>
      <c r="E521" s="234" t="s">
        <v>21</v>
      </c>
      <c r="F521" s="235" t="s">
        <v>2523</v>
      </c>
      <c r="G521" s="233"/>
      <c r="H521" s="236">
        <v>24.57</v>
      </c>
      <c r="I521" s="237"/>
      <c r="J521" s="233"/>
      <c r="K521" s="233"/>
      <c r="L521" s="238"/>
      <c r="M521" s="239"/>
      <c r="N521" s="240"/>
      <c r="O521" s="240"/>
      <c r="P521" s="240"/>
      <c r="Q521" s="240"/>
      <c r="R521" s="240"/>
      <c r="S521" s="240"/>
      <c r="T521" s="241"/>
      <c r="AT521" s="242" t="s">
        <v>174</v>
      </c>
      <c r="AU521" s="242" t="s">
        <v>81</v>
      </c>
      <c r="AV521" s="13" t="s">
        <v>81</v>
      </c>
      <c r="AW521" s="13" t="s">
        <v>36</v>
      </c>
      <c r="AX521" s="13" t="s">
        <v>72</v>
      </c>
      <c r="AY521" s="242" t="s">
        <v>162</v>
      </c>
    </row>
    <row r="522" spans="2:51" s="12" customFormat="1" ht="13.5">
      <c r="B522" s="221"/>
      <c r="C522" s="222"/>
      <c r="D522" s="218" t="s">
        <v>174</v>
      </c>
      <c r="E522" s="223" t="s">
        <v>21</v>
      </c>
      <c r="F522" s="224" t="s">
        <v>2346</v>
      </c>
      <c r="G522" s="222"/>
      <c r="H522" s="225" t="s">
        <v>21</v>
      </c>
      <c r="I522" s="226"/>
      <c r="J522" s="222"/>
      <c r="K522" s="222"/>
      <c r="L522" s="227"/>
      <c r="M522" s="228"/>
      <c r="N522" s="229"/>
      <c r="O522" s="229"/>
      <c r="P522" s="229"/>
      <c r="Q522" s="229"/>
      <c r="R522" s="229"/>
      <c r="S522" s="229"/>
      <c r="T522" s="230"/>
      <c r="AT522" s="231" t="s">
        <v>174</v>
      </c>
      <c r="AU522" s="231" t="s">
        <v>81</v>
      </c>
      <c r="AV522" s="12" t="s">
        <v>79</v>
      </c>
      <c r="AW522" s="12" t="s">
        <v>36</v>
      </c>
      <c r="AX522" s="12" t="s">
        <v>72</v>
      </c>
      <c r="AY522" s="231" t="s">
        <v>162</v>
      </c>
    </row>
    <row r="523" spans="2:51" s="13" customFormat="1" ht="13.5">
      <c r="B523" s="232"/>
      <c r="C523" s="233"/>
      <c r="D523" s="218" t="s">
        <v>174</v>
      </c>
      <c r="E523" s="234" t="s">
        <v>21</v>
      </c>
      <c r="F523" s="235" t="s">
        <v>2524</v>
      </c>
      <c r="G523" s="233"/>
      <c r="H523" s="236">
        <v>21.33</v>
      </c>
      <c r="I523" s="237"/>
      <c r="J523" s="233"/>
      <c r="K523" s="233"/>
      <c r="L523" s="238"/>
      <c r="M523" s="239"/>
      <c r="N523" s="240"/>
      <c r="O523" s="240"/>
      <c r="P523" s="240"/>
      <c r="Q523" s="240"/>
      <c r="R523" s="240"/>
      <c r="S523" s="240"/>
      <c r="T523" s="241"/>
      <c r="AT523" s="242" t="s">
        <v>174</v>
      </c>
      <c r="AU523" s="242" t="s">
        <v>81</v>
      </c>
      <c r="AV523" s="13" t="s">
        <v>81</v>
      </c>
      <c r="AW523" s="13" t="s">
        <v>36</v>
      </c>
      <c r="AX523" s="13" t="s">
        <v>72</v>
      </c>
      <c r="AY523" s="242" t="s">
        <v>162</v>
      </c>
    </row>
    <row r="524" spans="2:51" s="12" customFormat="1" ht="13.5">
      <c r="B524" s="221"/>
      <c r="C524" s="222"/>
      <c r="D524" s="218" t="s">
        <v>174</v>
      </c>
      <c r="E524" s="223" t="s">
        <v>21</v>
      </c>
      <c r="F524" s="224" t="s">
        <v>2348</v>
      </c>
      <c r="G524" s="222"/>
      <c r="H524" s="225" t="s">
        <v>21</v>
      </c>
      <c r="I524" s="226"/>
      <c r="J524" s="222"/>
      <c r="K524" s="222"/>
      <c r="L524" s="227"/>
      <c r="M524" s="228"/>
      <c r="N524" s="229"/>
      <c r="O524" s="229"/>
      <c r="P524" s="229"/>
      <c r="Q524" s="229"/>
      <c r="R524" s="229"/>
      <c r="S524" s="229"/>
      <c r="T524" s="230"/>
      <c r="AT524" s="231" t="s">
        <v>174</v>
      </c>
      <c r="AU524" s="231" t="s">
        <v>81</v>
      </c>
      <c r="AV524" s="12" t="s">
        <v>79</v>
      </c>
      <c r="AW524" s="12" t="s">
        <v>36</v>
      </c>
      <c r="AX524" s="12" t="s">
        <v>72</v>
      </c>
      <c r="AY524" s="231" t="s">
        <v>162</v>
      </c>
    </row>
    <row r="525" spans="2:51" s="13" customFormat="1" ht="13.5">
      <c r="B525" s="232"/>
      <c r="C525" s="233"/>
      <c r="D525" s="218" t="s">
        <v>174</v>
      </c>
      <c r="E525" s="234" t="s">
        <v>21</v>
      </c>
      <c r="F525" s="235" t="s">
        <v>733</v>
      </c>
      <c r="G525" s="233"/>
      <c r="H525" s="236">
        <v>20.04</v>
      </c>
      <c r="I525" s="237"/>
      <c r="J525" s="233"/>
      <c r="K525" s="233"/>
      <c r="L525" s="238"/>
      <c r="M525" s="239"/>
      <c r="N525" s="240"/>
      <c r="O525" s="240"/>
      <c r="P525" s="240"/>
      <c r="Q525" s="240"/>
      <c r="R525" s="240"/>
      <c r="S525" s="240"/>
      <c r="T525" s="241"/>
      <c r="AT525" s="242" t="s">
        <v>174</v>
      </c>
      <c r="AU525" s="242" t="s">
        <v>81</v>
      </c>
      <c r="AV525" s="13" t="s">
        <v>81</v>
      </c>
      <c r="AW525" s="13" t="s">
        <v>36</v>
      </c>
      <c r="AX525" s="13" t="s">
        <v>72</v>
      </c>
      <c r="AY525" s="242" t="s">
        <v>162</v>
      </c>
    </row>
    <row r="526" spans="2:51" s="12" customFormat="1" ht="13.5">
      <c r="B526" s="221"/>
      <c r="C526" s="222"/>
      <c r="D526" s="218" t="s">
        <v>174</v>
      </c>
      <c r="E526" s="223" t="s">
        <v>21</v>
      </c>
      <c r="F526" s="224" t="s">
        <v>2326</v>
      </c>
      <c r="G526" s="222"/>
      <c r="H526" s="225" t="s">
        <v>21</v>
      </c>
      <c r="I526" s="226"/>
      <c r="J526" s="222"/>
      <c r="K526" s="222"/>
      <c r="L526" s="227"/>
      <c r="M526" s="228"/>
      <c r="N526" s="229"/>
      <c r="O526" s="229"/>
      <c r="P526" s="229"/>
      <c r="Q526" s="229"/>
      <c r="R526" s="229"/>
      <c r="S526" s="229"/>
      <c r="T526" s="230"/>
      <c r="AT526" s="231" t="s">
        <v>174</v>
      </c>
      <c r="AU526" s="231" t="s">
        <v>81</v>
      </c>
      <c r="AV526" s="12" t="s">
        <v>79</v>
      </c>
      <c r="AW526" s="12" t="s">
        <v>36</v>
      </c>
      <c r="AX526" s="12" t="s">
        <v>72</v>
      </c>
      <c r="AY526" s="231" t="s">
        <v>162</v>
      </c>
    </row>
    <row r="527" spans="2:51" s="13" customFormat="1" ht="13.5">
      <c r="B527" s="232"/>
      <c r="C527" s="233"/>
      <c r="D527" s="218" t="s">
        <v>174</v>
      </c>
      <c r="E527" s="234" t="s">
        <v>21</v>
      </c>
      <c r="F527" s="235" t="s">
        <v>733</v>
      </c>
      <c r="G527" s="233"/>
      <c r="H527" s="236">
        <v>20.04</v>
      </c>
      <c r="I527" s="237"/>
      <c r="J527" s="233"/>
      <c r="K527" s="233"/>
      <c r="L527" s="238"/>
      <c r="M527" s="239"/>
      <c r="N527" s="240"/>
      <c r="O527" s="240"/>
      <c r="P527" s="240"/>
      <c r="Q527" s="240"/>
      <c r="R527" s="240"/>
      <c r="S527" s="240"/>
      <c r="T527" s="241"/>
      <c r="AT527" s="242" t="s">
        <v>174</v>
      </c>
      <c r="AU527" s="242" t="s">
        <v>81</v>
      </c>
      <c r="AV527" s="13" t="s">
        <v>81</v>
      </c>
      <c r="AW527" s="13" t="s">
        <v>36</v>
      </c>
      <c r="AX527" s="13" t="s">
        <v>72</v>
      </c>
      <c r="AY527" s="242" t="s">
        <v>162</v>
      </c>
    </row>
    <row r="528" spans="2:51" s="14" customFormat="1" ht="13.5">
      <c r="B528" s="243"/>
      <c r="C528" s="244"/>
      <c r="D528" s="245" t="s">
        <v>174</v>
      </c>
      <c r="E528" s="246" t="s">
        <v>21</v>
      </c>
      <c r="F528" s="247" t="s">
        <v>184</v>
      </c>
      <c r="G528" s="244"/>
      <c r="H528" s="248">
        <v>127.58</v>
      </c>
      <c r="I528" s="249"/>
      <c r="J528" s="244"/>
      <c r="K528" s="244"/>
      <c r="L528" s="250"/>
      <c r="M528" s="251"/>
      <c r="N528" s="252"/>
      <c r="O528" s="252"/>
      <c r="P528" s="252"/>
      <c r="Q528" s="252"/>
      <c r="R528" s="252"/>
      <c r="S528" s="252"/>
      <c r="T528" s="253"/>
      <c r="AT528" s="254" t="s">
        <v>174</v>
      </c>
      <c r="AU528" s="254" t="s">
        <v>81</v>
      </c>
      <c r="AV528" s="14" t="s">
        <v>170</v>
      </c>
      <c r="AW528" s="14" t="s">
        <v>36</v>
      </c>
      <c r="AX528" s="14" t="s">
        <v>79</v>
      </c>
      <c r="AY528" s="254" t="s">
        <v>162</v>
      </c>
    </row>
    <row r="529" spans="2:65" s="1" customFormat="1" ht="22.5" customHeight="1">
      <c r="B529" s="43"/>
      <c r="C529" s="206" t="s">
        <v>786</v>
      </c>
      <c r="D529" s="206" t="s">
        <v>165</v>
      </c>
      <c r="E529" s="207" t="s">
        <v>2525</v>
      </c>
      <c r="F529" s="208" t="s">
        <v>2526</v>
      </c>
      <c r="G529" s="209" t="s">
        <v>187</v>
      </c>
      <c r="H529" s="210">
        <v>80.02</v>
      </c>
      <c r="I529" s="211"/>
      <c r="J529" s="212">
        <f>ROUND(I529*H529,2)</f>
        <v>0</v>
      </c>
      <c r="K529" s="208" t="s">
        <v>169</v>
      </c>
      <c r="L529" s="63"/>
      <c r="M529" s="213" t="s">
        <v>21</v>
      </c>
      <c r="N529" s="214" t="s">
        <v>43</v>
      </c>
      <c r="O529" s="44"/>
      <c r="P529" s="215">
        <f>O529*H529</f>
        <v>0</v>
      </c>
      <c r="Q529" s="215">
        <v>0</v>
      </c>
      <c r="R529" s="215">
        <f>Q529*H529</f>
        <v>0</v>
      </c>
      <c r="S529" s="215">
        <v>0.0071</v>
      </c>
      <c r="T529" s="216">
        <f>S529*H529</f>
        <v>0.568142</v>
      </c>
      <c r="AR529" s="26" t="s">
        <v>376</v>
      </c>
      <c r="AT529" s="26" t="s">
        <v>165</v>
      </c>
      <c r="AU529" s="26" t="s">
        <v>81</v>
      </c>
      <c r="AY529" s="26" t="s">
        <v>162</v>
      </c>
      <c r="BE529" s="217">
        <f>IF(N529="základní",J529,0)</f>
        <v>0</v>
      </c>
      <c r="BF529" s="217">
        <f>IF(N529="snížená",J529,0)</f>
        <v>0</v>
      </c>
      <c r="BG529" s="217">
        <f>IF(N529="zákl. přenesená",J529,0)</f>
        <v>0</v>
      </c>
      <c r="BH529" s="217">
        <f>IF(N529="sníž. přenesená",J529,0)</f>
        <v>0</v>
      </c>
      <c r="BI529" s="217">
        <f>IF(N529="nulová",J529,0)</f>
        <v>0</v>
      </c>
      <c r="BJ529" s="26" t="s">
        <v>79</v>
      </c>
      <c r="BK529" s="217">
        <f>ROUND(I529*H529,2)</f>
        <v>0</v>
      </c>
      <c r="BL529" s="26" t="s">
        <v>376</v>
      </c>
      <c r="BM529" s="26" t="s">
        <v>2527</v>
      </c>
    </row>
    <row r="530" spans="2:51" s="12" customFormat="1" ht="13.5">
      <c r="B530" s="221"/>
      <c r="C530" s="222"/>
      <c r="D530" s="218" t="s">
        <v>174</v>
      </c>
      <c r="E530" s="223" t="s">
        <v>21</v>
      </c>
      <c r="F530" s="224" t="s">
        <v>2321</v>
      </c>
      <c r="G530" s="222"/>
      <c r="H530" s="225" t="s">
        <v>21</v>
      </c>
      <c r="I530" s="226"/>
      <c r="J530" s="222"/>
      <c r="K530" s="222"/>
      <c r="L530" s="227"/>
      <c r="M530" s="228"/>
      <c r="N530" s="229"/>
      <c r="O530" s="229"/>
      <c r="P530" s="229"/>
      <c r="Q530" s="229"/>
      <c r="R530" s="229"/>
      <c r="S530" s="229"/>
      <c r="T530" s="230"/>
      <c r="AT530" s="231" t="s">
        <v>174</v>
      </c>
      <c r="AU530" s="231" t="s">
        <v>81</v>
      </c>
      <c r="AV530" s="12" t="s">
        <v>79</v>
      </c>
      <c r="AW530" s="12" t="s">
        <v>36</v>
      </c>
      <c r="AX530" s="12" t="s">
        <v>72</v>
      </c>
      <c r="AY530" s="231" t="s">
        <v>162</v>
      </c>
    </row>
    <row r="531" spans="2:51" s="13" customFormat="1" ht="13.5">
      <c r="B531" s="232"/>
      <c r="C531" s="233"/>
      <c r="D531" s="218" t="s">
        <v>174</v>
      </c>
      <c r="E531" s="234" t="s">
        <v>21</v>
      </c>
      <c r="F531" s="235" t="s">
        <v>2528</v>
      </c>
      <c r="G531" s="233"/>
      <c r="H531" s="236">
        <v>19.78</v>
      </c>
      <c r="I531" s="237"/>
      <c r="J531" s="233"/>
      <c r="K531" s="233"/>
      <c r="L531" s="238"/>
      <c r="M531" s="239"/>
      <c r="N531" s="240"/>
      <c r="O531" s="240"/>
      <c r="P531" s="240"/>
      <c r="Q531" s="240"/>
      <c r="R531" s="240"/>
      <c r="S531" s="240"/>
      <c r="T531" s="241"/>
      <c r="AT531" s="242" t="s">
        <v>174</v>
      </c>
      <c r="AU531" s="242" t="s">
        <v>81</v>
      </c>
      <c r="AV531" s="13" t="s">
        <v>81</v>
      </c>
      <c r="AW531" s="13" t="s">
        <v>36</v>
      </c>
      <c r="AX531" s="13" t="s">
        <v>72</v>
      </c>
      <c r="AY531" s="242" t="s">
        <v>162</v>
      </c>
    </row>
    <row r="532" spans="2:51" s="12" customFormat="1" ht="13.5">
      <c r="B532" s="221"/>
      <c r="C532" s="222"/>
      <c r="D532" s="218" t="s">
        <v>174</v>
      </c>
      <c r="E532" s="223" t="s">
        <v>21</v>
      </c>
      <c r="F532" s="224" t="s">
        <v>2323</v>
      </c>
      <c r="G532" s="222"/>
      <c r="H532" s="225" t="s">
        <v>21</v>
      </c>
      <c r="I532" s="226"/>
      <c r="J532" s="222"/>
      <c r="K532" s="222"/>
      <c r="L532" s="227"/>
      <c r="M532" s="228"/>
      <c r="N532" s="229"/>
      <c r="O532" s="229"/>
      <c r="P532" s="229"/>
      <c r="Q532" s="229"/>
      <c r="R532" s="229"/>
      <c r="S532" s="229"/>
      <c r="T532" s="230"/>
      <c r="AT532" s="231" t="s">
        <v>174</v>
      </c>
      <c r="AU532" s="231" t="s">
        <v>81</v>
      </c>
      <c r="AV532" s="12" t="s">
        <v>79</v>
      </c>
      <c r="AW532" s="12" t="s">
        <v>36</v>
      </c>
      <c r="AX532" s="12" t="s">
        <v>72</v>
      </c>
      <c r="AY532" s="231" t="s">
        <v>162</v>
      </c>
    </row>
    <row r="533" spans="2:51" s="13" customFormat="1" ht="13.5">
      <c r="B533" s="232"/>
      <c r="C533" s="233"/>
      <c r="D533" s="218" t="s">
        <v>174</v>
      </c>
      <c r="E533" s="234" t="s">
        <v>21</v>
      </c>
      <c r="F533" s="235" t="s">
        <v>2529</v>
      </c>
      <c r="G533" s="233"/>
      <c r="H533" s="236">
        <v>19.8</v>
      </c>
      <c r="I533" s="237"/>
      <c r="J533" s="233"/>
      <c r="K533" s="233"/>
      <c r="L533" s="238"/>
      <c r="M533" s="239"/>
      <c r="N533" s="240"/>
      <c r="O533" s="240"/>
      <c r="P533" s="240"/>
      <c r="Q533" s="240"/>
      <c r="R533" s="240"/>
      <c r="S533" s="240"/>
      <c r="T533" s="241"/>
      <c r="AT533" s="242" t="s">
        <v>174</v>
      </c>
      <c r="AU533" s="242" t="s">
        <v>81</v>
      </c>
      <c r="AV533" s="13" t="s">
        <v>81</v>
      </c>
      <c r="AW533" s="13" t="s">
        <v>36</v>
      </c>
      <c r="AX533" s="13" t="s">
        <v>72</v>
      </c>
      <c r="AY533" s="242" t="s">
        <v>162</v>
      </c>
    </row>
    <row r="534" spans="2:51" s="12" customFormat="1" ht="13.5">
      <c r="B534" s="221"/>
      <c r="C534" s="222"/>
      <c r="D534" s="218" t="s">
        <v>174</v>
      </c>
      <c r="E534" s="223" t="s">
        <v>21</v>
      </c>
      <c r="F534" s="224" t="s">
        <v>2341</v>
      </c>
      <c r="G534" s="222"/>
      <c r="H534" s="225" t="s">
        <v>21</v>
      </c>
      <c r="I534" s="226"/>
      <c r="J534" s="222"/>
      <c r="K534" s="222"/>
      <c r="L534" s="227"/>
      <c r="M534" s="228"/>
      <c r="N534" s="229"/>
      <c r="O534" s="229"/>
      <c r="P534" s="229"/>
      <c r="Q534" s="229"/>
      <c r="R534" s="229"/>
      <c r="S534" s="229"/>
      <c r="T534" s="230"/>
      <c r="AT534" s="231" t="s">
        <v>174</v>
      </c>
      <c r="AU534" s="231" t="s">
        <v>81</v>
      </c>
      <c r="AV534" s="12" t="s">
        <v>79</v>
      </c>
      <c r="AW534" s="12" t="s">
        <v>36</v>
      </c>
      <c r="AX534" s="12" t="s">
        <v>72</v>
      </c>
      <c r="AY534" s="231" t="s">
        <v>162</v>
      </c>
    </row>
    <row r="535" spans="2:51" s="13" customFormat="1" ht="13.5">
      <c r="B535" s="232"/>
      <c r="C535" s="233"/>
      <c r="D535" s="218" t="s">
        <v>174</v>
      </c>
      <c r="E535" s="234" t="s">
        <v>21</v>
      </c>
      <c r="F535" s="235" t="s">
        <v>2503</v>
      </c>
      <c r="G535" s="233"/>
      <c r="H535" s="236">
        <v>20.62</v>
      </c>
      <c r="I535" s="237"/>
      <c r="J535" s="233"/>
      <c r="K535" s="233"/>
      <c r="L535" s="238"/>
      <c r="M535" s="239"/>
      <c r="N535" s="240"/>
      <c r="O535" s="240"/>
      <c r="P535" s="240"/>
      <c r="Q535" s="240"/>
      <c r="R535" s="240"/>
      <c r="S535" s="240"/>
      <c r="T535" s="241"/>
      <c r="AT535" s="242" t="s">
        <v>174</v>
      </c>
      <c r="AU535" s="242" t="s">
        <v>81</v>
      </c>
      <c r="AV535" s="13" t="s">
        <v>81</v>
      </c>
      <c r="AW535" s="13" t="s">
        <v>36</v>
      </c>
      <c r="AX535" s="13" t="s">
        <v>72</v>
      </c>
      <c r="AY535" s="242" t="s">
        <v>162</v>
      </c>
    </row>
    <row r="536" spans="2:51" s="12" customFormat="1" ht="13.5">
      <c r="B536" s="221"/>
      <c r="C536" s="222"/>
      <c r="D536" s="218" t="s">
        <v>174</v>
      </c>
      <c r="E536" s="223" t="s">
        <v>21</v>
      </c>
      <c r="F536" s="224" t="s">
        <v>2298</v>
      </c>
      <c r="G536" s="222"/>
      <c r="H536" s="225" t="s">
        <v>21</v>
      </c>
      <c r="I536" s="226"/>
      <c r="J536" s="222"/>
      <c r="K536" s="222"/>
      <c r="L536" s="227"/>
      <c r="M536" s="228"/>
      <c r="N536" s="229"/>
      <c r="O536" s="229"/>
      <c r="P536" s="229"/>
      <c r="Q536" s="229"/>
      <c r="R536" s="229"/>
      <c r="S536" s="229"/>
      <c r="T536" s="230"/>
      <c r="AT536" s="231" t="s">
        <v>174</v>
      </c>
      <c r="AU536" s="231" t="s">
        <v>81</v>
      </c>
      <c r="AV536" s="12" t="s">
        <v>79</v>
      </c>
      <c r="AW536" s="12" t="s">
        <v>36</v>
      </c>
      <c r="AX536" s="12" t="s">
        <v>72</v>
      </c>
      <c r="AY536" s="231" t="s">
        <v>162</v>
      </c>
    </row>
    <row r="537" spans="2:51" s="13" customFormat="1" ht="13.5">
      <c r="B537" s="232"/>
      <c r="C537" s="233"/>
      <c r="D537" s="218" t="s">
        <v>174</v>
      </c>
      <c r="E537" s="234" t="s">
        <v>21</v>
      </c>
      <c r="F537" s="235" t="s">
        <v>2507</v>
      </c>
      <c r="G537" s="233"/>
      <c r="H537" s="236">
        <v>19.82</v>
      </c>
      <c r="I537" s="237"/>
      <c r="J537" s="233"/>
      <c r="K537" s="233"/>
      <c r="L537" s="238"/>
      <c r="M537" s="239"/>
      <c r="N537" s="240"/>
      <c r="O537" s="240"/>
      <c r="P537" s="240"/>
      <c r="Q537" s="240"/>
      <c r="R537" s="240"/>
      <c r="S537" s="240"/>
      <c r="T537" s="241"/>
      <c r="AT537" s="242" t="s">
        <v>174</v>
      </c>
      <c r="AU537" s="242" t="s">
        <v>81</v>
      </c>
      <c r="AV537" s="13" t="s">
        <v>81</v>
      </c>
      <c r="AW537" s="13" t="s">
        <v>36</v>
      </c>
      <c r="AX537" s="13" t="s">
        <v>72</v>
      </c>
      <c r="AY537" s="242" t="s">
        <v>162</v>
      </c>
    </row>
    <row r="538" spans="2:51" s="14" customFormat="1" ht="13.5">
      <c r="B538" s="243"/>
      <c r="C538" s="244"/>
      <c r="D538" s="218" t="s">
        <v>174</v>
      </c>
      <c r="E538" s="281" t="s">
        <v>21</v>
      </c>
      <c r="F538" s="282" t="s">
        <v>184</v>
      </c>
      <c r="G538" s="244"/>
      <c r="H538" s="283">
        <v>80.02</v>
      </c>
      <c r="I538" s="249"/>
      <c r="J538" s="244"/>
      <c r="K538" s="244"/>
      <c r="L538" s="250"/>
      <c r="M538" s="251"/>
      <c r="N538" s="252"/>
      <c r="O538" s="252"/>
      <c r="P538" s="252"/>
      <c r="Q538" s="252"/>
      <c r="R538" s="252"/>
      <c r="S538" s="252"/>
      <c r="T538" s="253"/>
      <c r="AT538" s="254" t="s">
        <v>174</v>
      </c>
      <c r="AU538" s="254" t="s">
        <v>81</v>
      </c>
      <c r="AV538" s="14" t="s">
        <v>170</v>
      </c>
      <c r="AW538" s="14" t="s">
        <v>36</v>
      </c>
      <c r="AX538" s="14" t="s">
        <v>79</v>
      </c>
      <c r="AY538" s="254" t="s">
        <v>162</v>
      </c>
    </row>
    <row r="539" spans="2:63" s="11" customFormat="1" ht="29.85" customHeight="1">
      <c r="B539" s="189"/>
      <c r="C539" s="190"/>
      <c r="D539" s="203" t="s">
        <v>71</v>
      </c>
      <c r="E539" s="204" t="s">
        <v>1010</v>
      </c>
      <c r="F539" s="204" t="s">
        <v>1011</v>
      </c>
      <c r="G539" s="190"/>
      <c r="H539" s="190"/>
      <c r="I539" s="193"/>
      <c r="J539" s="205">
        <f>BK539</f>
        <v>0</v>
      </c>
      <c r="K539" s="190"/>
      <c r="L539" s="195"/>
      <c r="M539" s="196"/>
      <c r="N539" s="197"/>
      <c r="O539" s="197"/>
      <c r="P539" s="198">
        <f>SUM(P540:P667)</f>
        <v>0</v>
      </c>
      <c r="Q539" s="197"/>
      <c r="R539" s="198">
        <f>SUM(R540:R667)</f>
        <v>3.4767883399999993</v>
      </c>
      <c r="S539" s="197"/>
      <c r="T539" s="199">
        <f>SUM(T540:T667)</f>
        <v>0.4183</v>
      </c>
      <c r="AR539" s="200" t="s">
        <v>81</v>
      </c>
      <c r="AT539" s="201" t="s">
        <v>71</v>
      </c>
      <c r="AU539" s="201" t="s">
        <v>79</v>
      </c>
      <c r="AY539" s="200" t="s">
        <v>162</v>
      </c>
      <c r="BK539" s="202">
        <f>SUM(BK540:BK667)</f>
        <v>0</v>
      </c>
    </row>
    <row r="540" spans="2:65" s="1" customFormat="1" ht="22.5" customHeight="1">
      <c r="B540" s="43"/>
      <c r="C540" s="206" t="s">
        <v>791</v>
      </c>
      <c r="D540" s="206" t="s">
        <v>165</v>
      </c>
      <c r="E540" s="207" t="s">
        <v>1013</v>
      </c>
      <c r="F540" s="208" t="s">
        <v>1014</v>
      </c>
      <c r="G540" s="209" t="s">
        <v>187</v>
      </c>
      <c r="H540" s="210">
        <v>119.32</v>
      </c>
      <c r="I540" s="211"/>
      <c r="J540" s="212">
        <f>ROUND(I540*H540,2)</f>
        <v>0</v>
      </c>
      <c r="K540" s="208" t="s">
        <v>169</v>
      </c>
      <c r="L540" s="63"/>
      <c r="M540" s="213" t="s">
        <v>21</v>
      </c>
      <c r="N540" s="214" t="s">
        <v>43</v>
      </c>
      <c r="O540" s="44"/>
      <c r="P540" s="215">
        <f>O540*H540</f>
        <v>0</v>
      </c>
      <c r="Q540" s="215">
        <v>0</v>
      </c>
      <c r="R540" s="215">
        <f>Q540*H540</f>
        <v>0</v>
      </c>
      <c r="S540" s="215">
        <v>0.0025</v>
      </c>
      <c r="T540" s="216">
        <f>S540*H540</f>
        <v>0.2983</v>
      </c>
      <c r="AR540" s="26" t="s">
        <v>376</v>
      </c>
      <c r="AT540" s="26" t="s">
        <v>165</v>
      </c>
      <c r="AU540" s="26" t="s">
        <v>81</v>
      </c>
      <c r="AY540" s="26" t="s">
        <v>162</v>
      </c>
      <c r="BE540" s="217">
        <f>IF(N540="základní",J540,0)</f>
        <v>0</v>
      </c>
      <c r="BF540" s="217">
        <f>IF(N540="snížená",J540,0)</f>
        <v>0</v>
      </c>
      <c r="BG540" s="217">
        <f>IF(N540="zákl. přenesená",J540,0)</f>
        <v>0</v>
      </c>
      <c r="BH540" s="217">
        <f>IF(N540="sníž. přenesená",J540,0)</f>
        <v>0</v>
      </c>
      <c r="BI540" s="217">
        <f>IF(N540="nulová",J540,0)</f>
        <v>0</v>
      </c>
      <c r="BJ540" s="26" t="s">
        <v>79</v>
      </c>
      <c r="BK540" s="217">
        <f>ROUND(I540*H540,2)</f>
        <v>0</v>
      </c>
      <c r="BL540" s="26" t="s">
        <v>376</v>
      </c>
      <c r="BM540" s="26" t="s">
        <v>2530</v>
      </c>
    </row>
    <row r="541" spans="2:51" s="12" customFormat="1" ht="13.5">
      <c r="B541" s="221"/>
      <c r="C541" s="222"/>
      <c r="D541" s="218" t="s">
        <v>174</v>
      </c>
      <c r="E541" s="223" t="s">
        <v>21</v>
      </c>
      <c r="F541" s="224" t="s">
        <v>2531</v>
      </c>
      <c r="G541" s="222"/>
      <c r="H541" s="225" t="s">
        <v>21</v>
      </c>
      <c r="I541" s="226"/>
      <c r="J541" s="222"/>
      <c r="K541" s="222"/>
      <c r="L541" s="227"/>
      <c r="M541" s="228"/>
      <c r="N541" s="229"/>
      <c r="O541" s="229"/>
      <c r="P541" s="229"/>
      <c r="Q541" s="229"/>
      <c r="R541" s="229"/>
      <c r="S541" s="229"/>
      <c r="T541" s="230"/>
      <c r="AT541" s="231" t="s">
        <v>174</v>
      </c>
      <c r="AU541" s="231" t="s">
        <v>81</v>
      </c>
      <c r="AV541" s="12" t="s">
        <v>79</v>
      </c>
      <c r="AW541" s="12" t="s">
        <v>36</v>
      </c>
      <c r="AX541" s="12" t="s">
        <v>72</v>
      </c>
      <c r="AY541" s="231" t="s">
        <v>162</v>
      </c>
    </row>
    <row r="542" spans="2:51" s="13" customFormat="1" ht="13.5">
      <c r="B542" s="232"/>
      <c r="C542" s="233"/>
      <c r="D542" s="245" t="s">
        <v>174</v>
      </c>
      <c r="E542" s="255" t="s">
        <v>21</v>
      </c>
      <c r="F542" s="256" t="s">
        <v>2532</v>
      </c>
      <c r="G542" s="233"/>
      <c r="H542" s="257">
        <v>119.32</v>
      </c>
      <c r="I542" s="237"/>
      <c r="J542" s="233"/>
      <c r="K542" s="233"/>
      <c r="L542" s="238"/>
      <c r="M542" s="239"/>
      <c r="N542" s="240"/>
      <c r="O542" s="240"/>
      <c r="P542" s="240"/>
      <c r="Q542" s="240"/>
      <c r="R542" s="240"/>
      <c r="S542" s="240"/>
      <c r="T542" s="241"/>
      <c r="AT542" s="242" t="s">
        <v>174</v>
      </c>
      <c r="AU542" s="242" t="s">
        <v>81</v>
      </c>
      <c r="AV542" s="13" t="s">
        <v>81</v>
      </c>
      <c r="AW542" s="13" t="s">
        <v>36</v>
      </c>
      <c r="AX542" s="13" t="s">
        <v>79</v>
      </c>
      <c r="AY542" s="242" t="s">
        <v>162</v>
      </c>
    </row>
    <row r="543" spans="2:65" s="1" customFormat="1" ht="22.5" customHeight="1">
      <c r="B543" s="43"/>
      <c r="C543" s="206" t="s">
        <v>795</v>
      </c>
      <c r="D543" s="206" t="s">
        <v>165</v>
      </c>
      <c r="E543" s="207" t="s">
        <v>1020</v>
      </c>
      <c r="F543" s="208" t="s">
        <v>1021</v>
      </c>
      <c r="G543" s="209" t="s">
        <v>187</v>
      </c>
      <c r="H543" s="210">
        <v>366.323</v>
      </c>
      <c r="I543" s="211"/>
      <c r="J543" s="212">
        <f>ROUND(I543*H543,2)</f>
        <v>0</v>
      </c>
      <c r="K543" s="208" t="s">
        <v>169</v>
      </c>
      <c r="L543" s="63"/>
      <c r="M543" s="213" t="s">
        <v>21</v>
      </c>
      <c r="N543" s="214" t="s">
        <v>43</v>
      </c>
      <c r="O543" s="44"/>
      <c r="P543" s="215">
        <f>O543*H543</f>
        <v>0</v>
      </c>
      <c r="Q543" s="215">
        <v>0.0003</v>
      </c>
      <c r="R543" s="215">
        <f>Q543*H543</f>
        <v>0.10989689999999998</v>
      </c>
      <c r="S543" s="215">
        <v>0</v>
      </c>
      <c r="T543" s="216">
        <f>S543*H543</f>
        <v>0</v>
      </c>
      <c r="AR543" s="26" t="s">
        <v>376</v>
      </c>
      <c r="AT543" s="26" t="s">
        <v>165</v>
      </c>
      <c r="AU543" s="26" t="s">
        <v>81</v>
      </c>
      <c r="AY543" s="26" t="s">
        <v>162</v>
      </c>
      <c r="BE543" s="217">
        <f>IF(N543="základní",J543,0)</f>
        <v>0</v>
      </c>
      <c r="BF543" s="217">
        <f>IF(N543="snížená",J543,0)</f>
        <v>0</v>
      </c>
      <c r="BG543" s="217">
        <f>IF(N543="zákl. přenesená",J543,0)</f>
        <v>0</v>
      </c>
      <c r="BH543" s="217">
        <f>IF(N543="sníž. přenesená",J543,0)</f>
        <v>0</v>
      </c>
      <c r="BI543" s="217">
        <f>IF(N543="nulová",J543,0)</f>
        <v>0</v>
      </c>
      <c r="BJ543" s="26" t="s">
        <v>79</v>
      </c>
      <c r="BK543" s="217">
        <f>ROUND(I543*H543,2)</f>
        <v>0</v>
      </c>
      <c r="BL543" s="26" t="s">
        <v>376</v>
      </c>
      <c r="BM543" s="26" t="s">
        <v>2533</v>
      </c>
    </row>
    <row r="544" spans="2:51" s="12" customFormat="1" ht="13.5">
      <c r="B544" s="221"/>
      <c r="C544" s="222"/>
      <c r="D544" s="218" t="s">
        <v>174</v>
      </c>
      <c r="E544" s="223" t="s">
        <v>21</v>
      </c>
      <c r="F544" s="224" t="s">
        <v>2306</v>
      </c>
      <c r="G544" s="222"/>
      <c r="H544" s="225" t="s">
        <v>21</v>
      </c>
      <c r="I544" s="226"/>
      <c r="J544" s="222"/>
      <c r="K544" s="222"/>
      <c r="L544" s="227"/>
      <c r="M544" s="228"/>
      <c r="N544" s="229"/>
      <c r="O544" s="229"/>
      <c r="P544" s="229"/>
      <c r="Q544" s="229"/>
      <c r="R544" s="229"/>
      <c r="S544" s="229"/>
      <c r="T544" s="230"/>
      <c r="AT544" s="231" t="s">
        <v>174</v>
      </c>
      <c r="AU544" s="231" t="s">
        <v>81</v>
      </c>
      <c r="AV544" s="12" t="s">
        <v>79</v>
      </c>
      <c r="AW544" s="12" t="s">
        <v>36</v>
      </c>
      <c r="AX544" s="12" t="s">
        <v>72</v>
      </c>
      <c r="AY544" s="231" t="s">
        <v>162</v>
      </c>
    </row>
    <row r="545" spans="2:51" s="13" customFormat="1" ht="13.5">
      <c r="B545" s="232"/>
      <c r="C545" s="233"/>
      <c r="D545" s="218" t="s">
        <v>174</v>
      </c>
      <c r="E545" s="234" t="s">
        <v>21</v>
      </c>
      <c r="F545" s="235" t="s">
        <v>2524</v>
      </c>
      <c r="G545" s="233"/>
      <c r="H545" s="236">
        <v>21.33</v>
      </c>
      <c r="I545" s="237"/>
      <c r="J545" s="233"/>
      <c r="K545" s="233"/>
      <c r="L545" s="238"/>
      <c r="M545" s="239"/>
      <c r="N545" s="240"/>
      <c r="O545" s="240"/>
      <c r="P545" s="240"/>
      <c r="Q545" s="240"/>
      <c r="R545" s="240"/>
      <c r="S545" s="240"/>
      <c r="T545" s="241"/>
      <c r="AT545" s="242" t="s">
        <v>174</v>
      </c>
      <c r="AU545" s="242" t="s">
        <v>81</v>
      </c>
      <c r="AV545" s="13" t="s">
        <v>81</v>
      </c>
      <c r="AW545" s="13" t="s">
        <v>36</v>
      </c>
      <c r="AX545" s="13" t="s">
        <v>72</v>
      </c>
      <c r="AY545" s="242" t="s">
        <v>162</v>
      </c>
    </row>
    <row r="546" spans="2:51" s="12" customFormat="1" ht="13.5">
      <c r="B546" s="221"/>
      <c r="C546" s="222"/>
      <c r="D546" s="218" t="s">
        <v>174</v>
      </c>
      <c r="E546" s="223" t="s">
        <v>21</v>
      </c>
      <c r="F546" s="224" t="s">
        <v>2321</v>
      </c>
      <c r="G546" s="222"/>
      <c r="H546" s="225" t="s">
        <v>21</v>
      </c>
      <c r="I546" s="226"/>
      <c r="J546" s="222"/>
      <c r="K546" s="222"/>
      <c r="L546" s="227"/>
      <c r="M546" s="228"/>
      <c r="N546" s="229"/>
      <c r="O546" s="229"/>
      <c r="P546" s="229"/>
      <c r="Q546" s="229"/>
      <c r="R546" s="229"/>
      <c r="S546" s="229"/>
      <c r="T546" s="230"/>
      <c r="AT546" s="231" t="s">
        <v>174</v>
      </c>
      <c r="AU546" s="231" t="s">
        <v>81</v>
      </c>
      <c r="AV546" s="12" t="s">
        <v>79</v>
      </c>
      <c r="AW546" s="12" t="s">
        <v>36</v>
      </c>
      <c r="AX546" s="12" t="s">
        <v>72</v>
      </c>
      <c r="AY546" s="231" t="s">
        <v>162</v>
      </c>
    </row>
    <row r="547" spans="2:51" s="13" customFormat="1" ht="13.5">
      <c r="B547" s="232"/>
      <c r="C547" s="233"/>
      <c r="D547" s="218" t="s">
        <v>174</v>
      </c>
      <c r="E547" s="234" t="s">
        <v>21</v>
      </c>
      <c r="F547" s="235" t="s">
        <v>733</v>
      </c>
      <c r="G547" s="233"/>
      <c r="H547" s="236">
        <v>20.04</v>
      </c>
      <c r="I547" s="237"/>
      <c r="J547" s="233"/>
      <c r="K547" s="233"/>
      <c r="L547" s="238"/>
      <c r="M547" s="239"/>
      <c r="N547" s="240"/>
      <c r="O547" s="240"/>
      <c r="P547" s="240"/>
      <c r="Q547" s="240"/>
      <c r="R547" s="240"/>
      <c r="S547" s="240"/>
      <c r="T547" s="241"/>
      <c r="AT547" s="242" t="s">
        <v>174</v>
      </c>
      <c r="AU547" s="242" t="s">
        <v>81</v>
      </c>
      <c r="AV547" s="13" t="s">
        <v>81</v>
      </c>
      <c r="AW547" s="13" t="s">
        <v>36</v>
      </c>
      <c r="AX547" s="13" t="s">
        <v>72</v>
      </c>
      <c r="AY547" s="242" t="s">
        <v>162</v>
      </c>
    </row>
    <row r="548" spans="2:51" s="12" customFormat="1" ht="13.5">
      <c r="B548" s="221"/>
      <c r="C548" s="222"/>
      <c r="D548" s="218" t="s">
        <v>174</v>
      </c>
      <c r="E548" s="223" t="s">
        <v>21</v>
      </c>
      <c r="F548" s="224" t="s">
        <v>2334</v>
      </c>
      <c r="G548" s="222"/>
      <c r="H548" s="225" t="s">
        <v>21</v>
      </c>
      <c r="I548" s="226"/>
      <c r="J548" s="222"/>
      <c r="K548" s="222"/>
      <c r="L548" s="227"/>
      <c r="M548" s="228"/>
      <c r="N548" s="229"/>
      <c r="O548" s="229"/>
      <c r="P548" s="229"/>
      <c r="Q548" s="229"/>
      <c r="R548" s="229"/>
      <c r="S548" s="229"/>
      <c r="T548" s="230"/>
      <c r="AT548" s="231" t="s">
        <v>174</v>
      </c>
      <c r="AU548" s="231" t="s">
        <v>81</v>
      </c>
      <c r="AV548" s="12" t="s">
        <v>79</v>
      </c>
      <c r="AW548" s="12" t="s">
        <v>36</v>
      </c>
      <c r="AX548" s="12" t="s">
        <v>72</v>
      </c>
      <c r="AY548" s="231" t="s">
        <v>162</v>
      </c>
    </row>
    <row r="549" spans="2:51" s="13" customFormat="1" ht="13.5">
      <c r="B549" s="232"/>
      <c r="C549" s="233"/>
      <c r="D549" s="218" t="s">
        <v>174</v>
      </c>
      <c r="E549" s="234" t="s">
        <v>21</v>
      </c>
      <c r="F549" s="235" t="s">
        <v>2528</v>
      </c>
      <c r="G549" s="233"/>
      <c r="H549" s="236">
        <v>19.78</v>
      </c>
      <c r="I549" s="237"/>
      <c r="J549" s="233"/>
      <c r="K549" s="233"/>
      <c r="L549" s="238"/>
      <c r="M549" s="239"/>
      <c r="N549" s="240"/>
      <c r="O549" s="240"/>
      <c r="P549" s="240"/>
      <c r="Q549" s="240"/>
      <c r="R549" s="240"/>
      <c r="S549" s="240"/>
      <c r="T549" s="241"/>
      <c r="AT549" s="242" t="s">
        <v>174</v>
      </c>
      <c r="AU549" s="242" t="s">
        <v>81</v>
      </c>
      <c r="AV549" s="13" t="s">
        <v>81</v>
      </c>
      <c r="AW549" s="13" t="s">
        <v>36</v>
      </c>
      <c r="AX549" s="13" t="s">
        <v>72</v>
      </c>
      <c r="AY549" s="242" t="s">
        <v>162</v>
      </c>
    </row>
    <row r="550" spans="2:51" s="12" customFormat="1" ht="13.5">
      <c r="B550" s="221"/>
      <c r="C550" s="222"/>
      <c r="D550" s="218" t="s">
        <v>174</v>
      </c>
      <c r="E550" s="223" t="s">
        <v>21</v>
      </c>
      <c r="F550" s="224" t="s">
        <v>2322</v>
      </c>
      <c r="G550" s="222"/>
      <c r="H550" s="225" t="s">
        <v>21</v>
      </c>
      <c r="I550" s="226"/>
      <c r="J550" s="222"/>
      <c r="K550" s="222"/>
      <c r="L550" s="227"/>
      <c r="M550" s="228"/>
      <c r="N550" s="229"/>
      <c r="O550" s="229"/>
      <c r="P550" s="229"/>
      <c r="Q550" s="229"/>
      <c r="R550" s="229"/>
      <c r="S550" s="229"/>
      <c r="T550" s="230"/>
      <c r="AT550" s="231" t="s">
        <v>174</v>
      </c>
      <c r="AU550" s="231" t="s">
        <v>81</v>
      </c>
      <c r="AV550" s="12" t="s">
        <v>79</v>
      </c>
      <c r="AW550" s="12" t="s">
        <v>36</v>
      </c>
      <c r="AX550" s="12" t="s">
        <v>72</v>
      </c>
      <c r="AY550" s="231" t="s">
        <v>162</v>
      </c>
    </row>
    <row r="551" spans="2:51" s="13" customFormat="1" ht="13.5">
      <c r="B551" s="232"/>
      <c r="C551" s="233"/>
      <c r="D551" s="218" t="s">
        <v>174</v>
      </c>
      <c r="E551" s="234" t="s">
        <v>21</v>
      </c>
      <c r="F551" s="235" t="s">
        <v>2534</v>
      </c>
      <c r="G551" s="233"/>
      <c r="H551" s="236">
        <v>19.56</v>
      </c>
      <c r="I551" s="237"/>
      <c r="J551" s="233"/>
      <c r="K551" s="233"/>
      <c r="L551" s="238"/>
      <c r="M551" s="239"/>
      <c r="N551" s="240"/>
      <c r="O551" s="240"/>
      <c r="P551" s="240"/>
      <c r="Q551" s="240"/>
      <c r="R551" s="240"/>
      <c r="S551" s="240"/>
      <c r="T551" s="241"/>
      <c r="AT551" s="242" t="s">
        <v>174</v>
      </c>
      <c r="AU551" s="242" t="s">
        <v>81</v>
      </c>
      <c r="AV551" s="13" t="s">
        <v>81</v>
      </c>
      <c r="AW551" s="13" t="s">
        <v>36</v>
      </c>
      <c r="AX551" s="13" t="s">
        <v>72</v>
      </c>
      <c r="AY551" s="242" t="s">
        <v>162</v>
      </c>
    </row>
    <row r="552" spans="2:51" s="12" customFormat="1" ht="13.5">
      <c r="B552" s="221"/>
      <c r="C552" s="222"/>
      <c r="D552" s="218" t="s">
        <v>174</v>
      </c>
      <c r="E552" s="223" t="s">
        <v>21</v>
      </c>
      <c r="F552" s="224" t="s">
        <v>2323</v>
      </c>
      <c r="G552" s="222"/>
      <c r="H552" s="225" t="s">
        <v>21</v>
      </c>
      <c r="I552" s="226"/>
      <c r="J552" s="222"/>
      <c r="K552" s="222"/>
      <c r="L552" s="227"/>
      <c r="M552" s="228"/>
      <c r="N552" s="229"/>
      <c r="O552" s="229"/>
      <c r="P552" s="229"/>
      <c r="Q552" s="229"/>
      <c r="R552" s="229"/>
      <c r="S552" s="229"/>
      <c r="T552" s="230"/>
      <c r="AT552" s="231" t="s">
        <v>174</v>
      </c>
      <c r="AU552" s="231" t="s">
        <v>81</v>
      </c>
      <c r="AV552" s="12" t="s">
        <v>79</v>
      </c>
      <c r="AW552" s="12" t="s">
        <v>36</v>
      </c>
      <c r="AX552" s="12" t="s">
        <v>72</v>
      </c>
      <c r="AY552" s="231" t="s">
        <v>162</v>
      </c>
    </row>
    <row r="553" spans="2:51" s="13" customFormat="1" ht="13.5">
      <c r="B553" s="232"/>
      <c r="C553" s="233"/>
      <c r="D553" s="218" t="s">
        <v>174</v>
      </c>
      <c r="E553" s="234" t="s">
        <v>21</v>
      </c>
      <c r="F553" s="235" t="s">
        <v>2535</v>
      </c>
      <c r="G553" s="233"/>
      <c r="H553" s="236">
        <v>17.67</v>
      </c>
      <c r="I553" s="237"/>
      <c r="J553" s="233"/>
      <c r="K553" s="233"/>
      <c r="L553" s="238"/>
      <c r="M553" s="239"/>
      <c r="N553" s="240"/>
      <c r="O553" s="240"/>
      <c r="P553" s="240"/>
      <c r="Q553" s="240"/>
      <c r="R553" s="240"/>
      <c r="S553" s="240"/>
      <c r="T553" s="241"/>
      <c r="AT553" s="242" t="s">
        <v>174</v>
      </c>
      <c r="AU553" s="242" t="s">
        <v>81</v>
      </c>
      <c r="AV553" s="13" t="s">
        <v>81</v>
      </c>
      <c r="AW553" s="13" t="s">
        <v>36</v>
      </c>
      <c r="AX553" s="13" t="s">
        <v>72</v>
      </c>
      <c r="AY553" s="242" t="s">
        <v>162</v>
      </c>
    </row>
    <row r="554" spans="2:51" s="12" customFormat="1" ht="13.5">
      <c r="B554" s="221"/>
      <c r="C554" s="222"/>
      <c r="D554" s="218" t="s">
        <v>174</v>
      </c>
      <c r="E554" s="223" t="s">
        <v>21</v>
      </c>
      <c r="F554" s="224" t="s">
        <v>2325</v>
      </c>
      <c r="G554" s="222"/>
      <c r="H554" s="225" t="s">
        <v>21</v>
      </c>
      <c r="I554" s="226"/>
      <c r="J554" s="222"/>
      <c r="K554" s="222"/>
      <c r="L554" s="227"/>
      <c r="M554" s="228"/>
      <c r="N554" s="229"/>
      <c r="O554" s="229"/>
      <c r="P554" s="229"/>
      <c r="Q554" s="229"/>
      <c r="R554" s="229"/>
      <c r="S554" s="229"/>
      <c r="T554" s="230"/>
      <c r="AT554" s="231" t="s">
        <v>174</v>
      </c>
      <c r="AU554" s="231" t="s">
        <v>81</v>
      </c>
      <c r="AV554" s="12" t="s">
        <v>79</v>
      </c>
      <c r="AW554" s="12" t="s">
        <v>36</v>
      </c>
      <c r="AX554" s="12" t="s">
        <v>72</v>
      </c>
      <c r="AY554" s="231" t="s">
        <v>162</v>
      </c>
    </row>
    <row r="555" spans="2:51" s="13" customFormat="1" ht="13.5">
      <c r="B555" s="232"/>
      <c r="C555" s="233"/>
      <c r="D555" s="218" t="s">
        <v>174</v>
      </c>
      <c r="E555" s="234" t="s">
        <v>21</v>
      </c>
      <c r="F555" s="235" t="s">
        <v>2536</v>
      </c>
      <c r="G555" s="233"/>
      <c r="H555" s="236">
        <v>45.51</v>
      </c>
      <c r="I555" s="237"/>
      <c r="J555" s="233"/>
      <c r="K555" s="233"/>
      <c r="L555" s="238"/>
      <c r="M555" s="239"/>
      <c r="N555" s="240"/>
      <c r="O555" s="240"/>
      <c r="P555" s="240"/>
      <c r="Q555" s="240"/>
      <c r="R555" s="240"/>
      <c r="S555" s="240"/>
      <c r="T555" s="241"/>
      <c r="AT555" s="242" t="s">
        <v>174</v>
      </c>
      <c r="AU555" s="242" t="s">
        <v>81</v>
      </c>
      <c r="AV555" s="13" t="s">
        <v>81</v>
      </c>
      <c r="AW555" s="13" t="s">
        <v>36</v>
      </c>
      <c r="AX555" s="13" t="s">
        <v>72</v>
      </c>
      <c r="AY555" s="242" t="s">
        <v>162</v>
      </c>
    </row>
    <row r="556" spans="2:51" s="12" customFormat="1" ht="13.5">
      <c r="B556" s="221"/>
      <c r="C556" s="222"/>
      <c r="D556" s="218" t="s">
        <v>174</v>
      </c>
      <c r="E556" s="223" t="s">
        <v>21</v>
      </c>
      <c r="F556" s="224" t="s">
        <v>2339</v>
      </c>
      <c r="G556" s="222"/>
      <c r="H556" s="225" t="s">
        <v>21</v>
      </c>
      <c r="I556" s="226"/>
      <c r="J556" s="222"/>
      <c r="K556" s="222"/>
      <c r="L556" s="227"/>
      <c r="M556" s="228"/>
      <c r="N556" s="229"/>
      <c r="O556" s="229"/>
      <c r="P556" s="229"/>
      <c r="Q556" s="229"/>
      <c r="R556" s="229"/>
      <c r="S556" s="229"/>
      <c r="T556" s="230"/>
      <c r="AT556" s="231" t="s">
        <v>174</v>
      </c>
      <c r="AU556" s="231" t="s">
        <v>81</v>
      </c>
      <c r="AV556" s="12" t="s">
        <v>79</v>
      </c>
      <c r="AW556" s="12" t="s">
        <v>36</v>
      </c>
      <c r="AX556" s="12" t="s">
        <v>72</v>
      </c>
      <c r="AY556" s="231" t="s">
        <v>162</v>
      </c>
    </row>
    <row r="557" spans="2:51" s="13" customFormat="1" ht="13.5">
      <c r="B557" s="232"/>
      <c r="C557" s="233"/>
      <c r="D557" s="218" t="s">
        <v>174</v>
      </c>
      <c r="E557" s="234" t="s">
        <v>21</v>
      </c>
      <c r="F557" s="235" t="s">
        <v>2537</v>
      </c>
      <c r="G557" s="233"/>
      <c r="H557" s="236">
        <v>9.69</v>
      </c>
      <c r="I557" s="237"/>
      <c r="J557" s="233"/>
      <c r="K557" s="233"/>
      <c r="L557" s="238"/>
      <c r="M557" s="239"/>
      <c r="N557" s="240"/>
      <c r="O557" s="240"/>
      <c r="P557" s="240"/>
      <c r="Q557" s="240"/>
      <c r="R557" s="240"/>
      <c r="S557" s="240"/>
      <c r="T557" s="241"/>
      <c r="AT557" s="242" t="s">
        <v>174</v>
      </c>
      <c r="AU557" s="242" t="s">
        <v>81</v>
      </c>
      <c r="AV557" s="13" t="s">
        <v>81</v>
      </c>
      <c r="AW557" s="13" t="s">
        <v>36</v>
      </c>
      <c r="AX557" s="13" t="s">
        <v>72</v>
      </c>
      <c r="AY557" s="242" t="s">
        <v>162</v>
      </c>
    </row>
    <row r="558" spans="2:51" s="12" customFormat="1" ht="13.5">
      <c r="B558" s="221"/>
      <c r="C558" s="222"/>
      <c r="D558" s="218" t="s">
        <v>174</v>
      </c>
      <c r="E558" s="223" t="s">
        <v>21</v>
      </c>
      <c r="F558" s="224" t="s">
        <v>2341</v>
      </c>
      <c r="G558" s="222"/>
      <c r="H558" s="225" t="s">
        <v>21</v>
      </c>
      <c r="I558" s="226"/>
      <c r="J558" s="222"/>
      <c r="K558" s="222"/>
      <c r="L558" s="227"/>
      <c r="M558" s="228"/>
      <c r="N558" s="229"/>
      <c r="O558" s="229"/>
      <c r="P558" s="229"/>
      <c r="Q558" s="229"/>
      <c r="R558" s="229"/>
      <c r="S558" s="229"/>
      <c r="T558" s="230"/>
      <c r="AT558" s="231" t="s">
        <v>174</v>
      </c>
      <c r="AU558" s="231" t="s">
        <v>81</v>
      </c>
      <c r="AV558" s="12" t="s">
        <v>79</v>
      </c>
      <c r="AW558" s="12" t="s">
        <v>36</v>
      </c>
      <c r="AX558" s="12" t="s">
        <v>72</v>
      </c>
      <c r="AY558" s="231" t="s">
        <v>162</v>
      </c>
    </row>
    <row r="559" spans="2:51" s="13" customFormat="1" ht="13.5">
      <c r="B559" s="232"/>
      <c r="C559" s="233"/>
      <c r="D559" s="218" t="s">
        <v>174</v>
      </c>
      <c r="E559" s="234" t="s">
        <v>21</v>
      </c>
      <c r="F559" s="235" t="s">
        <v>2538</v>
      </c>
      <c r="G559" s="233"/>
      <c r="H559" s="236">
        <v>40.21</v>
      </c>
      <c r="I559" s="237"/>
      <c r="J559" s="233"/>
      <c r="K559" s="233"/>
      <c r="L559" s="238"/>
      <c r="M559" s="239"/>
      <c r="N559" s="240"/>
      <c r="O559" s="240"/>
      <c r="P559" s="240"/>
      <c r="Q559" s="240"/>
      <c r="R559" s="240"/>
      <c r="S559" s="240"/>
      <c r="T559" s="241"/>
      <c r="AT559" s="242" t="s">
        <v>174</v>
      </c>
      <c r="AU559" s="242" t="s">
        <v>81</v>
      </c>
      <c r="AV559" s="13" t="s">
        <v>81</v>
      </c>
      <c r="AW559" s="13" t="s">
        <v>36</v>
      </c>
      <c r="AX559" s="13" t="s">
        <v>72</v>
      </c>
      <c r="AY559" s="242" t="s">
        <v>162</v>
      </c>
    </row>
    <row r="560" spans="2:51" s="12" customFormat="1" ht="13.5">
      <c r="B560" s="221"/>
      <c r="C560" s="222"/>
      <c r="D560" s="218" t="s">
        <v>174</v>
      </c>
      <c r="E560" s="223" t="s">
        <v>21</v>
      </c>
      <c r="F560" s="224" t="s">
        <v>2344</v>
      </c>
      <c r="G560" s="222"/>
      <c r="H560" s="225" t="s">
        <v>21</v>
      </c>
      <c r="I560" s="226"/>
      <c r="J560" s="222"/>
      <c r="K560" s="222"/>
      <c r="L560" s="227"/>
      <c r="M560" s="228"/>
      <c r="N560" s="229"/>
      <c r="O560" s="229"/>
      <c r="P560" s="229"/>
      <c r="Q560" s="229"/>
      <c r="R560" s="229"/>
      <c r="S560" s="229"/>
      <c r="T560" s="230"/>
      <c r="AT560" s="231" t="s">
        <v>174</v>
      </c>
      <c r="AU560" s="231" t="s">
        <v>81</v>
      </c>
      <c r="AV560" s="12" t="s">
        <v>79</v>
      </c>
      <c r="AW560" s="12" t="s">
        <v>36</v>
      </c>
      <c r="AX560" s="12" t="s">
        <v>72</v>
      </c>
      <c r="AY560" s="231" t="s">
        <v>162</v>
      </c>
    </row>
    <row r="561" spans="2:51" s="13" customFormat="1" ht="13.5">
      <c r="B561" s="232"/>
      <c r="C561" s="233"/>
      <c r="D561" s="218" t="s">
        <v>174</v>
      </c>
      <c r="E561" s="234" t="s">
        <v>21</v>
      </c>
      <c r="F561" s="235" t="s">
        <v>2503</v>
      </c>
      <c r="G561" s="233"/>
      <c r="H561" s="236">
        <v>20.62</v>
      </c>
      <c r="I561" s="237"/>
      <c r="J561" s="233"/>
      <c r="K561" s="233"/>
      <c r="L561" s="238"/>
      <c r="M561" s="239"/>
      <c r="N561" s="240"/>
      <c r="O561" s="240"/>
      <c r="P561" s="240"/>
      <c r="Q561" s="240"/>
      <c r="R561" s="240"/>
      <c r="S561" s="240"/>
      <c r="T561" s="241"/>
      <c r="AT561" s="242" t="s">
        <v>174</v>
      </c>
      <c r="AU561" s="242" t="s">
        <v>81</v>
      </c>
      <c r="AV561" s="13" t="s">
        <v>81</v>
      </c>
      <c r="AW561" s="13" t="s">
        <v>36</v>
      </c>
      <c r="AX561" s="13" t="s">
        <v>72</v>
      </c>
      <c r="AY561" s="242" t="s">
        <v>162</v>
      </c>
    </row>
    <row r="562" spans="2:51" s="12" customFormat="1" ht="13.5">
      <c r="B562" s="221"/>
      <c r="C562" s="222"/>
      <c r="D562" s="218" t="s">
        <v>174</v>
      </c>
      <c r="E562" s="223" t="s">
        <v>21</v>
      </c>
      <c r="F562" s="224" t="s">
        <v>2346</v>
      </c>
      <c r="G562" s="222"/>
      <c r="H562" s="225" t="s">
        <v>21</v>
      </c>
      <c r="I562" s="226"/>
      <c r="J562" s="222"/>
      <c r="K562" s="222"/>
      <c r="L562" s="227"/>
      <c r="M562" s="228"/>
      <c r="N562" s="229"/>
      <c r="O562" s="229"/>
      <c r="P562" s="229"/>
      <c r="Q562" s="229"/>
      <c r="R562" s="229"/>
      <c r="S562" s="229"/>
      <c r="T562" s="230"/>
      <c r="AT562" s="231" t="s">
        <v>174</v>
      </c>
      <c r="AU562" s="231" t="s">
        <v>81</v>
      </c>
      <c r="AV562" s="12" t="s">
        <v>79</v>
      </c>
      <c r="AW562" s="12" t="s">
        <v>36</v>
      </c>
      <c r="AX562" s="12" t="s">
        <v>72</v>
      </c>
      <c r="AY562" s="231" t="s">
        <v>162</v>
      </c>
    </row>
    <row r="563" spans="2:51" s="13" customFormat="1" ht="13.5">
      <c r="B563" s="232"/>
      <c r="C563" s="233"/>
      <c r="D563" s="218" t="s">
        <v>174</v>
      </c>
      <c r="E563" s="234" t="s">
        <v>21</v>
      </c>
      <c r="F563" s="235" t="s">
        <v>2524</v>
      </c>
      <c r="G563" s="233"/>
      <c r="H563" s="236">
        <v>21.33</v>
      </c>
      <c r="I563" s="237"/>
      <c r="J563" s="233"/>
      <c r="K563" s="233"/>
      <c r="L563" s="238"/>
      <c r="M563" s="239"/>
      <c r="N563" s="240"/>
      <c r="O563" s="240"/>
      <c r="P563" s="240"/>
      <c r="Q563" s="240"/>
      <c r="R563" s="240"/>
      <c r="S563" s="240"/>
      <c r="T563" s="241"/>
      <c r="AT563" s="242" t="s">
        <v>174</v>
      </c>
      <c r="AU563" s="242" t="s">
        <v>81</v>
      </c>
      <c r="AV563" s="13" t="s">
        <v>81</v>
      </c>
      <c r="AW563" s="13" t="s">
        <v>36</v>
      </c>
      <c r="AX563" s="13" t="s">
        <v>72</v>
      </c>
      <c r="AY563" s="242" t="s">
        <v>162</v>
      </c>
    </row>
    <row r="564" spans="2:51" s="12" customFormat="1" ht="13.5">
      <c r="B564" s="221"/>
      <c r="C564" s="222"/>
      <c r="D564" s="218" t="s">
        <v>174</v>
      </c>
      <c r="E564" s="223" t="s">
        <v>21</v>
      </c>
      <c r="F564" s="224" t="s">
        <v>2348</v>
      </c>
      <c r="G564" s="222"/>
      <c r="H564" s="225" t="s">
        <v>21</v>
      </c>
      <c r="I564" s="226"/>
      <c r="J564" s="222"/>
      <c r="K564" s="222"/>
      <c r="L564" s="227"/>
      <c r="M564" s="228"/>
      <c r="N564" s="229"/>
      <c r="O564" s="229"/>
      <c r="P564" s="229"/>
      <c r="Q564" s="229"/>
      <c r="R564" s="229"/>
      <c r="S564" s="229"/>
      <c r="T564" s="230"/>
      <c r="AT564" s="231" t="s">
        <v>174</v>
      </c>
      <c r="AU564" s="231" t="s">
        <v>81</v>
      </c>
      <c r="AV564" s="12" t="s">
        <v>79</v>
      </c>
      <c r="AW564" s="12" t="s">
        <v>36</v>
      </c>
      <c r="AX564" s="12" t="s">
        <v>72</v>
      </c>
      <c r="AY564" s="231" t="s">
        <v>162</v>
      </c>
    </row>
    <row r="565" spans="2:51" s="13" customFormat="1" ht="13.5">
      <c r="B565" s="232"/>
      <c r="C565" s="233"/>
      <c r="D565" s="218" t="s">
        <v>174</v>
      </c>
      <c r="E565" s="234" t="s">
        <v>21</v>
      </c>
      <c r="F565" s="235" t="s">
        <v>733</v>
      </c>
      <c r="G565" s="233"/>
      <c r="H565" s="236">
        <v>20.04</v>
      </c>
      <c r="I565" s="237"/>
      <c r="J565" s="233"/>
      <c r="K565" s="233"/>
      <c r="L565" s="238"/>
      <c r="M565" s="239"/>
      <c r="N565" s="240"/>
      <c r="O565" s="240"/>
      <c r="P565" s="240"/>
      <c r="Q565" s="240"/>
      <c r="R565" s="240"/>
      <c r="S565" s="240"/>
      <c r="T565" s="241"/>
      <c r="AT565" s="242" t="s">
        <v>174</v>
      </c>
      <c r="AU565" s="242" t="s">
        <v>81</v>
      </c>
      <c r="AV565" s="13" t="s">
        <v>81</v>
      </c>
      <c r="AW565" s="13" t="s">
        <v>36</v>
      </c>
      <c r="AX565" s="13" t="s">
        <v>72</v>
      </c>
      <c r="AY565" s="242" t="s">
        <v>162</v>
      </c>
    </row>
    <row r="566" spans="2:51" s="12" customFormat="1" ht="13.5">
      <c r="B566" s="221"/>
      <c r="C566" s="222"/>
      <c r="D566" s="218" t="s">
        <v>174</v>
      </c>
      <c r="E566" s="223" t="s">
        <v>21</v>
      </c>
      <c r="F566" s="224" t="s">
        <v>2326</v>
      </c>
      <c r="G566" s="222"/>
      <c r="H566" s="225" t="s">
        <v>21</v>
      </c>
      <c r="I566" s="226"/>
      <c r="J566" s="222"/>
      <c r="K566" s="222"/>
      <c r="L566" s="227"/>
      <c r="M566" s="228"/>
      <c r="N566" s="229"/>
      <c r="O566" s="229"/>
      <c r="P566" s="229"/>
      <c r="Q566" s="229"/>
      <c r="R566" s="229"/>
      <c r="S566" s="229"/>
      <c r="T566" s="230"/>
      <c r="AT566" s="231" t="s">
        <v>174</v>
      </c>
      <c r="AU566" s="231" t="s">
        <v>81</v>
      </c>
      <c r="AV566" s="12" t="s">
        <v>79</v>
      </c>
      <c r="AW566" s="12" t="s">
        <v>36</v>
      </c>
      <c r="AX566" s="12" t="s">
        <v>72</v>
      </c>
      <c r="AY566" s="231" t="s">
        <v>162</v>
      </c>
    </row>
    <row r="567" spans="2:51" s="13" customFormat="1" ht="13.5">
      <c r="B567" s="232"/>
      <c r="C567" s="233"/>
      <c r="D567" s="218" t="s">
        <v>174</v>
      </c>
      <c r="E567" s="234" t="s">
        <v>21</v>
      </c>
      <c r="F567" s="235" t="s">
        <v>733</v>
      </c>
      <c r="G567" s="233"/>
      <c r="H567" s="236">
        <v>20.04</v>
      </c>
      <c r="I567" s="237"/>
      <c r="J567" s="233"/>
      <c r="K567" s="233"/>
      <c r="L567" s="238"/>
      <c r="M567" s="239"/>
      <c r="N567" s="240"/>
      <c r="O567" s="240"/>
      <c r="P567" s="240"/>
      <c r="Q567" s="240"/>
      <c r="R567" s="240"/>
      <c r="S567" s="240"/>
      <c r="T567" s="241"/>
      <c r="AT567" s="242" t="s">
        <v>174</v>
      </c>
      <c r="AU567" s="242" t="s">
        <v>81</v>
      </c>
      <c r="AV567" s="13" t="s">
        <v>81</v>
      </c>
      <c r="AW567" s="13" t="s">
        <v>36</v>
      </c>
      <c r="AX567" s="13" t="s">
        <v>72</v>
      </c>
      <c r="AY567" s="242" t="s">
        <v>162</v>
      </c>
    </row>
    <row r="568" spans="2:51" s="12" customFormat="1" ht="13.5">
      <c r="B568" s="221"/>
      <c r="C568" s="222"/>
      <c r="D568" s="218" t="s">
        <v>174</v>
      </c>
      <c r="E568" s="223" t="s">
        <v>21</v>
      </c>
      <c r="F568" s="224" t="s">
        <v>2298</v>
      </c>
      <c r="G568" s="222"/>
      <c r="H568" s="225" t="s">
        <v>21</v>
      </c>
      <c r="I568" s="226"/>
      <c r="J568" s="222"/>
      <c r="K568" s="222"/>
      <c r="L568" s="227"/>
      <c r="M568" s="228"/>
      <c r="N568" s="229"/>
      <c r="O568" s="229"/>
      <c r="P568" s="229"/>
      <c r="Q568" s="229"/>
      <c r="R568" s="229"/>
      <c r="S568" s="229"/>
      <c r="T568" s="230"/>
      <c r="AT568" s="231" t="s">
        <v>174</v>
      </c>
      <c r="AU568" s="231" t="s">
        <v>81</v>
      </c>
      <c r="AV568" s="12" t="s">
        <v>79</v>
      </c>
      <c r="AW568" s="12" t="s">
        <v>36</v>
      </c>
      <c r="AX568" s="12" t="s">
        <v>72</v>
      </c>
      <c r="AY568" s="231" t="s">
        <v>162</v>
      </c>
    </row>
    <row r="569" spans="2:51" s="13" customFormat="1" ht="13.5">
      <c r="B569" s="232"/>
      <c r="C569" s="233"/>
      <c r="D569" s="218" t="s">
        <v>174</v>
      </c>
      <c r="E569" s="234" t="s">
        <v>21</v>
      </c>
      <c r="F569" s="235" t="s">
        <v>2507</v>
      </c>
      <c r="G569" s="233"/>
      <c r="H569" s="236">
        <v>19.82</v>
      </c>
      <c r="I569" s="237"/>
      <c r="J569" s="233"/>
      <c r="K569" s="233"/>
      <c r="L569" s="238"/>
      <c r="M569" s="239"/>
      <c r="N569" s="240"/>
      <c r="O569" s="240"/>
      <c r="P569" s="240"/>
      <c r="Q569" s="240"/>
      <c r="R569" s="240"/>
      <c r="S569" s="240"/>
      <c r="T569" s="241"/>
      <c r="AT569" s="242" t="s">
        <v>174</v>
      </c>
      <c r="AU569" s="242" t="s">
        <v>81</v>
      </c>
      <c r="AV569" s="13" t="s">
        <v>81</v>
      </c>
      <c r="AW569" s="13" t="s">
        <v>36</v>
      </c>
      <c r="AX569" s="13" t="s">
        <v>72</v>
      </c>
      <c r="AY569" s="242" t="s">
        <v>162</v>
      </c>
    </row>
    <row r="570" spans="2:51" s="12" customFormat="1" ht="13.5">
      <c r="B570" s="221"/>
      <c r="C570" s="222"/>
      <c r="D570" s="218" t="s">
        <v>174</v>
      </c>
      <c r="E570" s="223" t="s">
        <v>21</v>
      </c>
      <c r="F570" s="224" t="s">
        <v>2351</v>
      </c>
      <c r="G570" s="222"/>
      <c r="H570" s="225" t="s">
        <v>21</v>
      </c>
      <c r="I570" s="226"/>
      <c r="J570" s="222"/>
      <c r="K570" s="222"/>
      <c r="L570" s="227"/>
      <c r="M570" s="228"/>
      <c r="N570" s="229"/>
      <c r="O570" s="229"/>
      <c r="P570" s="229"/>
      <c r="Q570" s="229"/>
      <c r="R570" s="229"/>
      <c r="S570" s="229"/>
      <c r="T570" s="230"/>
      <c r="AT570" s="231" t="s">
        <v>174</v>
      </c>
      <c r="AU570" s="231" t="s">
        <v>81</v>
      </c>
      <c r="AV570" s="12" t="s">
        <v>79</v>
      </c>
      <c r="AW570" s="12" t="s">
        <v>36</v>
      </c>
      <c r="AX570" s="12" t="s">
        <v>72</v>
      </c>
      <c r="AY570" s="231" t="s">
        <v>162</v>
      </c>
    </row>
    <row r="571" spans="2:51" s="13" customFormat="1" ht="13.5">
      <c r="B571" s="232"/>
      <c r="C571" s="233"/>
      <c r="D571" s="218" t="s">
        <v>174</v>
      </c>
      <c r="E571" s="234" t="s">
        <v>21</v>
      </c>
      <c r="F571" s="235" t="s">
        <v>2528</v>
      </c>
      <c r="G571" s="233"/>
      <c r="H571" s="236">
        <v>19.78</v>
      </c>
      <c r="I571" s="237"/>
      <c r="J571" s="233"/>
      <c r="K571" s="233"/>
      <c r="L571" s="238"/>
      <c r="M571" s="239"/>
      <c r="N571" s="240"/>
      <c r="O571" s="240"/>
      <c r="P571" s="240"/>
      <c r="Q571" s="240"/>
      <c r="R571" s="240"/>
      <c r="S571" s="240"/>
      <c r="T571" s="241"/>
      <c r="AT571" s="242" t="s">
        <v>174</v>
      </c>
      <c r="AU571" s="242" t="s">
        <v>81</v>
      </c>
      <c r="AV571" s="13" t="s">
        <v>81</v>
      </c>
      <c r="AW571" s="13" t="s">
        <v>36</v>
      </c>
      <c r="AX571" s="13" t="s">
        <v>72</v>
      </c>
      <c r="AY571" s="242" t="s">
        <v>162</v>
      </c>
    </row>
    <row r="572" spans="2:51" s="12" customFormat="1" ht="13.5">
      <c r="B572" s="221"/>
      <c r="C572" s="222"/>
      <c r="D572" s="218" t="s">
        <v>174</v>
      </c>
      <c r="E572" s="223" t="s">
        <v>21</v>
      </c>
      <c r="F572" s="224" t="s">
        <v>2328</v>
      </c>
      <c r="G572" s="222"/>
      <c r="H572" s="225" t="s">
        <v>21</v>
      </c>
      <c r="I572" s="226"/>
      <c r="J572" s="222"/>
      <c r="K572" s="222"/>
      <c r="L572" s="227"/>
      <c r="M572" s="228"/>
      <c r="N572" s="229"/>
      <c r="O572" s="229"/>
      <c r="P572" s="229"/>
      <c r="Q572" s="229"/>
      <c r="R572" s="229"/>
      <c r="S572" s="229"/>
      <c r="T572" s="230"/>
      <c r="AT572" s="231" t="s">
        <v>174</v>
      </c>
      <c r="AU572" s="231" t="s">
        <v>81</v>
      </c>
      <c r="AV572" s="12" t="s">
        <v>79</v>
      </c>
      <c r="AW572" s="12" t="s">
        <v>36</v>
      </c>
      <c r="AX572" s="12" t="s">
        <v>72</v>
      </c>
      <c r="AY572" s="231" t="s">
        <v>162</v>
      </c>
    </row>
    <row r="573" spans="2:51" s="13" customFormat="1" ht="13.5">
      <c r="B573" s="232"/>
      <c r="C573" s="233"/>
      <c r="D573" s="218" t="s">
        <v>174</v>
      </c>
      <c r="E573" s="234" t="s">
        <v>21</v>
      </c>
      <c r="F573" s="235" t="s">
        <v>2539</v>
      </c>
      <c r="G573" s="233"/>
      <c r="H573" s="236">
        <v>40.49</v>
      </c>
      <c r="I573" s="237"/>
      <c r="J573" s="233"/>
      <c r="K573" s="233"/>
      <c r="L573" s="238"/>
      <c r="M573" s="239"/>
      <c r="N573" s="240"/>
      <c r="O573" s="240"/>
      <c r="P573" s="240"/>
      <c r="Q573" s="240"/>
      <c r="R573" s="240"/>
      <c r="S573" s="240"/>
      <c r="T573" s="241"/>
      <c r="AT573" s="242" t="s">
        <v>174</v>
      </c>
      <c r="AU573" s="242" t="s">
        <v>81</v>
      </c>
      <c r="AV573" s="13" t="s">
        <v>81</v>
      </c>
      <c r="AW573" s="13" t="s">
        <v>36</v>
      </c>
      <c r="AX573" s="13" t="s">
        <v>72</v>
      </c>
      <c r="AY573" s="242" t="s">
        <v>162</v>
      </c>
    </row>
    <row r="574" spans="2:51" s="12" customFormat="1" ht="13.5">
      <c r="B574" s="221"/>
      <c r="C574" s="222"/>
      <c r="D574" s="218" t="s">
        <v>174</v>
      </c>
      <c r="E574" s="223" t="s">
        <v>21</v>
      </c>
      <c r="F574" s="224" t="s">
        <v>2296</v>
      </c>
      <c r="G574" s="222"/>
      <c r="H574" s="225" t="s">
        <v>21</v>
      </c>
      <c r="I574" s="226"/>
      <c r="J574" s="222"/>
      <c r="K574" s="222"/>
      <c r="L574" s="227"/>
      <c r="M574" s="228"/>
      <c r="N574" s="229"/>
      <c r="O574" s="229"/>
      <c r="P574" s="229"/>
      <c r="Q574" s="229"/>
      <c r="R574" s="229"/>
      <c r="S574" s="229"/>
      <c r="T574" s="230"/>
      <c r="AT574" s="231" t="s">
        <v>174</v>
      </c>
      <c r="AU574" s="231" t="s">
        <v>81</v>
      </c>
      <c r="AV574" s="12" t="s">
        <v>79</v>
      </c>
      <c r="AW574" s="12" t="s">
        <v>36</v>
      </c>
      <c r="AX574" s="12" t="s">
        <v>72</v>
      </c>
      <c r="AY574" s="231" t="s">
        <v>162</v>
      </c>
    </row>
    <row r="575" spans="2:51" s="13" customFormat="1" ht="13.5">
      <c r="B575" s="232"/>
      <c r="C575" s="233"/>
      <c r="D575" s="218" t="s">
        <v>174</v>
      </c>
      <c r="E575" s="234" t="s">
        <v>21</v>
      </c>
      <c r="F575" s="235" t="s">
        <v>2540</v>
      </c>
      <c r="G575" s="233"/>
      <c r="H575" s="236">
        <v>3.23</v>
      </c>
      <c r="I575" s="237"/>
      <c r="J575" s="233"/>
      <c r="K575" s="233"/>
      <c r="L575" s="238"/>
      <c r="M575" s="239"/>
      <c r="N575" s="240"/>
      <c r="O575" s="240"/>
      <c r="P575" s="240"/>
      <c r="Q575" s="240"/>
      <c r="R575" s="240"/>
      <c r="S575" s="240"/>
      <c r="T575" s="241"/>
      <c r="AT575" s="242" t="s">
        <v>174</v>
      </c>
      <c r="AU575" s="242" t="s">
        <v>81</v>
      </c>
      <c r="AV575" s="13" t="s">
        <v>81</v>
      </c>
      <c r="AW575" s="13" t="s">
        <v>36</v>
      </c>
      <c r="AX575" s="13" t="s">
        <v>72</v>
      </c>
      <c r="AY575" s="242" t="s">
        <v>162</v>
      </c>
    </row>
    <row r="576" spans="2:51" s="15" customFormat="1" ht="13.5">
      <c r="B576" s="268"/>
      <c r="C576" s="269"/>
      <c r="D576" s="218" t="s">
        <v>174</v>
      </c>
      <c r="E576" s="270" t="s">
        <v>21</v>
      </c>
      <c r="F576" s="271" t="s">
        <v>305</v>
      </c>
      <c r="G576" s="269"/>
      <c r="H576" s="272">
        <v>359.14</v>
      </c>
      <c r="I576" s="273"/>
      <c r="J576" s="269"/>
      <c r="K576" s="269"/>
      <c r="L576" s="274"/>
      <c r="M576" s="275"/>
      <c r="N576" s="276"/>
      <c r="O576" s="276"/>
      <c r="P576" s="276"/>
      <c r="Q576" s="276"/>
      <c r="R576" s="276"/>
      <c r="S576" s="276"/>
      <c r="T576" s="277"/>
      <c r="AT576" s="278" t="s">
        <v>174</v>
      </c>
      <c r="AU576" s="278" t="s">
        <v>81</v>
      </c>
      <c r="AV576" s="15" t="s">
        <v>163</v>
      </c>
      <c r="AW576" s="15" t="s">
        <v>36</v>
      </c>
      <c r="AX576" s="15" t="s">
        <v>72</v>
      </c>
      <c r="AY576" s="278" t="s">
        <v>162</v>
      </c>
    </row>
    <row r="577" spans="2:51" s="12" customFormat="1" ht="13.5">
      <c r="B577" s="221"/>
      <c r="C577" s="222"/>
      <c r="D577" s="218" t="s">
        <v>174</v>
      </c>
      <c r="E577" s="223" t="s">
        <v>21</v>
      </c>
      <c r="F577" s="224" t="s">
        <v>1045</v>
      </c>
      <c r="G577" s="222"/>
      <c r="H577" s="225" t="s">
        <v>21</v>
      </c>
      <c r="I577" s="226"/>
      <c r="J577" s="222"/>
      <c r="K577" s="222"/>
      <c r="L577" s="227"/>
      <c r="M577" s="228"/>
      <c r="N577" s="229"/>
      <c r="O577" s="229"/>
      <c r="P577" s="229"/>
      <c r="Q577" s="229"/>
      <c r="R577" s="229"/>
      <c r="S577" s="229"/>
      <c r="T577" s="230"/>
      <c r="AT577" s="231" t="s">
        <v>174</v>
      </c>
      <c r="AU577" s="231" t="s">
        <v>81</v>
      </c>
      <c r="AV577" s="12" t="s">
        <v>79</v>
      </c>
      <c r="AW577" s="12" t="s">
        <v>36</v>
      </c>
      <c r="AX577" s="12" t="s">
        <v>72</v>
      </c>
      <c r="AY577" s="231" t="s">
        <v>162</v>
      </c>
    </row>
    <row r="578" spans="2:51" s="13" customFormat="1" ht="13.5">
      <c r="B578" s="232"/>
      <c r="C578" s="233"/>
      <c r="D578" s="218" t="s">
        <v>174</v>
      </c>
      <c r="E578" s="234" t="s">
        <v>21</v>
      </c>
      <c r="F578" s="235" t="s">
        <v>2541</v>
      </c>
      <c r="G578" s="233"/>
      <c r="H578" s="236">
        <v>7.183</v>
      </c>
      <c r="I578" s="237"/>
      <c r="J578" s="233"/>
      <c r="K578" s="233"/>
      <c r="L578" s="238"/>
      <c r="M578" s="239"/>
      <c r="N578" s="240"/>
      <c r="O578" s="240"/>
      <c r="P578" s="240"/>
      <c r="Q578" s="240"/>
      <c r="R578" s="240"/>
      <c r="S578" s="240"/>
      <c r="T578" s="241"/>
      <c r="AT578" s="242" t="s">
        <v>174</v>
      </c>
      <c r="AU578" s="242" t="s">
        <v>81</v>
      </c>
      <c r="AV578" s="13" t="s">
        <v>81</v>
      </c>
      <c r="AW578" s="13" t="s">
        <v>36</v>
      </c>
      <c r="AX578" s="13" t="s">
        <v>72</v>
      </c>
      <c r="AY578" s="242" t="s">
        <v>162</v>
      </c>
    </row>
    <row r="579" spans="2:51" s="15" customFormat="1" ht="13.5">
      <c r="B579" s="268"/>
      <c r="C579" s="269"/>
      <c r="D579" s="218" t="s">
        <v>174</v>
      </c>
      <c r="E579" s="270" t="s">
        <v>21</v>
      </c>
      <c r="F579" s="271" t="s">
        <v>305</v>
      </c>
      <c r="G579" s="269"/>
      <c r="H579" s="272">
        <v>7.183</v>
      </c>
      <c r="I579" s="273"/>
      <c r="J579" s="269"/>
      <c r="K579" s="269"/>
      <c r="L579" s="274"/>
      <c r="M579" s="275"/>
      <c r="N579" s="276"/>
      <c r="O579" s="276"/>
      <c r="P579" s="276"/>
      <c r="Q579" s="276"/>
      <c r="R579" s="276"/>
      <c r="S579" s="276"/>
      <c r="T579" s="277"/>
      <c r="AT579" s="278" t="s">
        <v>174</v>
      </c>
      <c r="AU579" s="278" t="s">
        <v>81</v>
      </c>
      <c r="AV579" s="15" t="s">
        <v>163</v>
      </c>
      <c r="AW579" s="15" t="s">
        <v>36</v>
      </c>
      <c r="AX579" s="15" t="s">
        <v>72</v>
      </c>
      <c r="AY579" s="278" t="s">
        <v>162</v>
      </c>
    </row>
    <row r="580" spans="2:51" s="14" customFormat="1" ht="13.5">
      <c r="B580" s="243"/>
      <c r="C580" s="244"/>
      <c r="D580" s="245" t="s">
        <v>174</v>
      </c>
      <c r="E580" s="246" t="s">
        <v>21</v>
      </c>
      <c r="F580" s="247" t="s">
        <v>184</v>
      </c>
      <c r="G580" s="244"/>
      <c r="H580" s="248">
        <v>366.323</v>
      </c>
      <c r="I580" s="249"/>
      <c r="J580" s="244"/>
      <c r="K580" s="244"/>
      <c r="L580" s="250"/>
      <c r="M580" s="251"/>
      <c r="N580" s="252"/>
      <c r="O580" s="252"/>
      <c r="P580" s="252"/>
      <c r="Q580" s="252"/>
      <c r="R580" s="252"/>
      <c r="S580" s="252"/>
      <c r="T580" s="253"/>
      <c r="AT580" s="254" t="s">
        <v>174</v>
      </c>
      <c r="AU580" s="254" t="s">
        <v>81</v>
      </c>
      <c r="AV580" s="14" t="s">
        <v>170</v>
      </c>
      <c r="AW580" s="14" t="s">
        <v>36</v>
      </c>
      <c r="AX580" s="14" t="s">
        <v>79</v>
      </c>
      <c r="AY580" s="254" t="s">
        <v>162</v>
      </c>
    </row>
    <row r="581" spans="2:65" s="1" customFormat="1" ht="22.5" customHeight="1">
      <c r="B581" s="43"/>
      <c r="C581" s="258" t="s">
        <v>392</v>
      </c>
      <c r="D581" s="258" t="s">
        <v>237</v>
      </c>
      <c r="E581" s="259" t="s">
        <v>1048</v>
      </c>
      <c r="F581" s="260" t="s">
        <v>1049</v>
      </c>
      <c r="G581" s="261" t="s">
        <v>187</v>
      </c>
      <c r="H581" s="262">
        <v>402.955</v>
      </c>
      <c r="I581" s="263"/>
      <c r="J581" s="264">
        <f>ROUND(I581*H581,2)</f>
        <v>0</v>
      </c>
      <c r="K581" s="260" t="s">
        <v>21</v>
      </c>
      <c r="L581" s="265"/>
      <c r="M581" s="266" t="s">
        <v>21</v>
      </c>
      <c r="N581" s="267" t="s">
        <v>43</v>
      </c>
      <c r="O581" s="44"/>
      <c r="P581" s="215">
        <f>O581*H581</f>
        <v>0</v>
      </c>
      <c r="Q581" s="215">
        <v>0</v>
      </c>
      <c r="R581" s="215">
        <f>Q581*H581</f>
        <v>0</v>
      </c>
      <c r="S581" s="215">
        <v>0</v>
      </c>
      <c r="T581" s="216">
        <f>S581*H581</f>
        <v>0</v>
      </c>
      <c r="AR581" s="26" t="s">
        <v>464</v>
      </c>
      <c r="AT581" s="26" t="s">
        <v>237</v>
      </c>
      <c r="AU581" s="26" t="s">
        <v>81</v>
      </c>
      <c r="AY581" s="26" t="s">
        <v>162</v>
      </c>
      <c r="BE581" s="217">
        <f>IF(N581="základní",J581,0)</f>
        <v>0</v>
      </c>
      <c r="BF581" s="217">
        <f>IF(N581="snížená",J581,0)</f>
        <v>0</v>
      </c>
      <c r="BG581" s="217">
        <f>IF(N581="zákl. přenesená",J581,0)</f>
        <v>0</v>
      </c>
      <c r="BH581" s="217">
        <f>IF(N581="sníž. přenesená",J581,0)</f>
        <v>0</v>
      </c>
      <c r="BI581" s="217">
        <f>IF(N581="nulová",J581,0)</f>
        <v>0</v>
      </c>
      <c r="BJ581" s="26" t="s">
        <v>79</v>
      </c>
      <c r="BK581" s="217">
        <f>ROUND(I581*H581,2)</f>
        <v>0</v>
      </c>
      <c r="BL581" s="26" t="s">
        <v>376</v>
      </c>
      <c r="BM581" s="26" t="s">
        <v>2542</v>
      </c>
    </row>
    <row r="582" spans="2:51" s="13" customFormat="1" ht="13.5">
      <c r="B582" s="232"/>
      <c r="C582" s="233"/>
      <c r="D582" s="245" t="s">
        <v>174</v>
      </c>
      <c r="E582" s="233"/>
      <c r="F582" s="256" t="s">
        <v>2543</v>
      </c>
      <c r="G582" s="233"/>
      <c r="H582" s="257">
        <v>402.955</v>
      </c>
      <c r="I582" s="237"/>
      <c r="J582" s="233"/>
      <c r="K582" s="233"/>
      <c r="L582" s="238"/>
      <c r="M582" s="239"/>
      <c r="N582" s="240"/>
      <c r="O582" s="240"/>
      <c r="P582" s="240"/>
      <c r="Q582" s="240"/>
      <c r="R582" s="240"/>
      <c r="S582" s="240"/>
      <c r="T582" s="241"/>
      <c r="AT582" s="242" t="s">
        <v>174</v>
      </c>
      <c r="AU582" s="242" t="s">
        <v>81</v>
      </c>
      <c r="AV582" s="13" t="s">
        <v>81</v>
      </c>
      <c r="AW582" s="13" t="s">
        <v>6</v>
      </c>
      <c r="AX582" s="13" t="s">
        <v>79</v>
      </c>
      <c r="AY582" s="242" t="s">
        <v>162</v>
      </c>
    </row>
    <row r="583" spans="2:65" s="1" customFormat="1" ht="22.5" customHeight="1">
      <c r="B583" s="43"/>
      <c r="C583" s="206" t="s">
        <v>805</v>
      </c>
      <c r="D583" s="206" t="s">
        <v>165</v>
      </c>
      <c r="E583" s="207" t="s">
        <v>1053</v>
      </c>
      <c r="F583" s="208" t="s">
        <v>1054</v>
      </c>
      <c r="G583" s="209" t="s">
        <v>206</v>
      </c>
      <c r="H583" s="210">
        <v>460</v>
      </c>
      <c r="I583" s="211"/>
      <c r="J583" s="212">
        <f>ROUND(I583*H583,2)</f>
        <v>0</v>
      </c>
      <c r="K583" s="208" t="s">
        <v>169</v>
      </c>
      <c r="L583" s="63"/>
      <c r="M583" s="213" t="s">
        <v>21</v>
      </c>
      <c r="N583" s="214" t="s">
        <v>43</v>
      </c>
      <c r="O583" s="44"/>
      <c r="P583" s="215">
        <f>O583*H583</f>
        <v>0</v>
      </c>
      <c r="Q583" s="215">
        <v>0</v>
      </c>
      <c r="R583" s="215">
        <f>Q583*H583</f>
        <v>0</v>
      </c>
      <c r="S583" s="215">
        <v>0</v>
      </c>
      <c r="T583" s="216">
        <f>S583*H583</f>
        <v>0</v>
      </c>
      <c r="AR583" s="26" t="s">
        <v>376</v>
      </c>
      <c r="AT583" s="26" t="s">
        <v>165</v>
      </c>
      <c r="AU583" s="26" t="s">
        <v>81</v>
      </c>
      <c r="AY583" s="26" t="s">
        <v>162</v>
      </c>
      <c r="BE583" s="217">
        <f>IF(N583="základní",J583,0)</f>
        <v>0</v>
      </c>
      <c r="BF583" s="217">
        <f>IF(N583="snížená",J583,0)</f>
        <v>0</v>
      </c>
      <c r="BG583" s="217">
        <f>IF(N583="zákl. přenesená",J583,0)</f>
        <v>0</v>
      </c>
      <c r="BH583" s="217">
        <f>IF(N583="sníž. přenesená",J583,0)</f>
        <v>0</v>
      </c>
      <c r="BI583" s="217">
        <f>IF(N583="nulová",J583,0)</f>
        <v>0</v>
      </c>
      <c r="BJ583" s="26" t="s">
        <v>79</v>
      </c>
      <c r="BK583" s="217">
        <f>ROUND(I583*H583,2)</f>
        <v>0</v>
      </c>
      <c r="BL583" s="26" t="s">
        <v>376</v>
      </c>
      <c r="BM583" s="26" t="s">
        <v>2544</v>
      </c>
    </row>
    <row r="584" spans="2:47" s="1" customFormat="1" ht="40.5">
      <c r="B584" s="43"/>
      <c r="C584" s="65"/>
      <c r="D584" s="245" t="s">
        <v>241</v>
      </c>
      <c r="E584" s="65"/>
      <c r="F584" s="279" t="s">
        <v>1056</v>
      </c>
      <c r="G584" s="65"/>
      <c r="H584" s="65"/>
      <c r="I584" s="174"/>
      <c r="J584" s="65"/>
      <c r="K584" s="65"/>
      <c r="L584" s="63"/>
      <c r="M584" s="220"/>
      <c r="N584" s="44"/>
      <c r="O584" s="44"/>
      <c r="P584" s="44"/>
      <c r="Q584" s="44"/>
      <c r="R584" s="44"/>
      <c r="S584" s="44"/>
      <c r="T584" s="80"/>
      <c r="AT584" s="26" t="s">
        <v>241</v>
      </c>
      <c r="AU584" s="26" t="s">
        <v>81</v>
      </c>
    </row>
    <row r="585" spans="2:65" s="1" customFormat="1" ht="22.5" customHeight="1">
      <c r="B585" s="43"/>
      <c r="C585" s="206" t="s">
        <v>812</v>
      </c>
      <c r="D585" s="206" t="s">
        <v>165</v>
      </c>
      <c r="E585" s="207" t="s">
        <v>2545</v>
      </c>
      <c r="F585" s="208" t="s">
        <v>2546</v>
      </c>
      <c r="G585" s="209" t="s">
        <v>206</v>
      </c>
      <c r="H585" s="210">
        <v>400</v>
      </c>
      <c r="I585" s="211"/>
      <c r="J585" s="212">
        <f>ROUND(I585*H585,2)</f>
        <v>0</v>
      </c>
      <c r="K585" s="208" t="s">
        <v>169</v>
      </c>
      <c r="L585" s="63"/>
      <c r="M585" s="213" t="s">
        <v>21</v>
      </c>
      <c r="N585" s="214" t="s">
        <v>43</v>
      </c>
      <c r="O585" s="44"/>
      <c r="P585" s="215">
        <f>O585*H585</f>
        <v>0</v>
      </c>
      <c r="Q585" s="215">
        <v>0</v>
      </c>
      <c r="R585" s="215">
        <f>Q585*H585</f>
        <v>0</v>
      </c>
      <c r="S585" s="215">
        <v>0.0003</v>
      </c>
      <c r="T585" s="216">
        <f>S585*H585</f>
        <v>0.12</v>
      </c>
      <c r="AR585" s="26" t="s">
        <v>376</v>
      </c>
      <c r="AT585" s="26" t="s">
        <v>165</v>
      </c>
      <c r="AU585" s="26" t="s">
        <v>81</v>
      </c>
      <c r="AY585" s="26" t="s">
        <v>162</v>
      </c>
      <c r="BE585" s="217">
        <f>IF(N585="základní",J585,0)</f>
        <v>0</v>
      </c>
      <c r="BF585" s="217">
        <f>IF(N585="snížená",J585,0)</f>
        <v>0</v>
      </c>
      <c r="BG585" s="217">
        <f>IF(N585="zákl. přenesená",J585,0)</f>
        <v>0</v>
      </c>
      <c r="BH585" s="217">
        <f>IF(N585="sníž. přenesená",J585,0)</f>
        <v>0</v>
      </c>
      <c r="BI585" s="217">
        <f>IF(N585="nulová",J585,0)</f>
        <v>0</v>
      </c>
      <c r="BJ585" s="26" t="s">
        <v>79</v>
      </c>
      <c r="BK585" s="217">
        <f>ROUND(I585*H585,2)</f>
        <v>0</v>
      </c>
      <c r="BL585" s="26" t="s">
        <v>376</v>
      </c>
      <c r="BM585" s="26" t="s">
        <v>2547</v>
      </c>
    </row>
    <row r="586" spans="2:51" s="12" customFormat="1" ht="13.5">
      <c r="B586" s="221"/>
      <c r="C586" s="222"/>
      <c r="D586" s="218" t="s">
        <v>174</v>
      </c>
      <c r="E586" s="223" t="s">
        <v>21</v>
      </c>
      <c r="F586" s="224" t="s">
        <v>2548</v>
      </c>
      <c r="G586" s="222"/>
      <c r="H586" s="225" t="s">
        <v>21</v>
      </c>
      <c r="I586" s="226"/>
      <c r="J586" s="222"/>
      <c r="K586" s="222"/>
      <c r="L586" s="227"/>
      <c r="M586" s="228"/>
      <c r="N586" s="229"/>
      <c r="O586" s="229"/>
      <c r="P586" s="229"/>
      <c r="Q586" s="229"/>
      <c r="R586" s="229"/>
      <c r="S586" s="229"/>
      <c r="T586" s="230"/>
      <c r="AT586" s="231" t="s">
        <v>174</v>
      </c>
      <c r="AU586" s="231" t="s">
        <v>81</v>
      </c>
      <c r="AV586" s="12" t="s">
        <v>79</v>
      </c>
      <c r="AW586" s="12" t="s">
        <v>36</v>
      </c>
      <c r="AX586" s="12" t="s">
        <v>72</v>
      </c>
      <c r="AY586" s="231" t="s">
        <v>162</v>
      </c>
    </row>
    <row r="587" spans="2:51" s="13" customFormat="1" ht="13.5">
      <c r="B587" s="232"/>
      <c r="C587" s="233"/>
      <c r="D587" s="245" t="s">
        <v>174</v>
      </c>
      <c r="E587" s="255" t="s">
        <v>21</v>
      </c>
      <c r="F587" s="256" t="s">
        <v>2549</v>
      </c>
      <c r="G587" s="233"/>
      <c r="H587" s="257">
        <v>400</v>
      </c>
      <c r="I587" s="237"/>
      <c r="J587" s="233"/>
      <c r="K587" s="233"/>
      <c r="L587" s="238"/>
      <c r="M587" s="239"/>
      <c r="N587" s="240"/>
      <c r="O587" s="240"/>
      <c r="P587" s="240"/>
      <c r="Q587" s="240"/>
      <c r="R587" s="240"/>
      <c r="S587" s="240"/>
      <c r="T587" s="241"/>
      <c r="AT587" s="242" t="s">
        <v>174</v>
      </c>
      <c r="AU587" s="242" t="s">
        <v>81</v>
      </c>
      <c r="AV587" s="13" t="s">
        <v>81</v>
      </c>
      <c r="AW587" s="13" t="s">
        <v>36</v>
      </c>
      <c r="AX587" s="13" t="s">
        <v>79</v>
      </c>
      <c r="AY587" s="242" t="s">
        <v>162</v>
      </c>
    </row>
    <row r="588" spans="2:65" s="1" customFormat="1" ht="22.5" customHeight="1">
      <c r="B588" s="43"/>
      <c r="C588" s="206" t="s">
        <v>819</v>
      </c>
      <c r="D588" s="206" t="s">
        <v>165</v>
      </c>
      <c r="E588" s="207" t="s">
        <v>1058</v>
      </c>
      <c r="F588" s="208" t="s">
        <v>1059</v>
      </c>
      <c r="G588" s="209" t="s">
        <v>206</v>
      </c>
      <c r="H588" s="210">
        <v>28.4</v>
      </c>
      <c r="I588" s="211"/>
      <c r="J588" s="212">
        <f>ROUND(I588*H588,2)</f>
        <v>0</v>
      </c>
      <c r="K588" s="208" t="s">
        <v>169</v>
      </c>
      <c r="L588" s="63"/>
      <c r="M588" s="213" t="s">
        <v>21</v>
      </c>
      <c r="N588" s="214" t="s">
        <v>43</v>
      </c>
      <c r="O588" s="44"/>
      <c r="P588" s="215">
        <f>O588*H588</f>
        <v>0</v>
      </c>
      <c r="Q588" s="215">
        <v>2E-05</v>
      </c>
      <c r="R588" s="215">
        <f>Q588*H588</f>
        <v>0.000568</v>
      </c>
      <c r="S588" s="215">
        <v>0</v>
      </c>
      <c r="T588" s="216">
        <f>S588*H588</f>
        <v>0</v>
      </c>
      <c r="AR588" s="26" t="s">
        <v>376</v>
      </c>
      <c r="AT588" s="26" t="s">
        <v>165</v>
      </c>
      <c r="AU588" s="26" t="s">
        <v>81</v>
      </c>
      <c r="AY588" s="26" t="s">
        <v>162</v>
      </c>
      <c r="BE588" s="217">
        <f>IF(N588="základní",J588,0)</f>
        <v>0</v>
      </c>
      <c r="BF588" s="217">
        <f>IF(N588="snížená",J588,0)</f>
        <v>0</v>
      </c>
      <c r="BG588" s="217">
        <f>IF(N588="zákl. přenesená",J588,0)</f>
        <v>0</v>
      </c>
      <c r="BH588" s="217">
        <f>IF(N588="sníž. přenesená",J588,0)</f>
        <v>0</v>
      </c>
      <c r="BI588" s="217">
        <f>IF(N588="nulová",J588,0)</f>
        <v>0</v>
      </c>
      <c r="BJ588" s="26" t="s">
        <v>79</v>
      </c>
      <c r="BK588" s="217">
        <f>ROUND(I588*H588,2)</f>
        <v>0</v>
      </c>
      <c r="BL588" s="26" t="s">
        <v>376</v>
      </c>
      <c r="BM588" s="26" t="s">
        <v>2550</v>
      </c>
    </row>
    <row r="589" spans="2:51" s="12" customFormat="1" ht="13.5">
      <c r="B589" s="221"/>
      <c r="C589" s="222"/>
      <c r="D589" s="218" t="s">
        <v>174</v>
      </c>
      <c r="E589" s="223" t="s">
        <v>21</v>
      </c>
      <c r="F589" s="224" t="s">
        <v>2328</v>
      </c>
      <c r="G589" s="222"/>
      <c r="H589" s="225" t="s">
        <v>21</v>
      </c>
      <c r="I589" s="226"/>
      <c r="J589" s="222"/>
      <c r="K589" s="222"/>
      <c r="L589" s="227"/>
      <c r="M589" s="228"/>
      <c r="N589" s="229"/>
      <c r="O589" s="229"/>
      <c r="P589" s="229"/>
      <c r="Q589" s="229"/>
      <c r="R589" s="229"/>
      <c r="S589" s="229"/>
      <c r="T589" s="230"/>
      <c r="AT589" s="231" t="s">
        <v>174</v>
      </c>
      <c r="AU589" s="231" t="s">
        <v>81</v>
      </c>
      <c r="AV589" s="12" t="s">
        <v>79</v>
      </c>
      <c r="AW589" s="12" t="s">
        <v>36</v>
      </c>
      <c r="AX589" s="12" t="s">
        <v>72</v>
      </c>
      <c r="AY589" s="231" t="s">
        <v>162</v>
      </c>
    </row>
    <row r="590" spans="2:51" s="13" customFormat="1" ht="13.5">
      <c r="B590" s="232"/>
      <c r="C590" s="233"/>
      <c r="D590" s="218" t="s">
        <v>174</v>
      </c>
      <c r="E590" s="234" t="s">
        <v>21</v>
      </c>
      <c r="F590" s="235" t="s">
        <v>2551</v>
      </c>
      <c r="G590" s="233"/>
      <c r="H590" s="236">
        <v>30.2</v>
      </c>
      <c r="I590" s="237"/>
      <c r="J590" s="233"/>
      <c r="K590" s="233"/>
      <c r="L590" s="238"/>
      <c r="M590" s="239"/>
      <c r="N590" s="240"/>
      <c r="O590" s="240"/>
      <c r="P590" s="240"/>
      <c r="Q590" s="240"/>
      <c r="R590" s="240"/>
      <c r="S590" s="240"/>
      <c r="T590" s="241"/>
      <c r="AT590" s="242" t="s">
        <v>174</v>
      </c>
      <c r="AU590" s="242" t="s">
        <v>81</v>
      </c>
      <c r="AV590" s="13" t="s">
        <v>81</v>
      </c>
      <c r="AW590" s="13" t="s">
        <v>36</v>
      </c>
      <c r="AX590" s="13" t="s">
        <v>72</v>
      </c>
      <c r="AY590" s="242" t="s">
        <v>162</v>
      </c>
    </row>
    <row r="591" spans="2:51" s="13" customFormat="1" ht="13.5">
      <c r="B591" s="232"/>
      <c r="C591" s="233"/>
      <c r="D591" s="218" t="s">
        <v>174</v>
      </c>
      <c r="E591" s="234" t="s">
        <v>21</v>
      </c>
      <c r="F591" s="235" t="s">
        <v>1089</v>
      </c>
      <c r="G591" s="233"/>
      <c r="H591" s="236">
        <v>-1.8</v>
      </c>
      <c r="I591" s="237"/>
      <c r="J591" s="233"/>
      <c r="K591" s="233"/>
      <c r="L591" s="238"/>
      <c r="M591" s="239"/>
      <c r="N591" s="240"/>
      <c r="O591" s="240"/>
      <c r="P591" s="240"/>
      <c r="Q591" s="240"/>
      <c r="R591" s="240"/>
      <c r="S591" s="240"/>
      <c r="T591" s="241"/>
      <c r="AT591" s="242" t="s">
        <v>174</v>
      </c>
      <c r="AU591" s="242" t="s">
        <v>81</v>
      </c>
      <c r="AV591" s="13" t="s">
        <v>81</v>
      </c>
      <c r="AW591" s="13" t="s">
        <v>36</v>
      </c>
      <c r="AX591" s="13" t="s">
        <v>72</v>
      </c>
      <c r="AY591" s="242" t="s">
        <v>162</v>
      </c>
    </row>
    <row r="592" spans="2:51" s="14" customFormat="1" ht="13.5">
      <c r="B592" s="243"/>
      <c r="C592" s="244"/>
      <c r="D592" s="245" t="s">
        <v>174</v>
      </c>
      <c r="E592" s="246" t="s">
        <v>21</v>
      </c>
      <c r="F592" s="247" t="s">
        <v>184</v>
      </c>
      <c r="G592" s="244"/>
      <c r="H592" s="248">
        <v>28.4</v>
      </c>
      <c r="I592" s="249"/>
      <c r="J592" s="244"/>
      <c r="K592" s="244"/>
      <c r="L592" s="250"/>
      <c r="M592" s="251"/>
      <c r="N592" s="252"/>
      <c r="O592" s="252"/>
      <c r="P592" s="252"/>
      <c r="Q592" s="252"/>
      <c r="R592" s="252"/>
      <c r="S592" s="252"/>
      <c r="T592" s="253"/>
      <c r="AT592" s="254" t="s">
        <v>174</v>
      </c>
      <c r="AU592" s="254" t="s">
        <v>81</v>
      </c>
      <c r="AV592" s="14" t="s">
        <v>170</v>
      </c>
      <c r="AW592" s="14" t="s">
        <v>36</v>
      </c>
      <c r="AX592" s="14" t="s">
        <v>79</v>
      </c>
      <c r="AY592" s="254" t="s">
        <v>162</v>
      </c>
    </row>
    <row r="593" spans="2:65" s="1" customFormat="1" ht="22.5" customHeight="1">
      <c r="B593" s="43"/>
      <c r="C593" s="258" t="s">
        <v>826</v>
      </c>
      <c r="D593" s="258" t="s">
        <v>237</v>
      </c>
      <c r="E593" s="259" t="s">
        <v>1101</v>
      </c>
      <c r="F593" s="260" t="s">
        <v>1102</v>
      </c>
      <c r="G593" s="261" t="s">
        <v>206</v>
      </c>
      <c r="H593" s="262">
        <v>29.82</v>
      </c>
      <c r="I593" s="263"/>
      <c r="J593" s="264">
        <f>ROUND(I593*H593,2)</f>
        <v>0</v>
      </c>
      <c r="K593" s="260" t="s">
        <v>21</v>
      </c>
      <c r="L593" s="265"/>
      <c r="M593" s="266" t="s">
        <v>21</v>
      </c>
      <c r="N593" s="267" t="s">
        <v>43</v>
      </c>
      <c r="O593" s="44"/>
      <c r="P593" s="215">
        <f>O593*H593</f>
        <v>0</v>
      </c>
      <c r="Q593" s="215">
        <v>0.00028</v>
      </c>
      <c r="R593" s="215">
        <f>Q593*H593</f>
        <v>0.008349599999999999</v>
      </c>
      <c r="S593" s="215">
        <v>0</v>
      </c>
      <c r="T593" s="216">
        <f>S593*H593</f>
        <v>0</v>
      </c>
      <c r="AR593" s="26" t="s">
        <v>464</v>
      </c>
      <c r="AT593" s="26" t="s">
        <v>237</v>
      </c>
      <c r="AU593" s="26" t="s">
        <v>81</v>
      </c>
      <c r="AY593" s="26" t="s">
        <v>162</v>
      </c>
      <c r="BE593" s="217">
        <f>IF(N593="základní",J593,0)</f>
        <v>0</v>
      </c>
      <c r="BF593" s="217">
        <f>IF(N593="snížená",J593,0)</f>
        <v>0</v>
      </c>
      <c r="BG593" s="217">
        <f>IF(N593="zákl. přenesená",J593,0)</f>
        <v>0</v>
      </c>
      <c r="BH593" s="217">
        <f>IF(N593="sníž. přenesená",J593,0)</f>
        <v>0</v>
      </c>
      <c r="BI593" s="217">
        <f>IF(N593="nulová",J593,0)</f>
        <v>0</v>
      </c>
      <c r="BJ593" s="26" t="s">
        <v>79</v>
      </c>
      <c r="BK593" s="217">
        <f>ROUND(I593*H593,2)</f>
        <v>0</v>
      </c>
      <c r="BL593" s="26" t="s">
        <v>376</v>
      </c>
      <c r="BM593" s="26" t="s">
        <v>2552</v>
      </c>
    </row>
    <row r="594" spans="2:47" s="1" customFormat="1" ht="27">
      <c r="B594" s="43"/>
      <c r="C594" s="65"/>
      <c r="D594" s="218" t="s">
        <v>241</v>
      </c>
      <c r="E594" s="65"/>
      <c r="F594" s="219" t="s">
        <v>1104</v>
      </c>
      <c r="G594" s="65"/>
      <c r="H594" s="65"/>
      <c r="I594" s="174"/>
      <c r="J594" s="65"/>
      <c r="K594" s="65"/>
      <c r="L594" s="63"/>
      <c r="M594" s="220"/>
      <c r="N594" s="44"/>
      <c r="O594" s="44"/>
      <c r="P594" s="44"/>
      <c r="Q594" s="44"/>
      <c r="R594" s="44"/>
      <c r="S594" s="44"/>
      <c r="T594" s="80"/>
      <c r="AT594" s="26" t="s">
        <v>241</v>
      </c>
      <c r="AU594" s="26" t="s">
        <v>81</v>
      </c>
    </row>
    <row r="595" spans="2:51" s="13" customFormat="1" ht="13.5">
      <c r="B595" s="232"/>
      <c r="C595" s="233"/>
      <c r="D595" s="245" t="s">
        <v>174</v>
      </c>
      <c r="E595" s="233"/>
      <c r="F595" s="256" t="s">
        <v>2553</v>
      </c>
      <c r="G595" s="233"/>
      <c r="H595" s="257">
        <v>29.82</v>
      </c>
      <c r="I595" s="237"/>
      <c r="J595" s="233"/>
      <c r="K595" s="233"/>
      <c r="L595" s="238"/>
      <c r="M595" s="239"/>
      <c r="N595" s="240"/>
      <c r="O595" s="240"/>
      <c r="P595" s="240"/>
      <c r="Q595" s="240"/>
      <c r="R595" s="240"/>
      <c r="S595" s="240"/>
      <c r="T595" s="241"/>
      <c r="AT595" s="242" t="s">
        <v>174</v>
      </c>
      <c r="AU595" s="242" t="s">
        <v>81</v>
      </c>
      <c r="AV595" s="13" t="s">
        <v>81</v>
      </c>
      <c r="AW595" s="13" t="s">
        <v>6</v>
      </c>
      <c r="AX595" s="13" t="s">
        <v>79</v>
      </c>
      <c r="AY595" s="242" t="s">
        <v>162</v>
      </c>
    </row>
    <row r="596" spans="2:65" s="1" customFormat="1" ht="22.5" customHeight="1">
      <c r="B596" s="43"/>
      <c r="C596" s="206" t="s">
        <v>831</v>
      </c>
      <c r="D596" s="206" t="s">
        <v>165</v>
      </c>
      <c r="E596" s="207" t="s">
        <v>2554</v>
      </c>
      <c r="F596" s="208" t="s">
        <v>2555</v>
      </c>
      <c r="G596" s="209" t="s">
        <v>206</v>
      </c>
      <c r="H596" s="210">
        <v>248.77</v>
      </c>
      <c r="I596" s="211"/>
      <c r="J596" s="212">
        <f>ROUND(I596*H596,2)</f>
        <v>0</v>
      </c>
      <c r="K596" s="208" t="s">
        <v>169</v>
      </c>
      <c r="L596" s="63"/>
      <c r="M596" s="213" t="s">
        <v>21</v>
      </c>
      <c r="N596" s="214" t="s">
        <v>43</v>
      </c>
      <c r="O596" s="44"/>
      <c r="P596" s="215">
        <f>O596*H596</f>
        <v>0</v>
      </c>
      <c r="Q596" s="215">
        <v>1E-05</v>
      </c>
      <c r="R596" s="215">
        <f>Q596*H596</f>
        <v>0.0024877000000000002</v>
      </c>
      <c r="S596" s="215">
        <v>0</v>
      </c>
      <c r="T596" s="216">
        <f>S596*H596</f>
        <v>0</v>
      </c>
      <c r="AR596" s="26" t="s">
        <v>376</v>
      </c>
      <c r="AT596" s="26" t="s">
        <v>165</v>
      </c>
      <c r="AU596" s="26" t="s">
        <v>81</v>
      </c>
      <c r="AY596" s="26" t="s">
        <v>162</v>
      </c>
      <c r="BE596" s="217">
        <f>IF(N596="základní",J596,0)</f>
        <v>0</v>
      </c>
      <c r="BF596" s="217">
        <f>IF(N596="snížená",J596,0)</f>
        <v>0</v>
      </c>
      <c r="BG596" s="217">
        <f>IF(N596="zákl. přenesená",J596,0)</f>
        <v>0</v>
      </c>
      <c r="BH596" s="217">
        <f>IF(N596="sníž. přenesená",J596,0)</f>
        <v>0</v>
      </c>
      <c r="BI596" s="217">
        <f>IF(N596="nulová",J596,0)</f>
        <v>0</v>
      </c>
      <c r="BJ596" s="26" t="s">
        <v>79</v>
      </c>
      <c r="BK596" s="217">
        <f>ROUND(I596*H596,2)</f>
        <v>0</v>
      </c>
      <c r="BL596" s="26" t="s">
        <v>376</v>
      </c>
      <c r="BM596" s="26" t="s">
        <v>2556</v>
      </c>
    </row>
    <row r="597" spans="2:51" s="12" customFormat="1" ht="13.5">
      <c r="B597" s="221"/>
      <c r="C597" s="222"/>
      <c r="D597" s="218" t="s">
        <v>174</v>
      </c>
      <c r="E597" s="223" t="s">
        <v>21</v>
      </c>
      <c r="F597" s="224" t="s">
        <v>2306</v>
      </c>
      <c r="G597" s="222"/>
      <c r="H597" s="225" t="s">
        <v>21</v>
      </c>
      <c r="I597" s="226"/>
      <c r="J597" s="222"/>
      <c r="K597" s="222"/>
      <c r="L597" s="227"/>
      <c r="M597" s="228"/>
      <c r="N597" s="229"/>
      <c r="O597" s="229"/>
      <c r="P597" s="229"/>
      <c r="Q597" s="229"/>
      <c r="R597" s="229"/>
      <c r="S597" s="229"/>
      <c r="T597" s="230"/>
      <c r="AT597" s="231" t="s">
        <v>174</v>
      </c>
      <c r="AU597" s="231" t="s">
        <v>81</v>
      </c>
      <c r="AV597" s="12" t="s">
        <v>79</v>
      </c>
      <c r="AW597" s="12" t="s">
        <v>36</v>
      </c>
      <c r="AX597" s="12" t="s">
        <v>72</v>
      </c>
      <c r="AY597" s="231" t="s">
        <v>162</v>
      </c>
    </row>
    <row r="598" spans="2:51" s="13" customFormat="1" ht="13.5">
      <c r="B598" s="232"/>
      <c r="C598" s="233"/>
      <c r="D598" s="218" t="s">
        <v>174</v>
      </c>
      <c r="E598" s="234" t="s">
        <v>21</v>
      </c>
      <c r="F598" s="235" t="s">
        <v>2557</v>
      </c>
      <c r="G598" s="233"/>
      <c r="H598" s="236">
        <v>19.6</v>
      </c>
      <c r="I598" s="237"/>
      <c r="J598" s="233"/>
      <c r="K598" s="233"/>
      <c r="L598" s="238"/>
      <c r="M598" s="239"/>
      <c r="N598" s="240"/>
      <c r="O598" s="240"/>
      <c r="P598" s="240"/>
      <c r="Q598" s="240"/>
      <c r="R598" s="240"/>
      <c r="S598" s="240"/>
      <c r="T598" s="241"/>
      <c r="AT598" s="242" t="s">
        <v>174</v>
      </c>
      <c r="AU598" s="242" t="s">
        <v>81</v>
      </c>
      <c r="AV598" s="13" t="s">
        <v>81</v>
      </c>
      <c r="AW598" s="13" t="s">
        <v>36</v>
      </c>
      <c r="AX598" s="13" t="s">
        <v>72</v>
      </c>
      <c r="AY598" s="242" t="s">
        <v>162</v>
      </c>
    </row>
    <row r="599" spans="2:51" s="13" customFormat="1" ht="13.5">
      <c r="B599" s="232"/>
      <c r="C599" s="233"/>
      <c r="D599" s="218" t="s">
        <v>174</v>
      </c>
      <c r="E599" s="234" t="s">
        <v>21</v>
      </c>
      <c r="F599" s="235" t="s">
        <v>1061</v>
      </c>
      <c r="G599" s="233"/>
      <c r="H599" s="236">
        <v>-0.9</v>
      </c>
      <c r="I599" s="237"/>
      <c r="J599" s="233"/>
      <c r="K599" s="233"/>
      <c r="L599" s="238"/>
      <c r="M599" s="239"/>
      <c r="N599" s="240"/>
      <c r="O599" s="240"/>
      <c r="P599" s="240"/>
      <c r="Q599" s="240"/>
      <c r="R599" s="240"/>
      <c r="S599" s="240"/>
      <c r="T599" s="241"/>
      <c r="AT599" s="242" t="s">
        <v>174</v>
      </c>
      <c r="AU599" s="242" t="s">
        <v>81</v>
      </c>
      <c r="AV599" s="13" t="s">
        <v>81</v>
      </c>
      <c r="AW599" s="13" t="s">
        <v>36</v>
      </c>
      <c r="AX599" s="13" t="s">
        <v>72</v>
      </c>
      <c r="AY599" s="242" t="s">
        <v>162</v>
      </c>
    </row>
    <row r="600" spans="2:51" s="12" customFormat="1" ht="13.5">
      <c r="B600" s="221"/>
      <c r="C600" s="222"/>
      <c r="D600" s="218" t="s">
        <v>174</v>
      </c>
      <c r="E600" s="223" t="s">
        <v>21</v>
      </c>
      <c r="F600" s="224" t="s">
        <v>2321</v>
      </c>
      <c r="G600" s="222"/>
      <c r="H600" s="225" t="s">
        <v>21</v>
      </c>
      <c r="I600" s="226"/>
      <c r="J600" s="222"/>
      <c r="K600" s="222"/>
      <c r="L600" s="227"/>
      <c r="M600" s="228"/>
      <c r="N600" s="229"/>
      <c r="O600" s="229"/>
      <c r="P600" s="229"/>
      <c r="Q600" s="229"/>
      <c r="R600" s="229"/>
      <c r="S600" s="229"/>
      <c r="T600" s="230"/>
      <c r="AT600" s="231" t="s">
        <v>174</v>
      </c>
      <c r="AU600" s="231" t="s">
        <v>81</v>
      </c>
      <c r="AV600" s="12" t="s">
        <v>79</v>
      </c>
      <c r="AW600" s="12" t="s">
        <v>36</v>
      </c>
      <c r="AX600" s="12" t="s">
        <v>72</v>
      </c>
      <c r="AY600" s="231" t="s">
        <v>162</v>
      </c>
    </row>
    <row r="601" spans="2:51" s="13" customFormat="1" ht="13.5">
      <c r="B601" s="232"/>
      <c r="C601" s="233"/>
      <c r="D601" s="218" t="s">
        <v>174</v>
      </c>
      <c r="E601" s="234" t="s">
        <v>21</v>
      </c>
      <c r="F601" s="235" t="s">
        <v>2558</v>
      </c>
      <c r="G601" s="233"/>
      <c r="H601" s="236">
        <v>19.1</v>
      </c>
      <c r="I601" s="237"/>
      <c r="J601" s="233"/>
      <c r="K601" s="233"/>
      <c r="L601" s="238"/>
      <c r="M601" s="239"/>
      <c r="N601" s="240"/>
      <c r="O601" s="240"/>
      <c r="P601" s="240"/>
      <c r="Q601" s="240"/>
      <c r="R601" s="240"/>
      <c r="S601" s="240"/>
      <c r="T601" s="241"/>
      <c r="AT601" s="242" t="s">
        <v>174</v>
      </c>
      <c r="AU601" s="242" t="s">
        <v>81</v>
      </c>
      <c r="AV601" s="13" t="s">
        <v>81</v>
      </c>
      <c r="AW601" s="13" t="s">
        <v>36</v>
      </c>
      <c r="AX601" s="13" t="s">
        <v>72</v>
      </c>
      <c r="AY601" s="242" t="s">
        <v>162</v>
      </c>
    </row>
    <row r="602" spans="2:51" s="13" customFormat="1" ht="13.5">
      <c r="B602" s="232"/>
      <c r="C602" s="233"/>
      <c r="D602" s="218" t="s">
        <v>174</v>
      </c>
      <c r="E602" s="234" t="s">
        <v>21</v>
      </c>
      <c r="F602" s="235" t="s">
        <v>1061</v>
      </c>
      <c r="G602" s="233"/>
      <c r="H602" s="236">
        <v>-0.9</v>
      </c>
      <c r="I602" s="237"/>
      <c r="J602" s="233"/>
      <c r="K602" s="233"/>
      <c r="L602" s="238"/>
      <c r="M602" s="239"/>
      <c r="N602" s="240"/>
      <c r="O602" s="240"/>
      <c r="P602" s="240"/>
      <c r="Q602" s="240"/>
      <c r="R602" s="240"/>
      <c r="S602" s="240"/>
      <c r="T602" s="241"/>
      <c r="AT602" s="242" t="s">
        <v>174</v>
      </c>
      <c r="AU602" s="242" t="s">
        <v>81</v>
      </c>
      <c r="AV602" s="13" t="s">
        <v>81</v>
      </c>
      <c r="AW602" s="13" t="s">
        <v>36</v>
      </c>
      <c r="AX602" s="13" t="s">
        <v>72</v>
      </c>
      <c r="AY602" s="242" t="s">
        <v>162</v>
      </c>
    </row>
    <row r="603" spans="2:51" s="12" customFormat="1" ht="13.5">
      <c r="B603" s="221"/>
      <c r="C603" s="222"/>
      <c r="D603" s="218" t="s">
        <v>174</v>
      </c>
      <c r="E603" s="223" t="s">
        <v>21</v>
      </c>
      <c r="F603" s="224" t="s">
        <v>2334</v>
      </c>
      <c r="G603" s="222"/>
      <c r="H603" s="225" t="s">
        <v>21</v>
      </c>
      <c r="I603" s="226"/>
      <c r="J603" s="222"/>
      <c r="K603" s="222"/>
      <c r="L603" s="227"/>
      <c r="M603" s="228"/>
      <c r="N603" s="229"/>
      <c r="O603" s="229"/>
      <c r="P603" s="229"/>
      <c r="Q603" s="229"/>
      <c r="R603" s="229"/>
      <c r="S603" s="229"/>
      <c r="T603" s="230"/>
      <c r="AT603" s="231" t="s">
        <v>174</v>
      </c>
      <c r="AU603" s="231" t="s">
        <v>81</v>
      </c>
      <c r="AV603" s="12" t="s">
        <v>79</v>
      </c>
      <c r="AW603" s="12" t="s">
        <v>36</v>
      </c>
      <c r="AX603" s="12" t="s">
        <v>72</v>
      </c>
      <c r="AY603" s="231" t="s">
        <v>162</v>
      </c>
    </row>
    <row r="604" spans="2:51" s="13" customFormat="1" ht="13.5">
      <c r="B604" s="232"/>
      <c r="C604" s="233"/>
      <c r="D604" s="218" t="s">
        <v>174</v>
      </c>
      <c r="E604" s="234" t="s">
        <v>21</v>
      </c>
      <c r="F604" s="235" t="s">
        <v>2558</v>
      </c>
      <c r="G604" s="233"/>
      <c r="H604" s="236">
        <v>19.1</v>
      </c>
      <c r="I604" s="237"/>
      <c r="J604" s="233"/>
      <c r="K604" s="233"/>
      <c r="L604" s="238"/>
      <c r="M604" s="239"/>
      <c r="N604" s="240"/>
      <c r="O604" s="240"/>
      <c r="P604" s="240"/>
      <c r="Q604" s="240"/>
      <c r="R604" s="240"/>
      <c r="S604" s="240"/>
      <c r="T604" s="241"/>
      <c r="AT604" s="242" t="s">
        <v>174</v>
      </c>
      <c r="AU604" s="242" t="s">
        <v>81</v>
      </c>
      <c r="AV604" s="13" t="s">
        <v>81</v>
      </c>
      <c r="AW604" s="13" t="s">
        <v>36</v>
      </c>
      <c r="AX604" s="13" t="s">
        <v>72</v>
      </c>
      <c r="AY604" s="242" t="s">
        <v>162</v>
      </c>
    </row>
    <row r="605" spans="2:51" s="13" customFormat="1" ht="13.5">
      <c r="B605" s="232"/>
      <c r="C605" s="233"/>
      <c r="D605" s="218" t="s">
        <v>174</v>
      </c>
      <c r="E605" s="234" t="s">
        <v>21</v>
      </c>
      <c r="F605" s="235" t="s">
        <v>1061</v>
      </c>
      <c r="G605" s="233"/>
      <c r="H605" s="236">
        <v>-0.9</v>
      </c>
      <c r="I605" s="237"/>
      <c r="J605" s="233"/>
      <c r="K605" s="233"/>
      <c r="L605" s="238"/>
      <c r="M605" s="239"/>
      <c r="N605" s="240"/>
      <c r="O605" s="240"/>
      <c r="P605" s="240"/>
      <c r="Q605" s="240"/>
      <c r="R605" s="240"/>
      <c r="S605" s="240"/>
      <c r="T605" s="241"/>
      <c r="AT605" s="242" t="s">
        <v>174</v>
      </c>
      <c r="AU605" s="242" t="s">
        <v>81</v>
      </c>
      <c r="AV605" s="13" t="s">
        <v>81</v>
      </c>
      <c r="AW605" s="13" t="s">
        <v>36</v>
      </c>
      <c r="AX605" s="13" t="s">
        <v>72</v>
      </c>
      <c r="AY605" s="242" t="s">
        <v>162</v>
      </c>
    </row>
    <row r="606" spans="2:51" s="12" customFormat="1" ht="13.5">
      <c r="B606" s="221"/>
      <c r="C606" s="222"/>
      <c r="D606" s="218" t="s">
        <v>174</v>
      </c>
      <c r="E606" s="223" t="s">
        <v>21</v>
      </c>
      <c r="F606" s="224" t="s">
        <v>2322</v>
      </c>
      <c r="G606" s="222"/>
      <c r="H606" s="225" t="s">
        <v>21</v>
      </c>
      <c r="I606" s="226"/>
      <c r="J606" s="222"/>
      <c r="K606" s="222"/>
      <c r="L606" s="227"/>
      <c r="M606" s="228"/>
      <c r="N606" s="229"/>
      <c r="O606" s="229"/>
      <c r="P606" s="229"/>
      <c r="Q606" s="229"/>
      <c r="R606" s="229"/>
      <c r="S606" s="229"/>
      <c r="T606" s="230"/>
      <c r="AT606" s="231" t="s">
        <v>174</v>
      </c>
      <c r="AU606" s="231" t="s">
        <v>81</v>
      </c>
      <c r="AV606" s="12" t="s">
        <v>79</v>
      </c>
      <c r="AW606" s="12" t="s">
        <v>36</v>
      </c>
      <c r="AX606" s="12" t="s">
        <v>72</v>
      </c>
      <c r="AY606" s="231" t="s">
        <v>162</v>
      </c>
    </row>
    <row r="607" spans="2:51" s="13" customFormat="1" ht="13.5">
      <c r="B607" s="232"/>
      <c r="C607" s="233"/>
      <c r="D607" s="218" t="s">
        <v>174</v>
      </c>
      <c r="E607" s="234" t="s">
        <v>21</v>
      </c>
      <c r="F607" s="235" t="s">
        <v>2558</v>
      </c>
      <c r="G607" s="233"/>
      <c r="H607" s="236">
        <v>19.1</v>
      </c>
      <c r="I607" s="237"/>
      <c r="J607" s="233"/>
      <c r="K607" s="233"/>
      <c r="L607" s="238"/>
      <c r="M607" s="239"/>
      <c r="N607" s="240"/>
      <c r="O607" s="240"/>
      <c r="P607" s="240"/>
      <c r="Q607" s="240"/>
      <c r="R607" s="240"/>
      <c r="S607" s="240"/>
      <c r="T607" s="241"/>
      <c r="AT607" s="242" t="s">
        <v>174</v>
      </c>
      <c r="AU607" s="242" t="s">
        <v>81</v>
      </c>
      <c r="AV607" s="13" t="s">
        <v>81</v>
      </c>
      <c r="AW607" s="13" t="s">
        <v>36</v>
      </c>
      <c r="AX607" s="13" t="s">
        <v>72</v>
      </c>
      <c r="AY607" s="242" t="s">
        <v>162</v>
      </c>
    </row>
    <row r="608" spans="2:51" s="13" customFormat="1" ht="13.5">
      <c r="B608" s="232"/>
      <c r="C608" s="233"/>
      <c r="D608" s="218" t="s">
        <v>174</v>
      </c>
      <c r="E608" s="234" t="s">
        <v>21</v>
      </c>
      <c r="F608" s="235" t="s">
        <v>1061</v>
      </c>
      <c r="G608" s="233"/>
      <c r="H608" s="236">
        <v>-0.9</v>
      </c>
      <c r="I608" s="237"/>
      <c r="J608" s="233"/>
      <c r="K608" s="233"/>
      <c r="L608" s="238"/>
      <c r="M608" s="239"/>
      <c r="N608" s="240"/>
      <c r="O608" s="240"/>
      <c r="P608" s="240"/>
      <c r="Q608" s="240"/>
      <c r="R608" s="240"/>
      <c r="S608" s="240"/>
      <c r="T608" s="241"/>
      <c r="AT608" s="242" t="s">
        <v>174</v>
      </c>
      <c r="AU608" s="242" t="s">
        <v>81</v>
      </c>
      <c r="AV608" s="13" t="s">
        <v>81</v>
      </c>
      <c r="AW608" s="13" t="s">
        <v>36</v>
      </c>
      <c r="AX608" s="13" t="s">
        <v>72</v>
      </c>
      <c r="AY608" s="242" t="s">
        <v>162</v>
      </c>
    </row>
    <row r="609" spans="2:51" s="12" customFormat="1" ht="13.5">
      <c r="B609" s="221"/>
      <c r="C609" s="222"/>
      <c r="D609" s="218" t="s">
        <v>174</v>
      </c>
      <c r="E609" s="223" t="s">
        <v>21</v>
      </c>
      <c r="F609" s="224" t="s">
        <v>2336</v>
      </c>
      <c r="G609" s="222"/>
      <c r="H609" s="225" t="s">
        <v>21</v>
      </c>
      <c r="I609" s="226"/>
      <c r="J609" s="222"/>
      <c r="K609" s="222"/>
      <c r="L609" s="227"/>
      <c r="M609" s="228"/>
      <c r="N609" s="229"/>
      <c r="O609" s="229"/>
      <c r="P609" s="229"/>
      <c r="Q609" s="229"/>
      <c r="R609" s="229"/>
      <c r="S609" s="229"/>
      <c r="T609" s="230"/>
      <c r="AT609" s="231" t="s">
        <v>174</v>
      </c>
      <c r="AU609" s="231" t="s">
        <v>81</v>
      </c>
      <c r="AV609" s="12" t="s">
        <v>79</v>
      </c>
      <c r="AW609" s="12" t="s">
        <v>36</v>
      </c>
      <c r="AX609" s="12" t="s">
        <v>72</v>
      </c>
      <c r="AY609" s="231" t="s">
        <v>162</v>
      </c>
    </row>
    <row r="610" spans="2:51" s="13" customFormat="1" ht="13.5">
      <c r="B610" s="232"/>
      <c r="C610" s="233"/>
      <c r="D610" s="218" t="s">
        <v>174</v>
      </c>
      <c r="E610" s="234" t="s">
        <v>21</v>
      </c>
      <c r="F610" s="235" t="s">
        <v>2558</v>
      </c>
      <c r="G610" s="233"/>
      <c r="H610" s="236">
        <v>19.1</v>
      </c>
      <c r="I610" s="237"/>
      <c r="J610" s="233"/>
      <c r="K610" s="233"/>
      <c r="L610" s="238"/>
      <c r="M610" s="239"/>
      <c r="N610" s="240"/>
      <c r="O610" s="240"/>
      <c r="P610" s="240"/>
      <c r="Q610" s="240"/>
      <c r="R610" s="240"/>
      <c r="S610" s="240"/>
      <c r="T610" s="241"/>
      <c r="AT610" s="242" t="s">
        <v>174</v>
      </c>
      <c r="AU610" s="242" t="s">
        <v>81</v>
      </c>
      <c r="AV610" s="13" t="s">
        <v>81</v>
      </c>
      <c r="AW610" s="13" t="s">
        <v>36</v>
      </c>
      <c r="AX610" s="13" t="s">
        <v>72</v>
      </c>
      <c r="AY610" s="242" t="s">
        <v>162</v>
      </c>
    </row>
    <row r="611" spans="2:51" s="13" customFormat="1" ht="13.5">
      <c r="B611" s="232"/>
      <c r="C611" s="233"/>
      <c r="D611" s="218" t="s">
        <v>174</v>
      </c>
      <c r="E611" s="234" t="s">
        <v>21</v>
      </c>
      <c r="F611" s="235" t="s">
        <v>1061</v>
      </c>
      <c r="G611" s="233"/>
      <c r="H611" s="236">
        <v>-0.9</v>
      </c>
      <c r="I611" s="237"/>
      <c r="J611" s="233"/>
      <c r="K611" s="233"/>
      <c r="L611" s="238"/>
      <c r="M611" s="239"/>
      <c r="N611" s="240"/>
      <c r="O611" s="240"/>
      <c r="P611" s="240"/>
      <c r="Q611" s="240"/>
      <c r="R611" s="240"/>
      <c r="S611" s="240"/>
      <c r="T611" s="241"/>
      <c r="AT611" s="242" t="s">
        <v>174</v>
      </c>
      <c r="AU611" s="242" t="s">
        <v>81</v>
      </c>
      <c r="AV611" s="13" t="s">
        <v>81</v>
      </c>
      <c r="AW611" s="13" t="s">
        <v>36</v>
      </c>
      <c r="AX611" s="13" t="s">
        <v>72</v>
      </c>
      <c r="AY611" s="242" t="s">
        <v>162</v>
      </c>
    </row>
    <row r="612" spans="2:51" s="12" customFormat="1" ht="13.5">
      <c r="B612" s="221"/>
      <c r="C612" s="222"/>
      <c r="D612" s="218" t="s">
        <v>174</v>
      </c>
      <c r="E612" s="223" t="s">
        <v>21</v>
      </c>
      <c r="F612" s="224" t="s">
        <v>2325</v>
      </c>
      <c r="G612" s="222"/>
      <c r="H612" s="225" t="s">
        <v>21</v>
      </c>
      <c r="I612" s="226"/>
      <c r="J612" s="222"/>
      <c r="K612" s="222"/>
      <c r="L612" s="227"/>
      <c r="M612" s="228"/>
      <c r="N612" s="229"/>
      <c r="O612" s="229"/>
      <c r="P612" s="229"/>
      <c r="Q612" s="229"/>
      <c r="R612" s="229"/>
      <c r="S612" s="229"/>
      <c r="T612" s="230"/>
      <c r="AT612" s="231" t="s">
        <v>174</v>
      </c>
      <c r="AU612" s="231" t="s">
        <v>81</v>
      </c>
      <c r="AV612" s="12" t="s">
        <v>79</v>
      </c>
      <c r="AW612" s="12" t="s">
        <v>36</v>
      </c>
      <c r="AX612" s="12" t="s">
        <v>72</v>
      </c>
      <c r="AY612" s="231" t="s">
        <v>162</v>
      </c>
    </row>
    <row r="613" spans="2:51" s="13" customFormat="1" ht="13.5">
      <c r="B613" s="232"/>
      <c r="C613" s="233"/>
      <c r="D613" s="218" t="s">
        <v>174</v>
      </c>
      <c r="E613" s="234" t="s">
        <v>21</v>
      </c>
      <c r="F613" s="235" t="s">
        <v>2559</v>
      </c>
      <c r="G613" s="233"/>
      <c r="H613" s="236">
        <v>30.05</v>
      </c>
      <c r="I613" s="237"/>
      <c r="J613" s="233"/>
      <c r="K613" s="233"/>
      <c r="L613" s="238"/>
      <c r="M613" s="239"/>
      <c r="N613" s="240"/>
      <c r="O613" s="240"/>
      <c r="P613" s="240"/>
      <c r="Q613" s="240"/>
      <c r="R613" s="240"/>
      <c r="S613" s="240"/>
      <c r="T613" s="241"/>
      <c r="AT613" s="242" t="s">
        <v>174</v>
      </c>
      <c r="AU613" s="242" t="s">
        <v>81</v>
      </c>
      <c r="AV613" s="13" t="s">
        <v>81</v>
      </c>
      <c r="AW613" s="13" t="s">
        <v>36</v>
      </c>
      <c r="AX613" s="13" t="s">
        <v>72</v>
      </c>
      <c r="AY613" s="242" t="s">
        <v>162</v>
      </c>
    </row>
    <row r="614" spans="2:51" s="13" customFormat="1" ht="13.5">
      <c r="B614" s="232"/>
      <c r="C614" s="233"/>
      <c r="D614" s="218" t="s">
        <v>174</v>
      </c>
      <c r="E614" s="234" t="s">
        <v>21</v>
      </c>
      <c r="F614" s="235" t="s">
        <v>1089</v>
      </c>
      <c r="G614" s="233"/>
      <c r="H614" s="236">
        <v>-1.8</v>
      </c>
      <c r="I614" s="237"/>
      <c r="J614" s="233"/>
      <c r="K614" s="233"/>
      <c r="L614" s="238"/>
      <c r="M614" s="239"/>
      <c r="N614" s="240"/>
      <c r="O614" s="240"/>
      <c r="P614" s="240"/>
      <c r="Q614" s="240"/>
      <c r="R614" s="240"/>
      <c r="S614" s="240"/>
      <c r="T614" s="241"/>
      <c r="AT614" s="242" t="s">
        <v>174</v>
      </c>
      <c r="AU614" s="242" t="s">
        <v>81</v>
      </c>
      <c r="AV614" s="13" t="s">
        <v>81</v>
      </c>
      <c r="AW614" s="13" t="s">
        <v>36</v>
      </c>
      <c r="AX614" s="13" t="s">
        <v>72</v>
      </c>
      <c r="AY614" s="242" t="s">
        <v>162</v>
      </c>
    </row>
    <row r="615" spans="2:51" s="12" customFormat="1" ht="13.5">
      <c r="B615" s="221"/>
      <c r="C615" s="222"/>
      <c r="D615" s="218" t="s">
        <v>174</v>
      </c>
      <c r="E615" s="223" t="s">
        <v>21</v>
      </c>
      <c r="F615" s="224" t="s">
        <v>2339</v>
      </c>
      <c r="G615" s="222"/>
      <c r="H615" s="225" t="s">
        <v>21</v>
      </c>
      <c r="I615" s="226"/>
      <c r="J615" s="222"/>
      <c r="K615" s="222"/>
      <c r="L615" s="227"/>
      <c r="M615" s="228"/>
      <c r="N615" s="229"/>
      <c r="O615" s="229"/>
      <c r="P615" s="229"/>
      <c r="Q615" s="229"/>
      <c r="R615" s="229"/>
      <c r="S615" s="229"/>
      <c r="T615" s="230"/>
      <c r="AT615" s="231" t="s">
        <v>174</v>
      </c>
      <c r="AU615" s="231" t="s">
        <v>81</v>
      </c>
      <c r="AV615" s="12" t="s">
        <v>79</v>
      </c>
      <c r="AW615" s="12" t="s">
        <v>36</v>
      </c>
      <c r="AX615" s="12" t="s">
        <v>72</v>
      </c>
      <c r="AY615" s="231" t="s">
        <v>162</v>
      </c>
    </row>
    <row r="616" spans="2:51" s="12" customFormat="1" ht="13.5">
      <c r="B616" s="221"/>
      <c r="C616" s="222"/>
      <c r="D616" s="218" t="s">
        <v>174</v>
      </c>
      <c r="E616" s="223" t="s">
        <v>21</v>
      </c>
      <c r="F616" s="224" t="s">
        <v>2560</v>
      </c>
      <c r="G616" s="222"/>
      <c r="H616" s="225" t="s">
        <v>21</v>
      </c>
      <c r="I616" s="226"/>
      <c r="J616" s="222"/>
      <c r="K616" s="222"/>
      <c r="L616" s="227"/>
      <c r="M616" s="228"/>
      <c r="N616" s="229"/>
      <c r="O616" s="229"/>
      <c r="P616" s="229"/>
      <c r="Q616" s="229"/>
      <c r="R616" s="229"/>
      <c r="S616" s="229"/>
      <c r="T616" s="230"/>
      <c r="AT616" s="231" t="s">
        <v>174</v>
      </c>
      <c r="AU616" s="231" t="s">
        <v>81</v>
      </c>
      <c r="AV616" s="12" t="s">
        <v>79</v>
      </c>
      <c r="AW616" s="12" t="s">
        <v>36</v>
      </c>
      <c r="AX616" s="12" t="s">
        <v>72</v>
      </c>
      <c r="AY616" s="231" t="s">
        <v>162</v>
      </c>
    </row>
    <row r="617" spans="2:51" s="13" customFormat="1" ht="13.5">
      <c r="B617" s="232"/>
      <c r="C617" s="233"/>
      <c r="D617" s="218" t="s">
        <v>174</v>
      </c>
      <c r="E617" s="234" t="s">
        <v>21</v>
      </c>
      <c r="F617" s="235" t="s">
        <v>1089</v>
      </c>
      <c r="G617" s="233"/>
      <c r="H617" s="236">
        <v>-1.8</v>
      </c>
      <c r="I617" s="237"/>
      <c r="J617" s="233"/>
      <c r="K617" s="233"/>
      <c r="L617" s="238"/>
      <c r="M617" s="239"/>
      <c r="N617" s="240"/>
      <c r="O617" s="240"/>
      <c r="P617" s="240"/>
      <c r="Q617" s="240"/>
      <c r="R617" s="240"/>
      <c r="S617" s="240"/>
      <c r="T617" s="241"/>
      <c r="AT617" s="242" t="s">
        <v>174</v>
      </c>
      <c r="AU617" s="242" t="s">
        <v>81</v>
      </c>
      <c r="AV617" s="13" t="s">
        <v>81</v>
      </c>
      <c r="AW617" s="13" t="s">
        <v>36</v>
      </c>
      <c r="AX617" s="13" t="s">
        <v>72</v>
      </c>
      <c r="AY617" s="242" t="s">
        <v>162</v>
      </c>
    </row>
    <row r="618" spans="2:51" s="12" customFormat="1" ht="13.5">
      <c r="B618" s="221"/>
      <c r="C618" s="222"/>
      <c r="D618" s="218" t="s">
        <v>174</v>
      </c>
      <c r="E618" s="223" t="s">
        <v>21</v>
      </c>
      <c r="F618" s="224" t="s">
        <v>2341</v>
      </c>
      <c r="G618" s="222"/>
      <c r="H618" s="225" t="s">
        <v>21</v>
      </c>
      <c r="I618" s="226"/>
      <c r="J618" s="222"/>
      <c r="K618" s="222"/>
      <c r="L618" s="227"/>
      <c r="M618" s="228"/>
      <c r="N618" s="229"/>
      <c r="O618" s="229"/>
      <c r="P618" s="229"/>
      <c r="Q618" s="229"/>
      <c r="R618" s="229"/>
      <c r="S618" s="229"/>
      <c r="T618" s="230"/>
      <c r="AT618" s="231" t="s">
        <v>174</v>
      </c>
      <c r="AU618" s="231" t="s">
        <v>81</v>
      </c>
      <c r="AV618" s="12" t="s">
        <v>79</v>
      </c>
      <c r="AW618" s="12" t="s">
        <v>36</v>
      </c>
      <c r="AX618" s="12" t="s">
        <v>72</v>
      </c>
      <c r="AY618" s="231" t="s">
        <v>162</v>
      </c>
    </row>
    <row r="619" spans="2:51" s="13" customFormat="1" ht="13.5">
      <c r="B619" s="232"/>
      <c r="C619" s="233"/>
      <c r="D619" s="218" t="s">
        <v>174</v>
      </c>
      <c r="E619" s="234" t="s">
        <v>21</v>
      </c>
      <c r="F619" s="235" t="s">
        <v>2561</v>
      </c>
      <c r="G619" s="233"/>
      <c r="H619" s="236">
        <v>28.72</v>
      </c>
      <c r="I619" s="237"/>
      <c r="J619" s="233"/>
      <c r="K619" s="233"/>
      <c r="L619" s="238"/>
      <c r="M619" s="239"/>
      <c r="N619" s="240"/>
      <c r="O619" s="240"/>
      <c r="P619" s="240"/>
      <c r="Q619" s="240"/>
      <c r="R619" s="240"/>
      <c r="S619" s="240"/>
      <c r="T619" s="241"/>
      <c r="AT619" s="242" t="s">
        <v>174</v>
      </c>
      <c r="AU619" s="242" t="s">
        <v>81</v>
      </c>
      <c r="AV619" s="13" t="s">
        <v>81</v>
      </c>
      <c r="AW619" s="13" t="s">
        <v>36</v>
      </c>
      <c r="AX619" s="13" t="s">
        <v>72</v>
      </c>
      <c r="AY619" s="242" t="s">
        <v>162</v>
      </c>
    </row>
    <row r="620" spans="2:51" s="13" customFormat="1" ht="13.5">
      <c r="B620" s="232"/>
      <c r="C620" s="233"/>
      <c r="D620" s="218" t="s">
        <v>174</v>
      </c>
      <c r="E620" s="234" t="s">
        <v>21</v>
      </c>
      <c r="F620" s="235" t="s">
        <v>2562</v>
      </c>
      <c r="G620" s="233"/>
      <c r="H620" s="236">
        <v>-7.2</v>
      </c>
      <c r="I620" s="237"/>
      <c r="J620" s="233"/>
      <c r="K620" s="233"/>
      <c r="L620" s="238"/>
      <c r="M620" s="239"/>
      <c r="N620" s="240"/>
      <c r="O620" s="240"/>
      <c r="P620" s="240"/>
      <c r="Q620" s="240"/>
      <c r="R620" s="240"/>
      <c r="S620" s="240"/>
      <c r="T620" s="241"/>
      <c r="AT620" s="242" t="s">
        <v>174</v>
      </c>
      <c r="AU620" s="242" t="s">
        <v>81</v>
      </c>
      <c r="AV620" s="13" t="s">
        <v>81</v>
      </c>
      <c r="AW620" s="13" t="s">
        <v>36</v>
      </c>
      <c r="AX620" s="13" t="s">
        <v>72</v>
      </c>
      <c r="AY620" s="242" t="s">
        <v>162</v>
      </c>
    </row>
    <row r="621" spans="2:51" s="12" customFormat="1" ht="13.5">
      <c r="B621" s="221"/>
      <c r="C621" s="222"/>
      <c r="D621" s="218" t="s">
        <v>174</v>
      </c>
      <c r="E621" s="223" t="s">
        <v>21</v>
      </c>
      <c r="F621" s="224" t="s">
        <v>2344</v>
      </c>
      <c r="G621" s="222"/>
      <c r="H621" s="225" t="s">
        <v>21</v>
      </c>
      <c r="I621" s="226"/>
      <c r="J621" s="222"/>
      <c r="K621" s="222"/>
      <c r="L621" s="227"/>
      <c r="M621" s="228"/>
      <c r="N621" s="229"/>
      <c r="O621" s="229"/>
      <c r="P621" s="229"/>
      <c r="Q621" s="229"/>
      <c r="R621" s="229"/>
      <c r="S621" s="229"/>
      <c r="T621" s="230"/>
      <c r="AT621" s="231" t="s">
        <v>174</v>
      </c>
      <c r="AU621" s="231" t="s">
        <v>81</v>
      </c>
      <c r="AV621" s="12" t="s">
        <v>79</v>
      </c>
      <c r="AW621" s="12" t="s">
        <v>36</v>
      </c>
      <c r="AX621" s="12" t="s">
        <v>72</v>
      </c>
      <c r="AY621" s="231" t="s">
        <v>162</v>
      </c>
    </row>
    <row r="622" spans="2:51" s="13" customFormat="1" ht="13.5">
      <c r="B622" s="232"/>
      <c r="C622" s="233"/>
      <c r="D622" s="218" t="s">
        <v>174</v>
      </c>
      <c r="E622" s="234" t="s">
        <v>21</v>
      </c>
      <c r="F622" s="235" t="s">
        <v>2563</v>
      </c>
      <c r="G622" s="233"/>
      <c r="H622" s="236">
        <v>14.8</v>
      </c>
      <c r="I622" s="237"/>
      <c r="J622" s="233"/>
      <c r="K622" s="233"/>
      <c r="L622" s="238"/>
      <c r="M622" s="239"/>
      <c r="N622" s="240"/>
      <c r="O622" s="240"/>
      <c r="P622" s="240"/>
      <c r="Q622" s="240"/>
      <c r="R622" s="240"/>
      <c r="S622" s="240"/>
      <c r="T622" s="241"/>
      <c r="AT622" s="242" t="s">
        <v>174</v>
      </c>
      <c r="AU622" s="242" t="s">
        <v>81</v>
      </c>
      <c r="AV622" s="13" t="s">
        <v>81</v>
      </c>
      <c r="AW622" s="13" t="s">
        <v>36</v>
      </c>
      <c r="AX622" s="13" t="s">
        <v>72</v>
      </c>
      <c r="AY622" s="242" t="s">
        <v>162</v>
      </c>
    </row>
    <row r="623" spans="2:51" s="13" customFormat="1" ht="13.5">
      <c r="B623" s="232"/>
      <c r="C623" s="233"/>
      <c r="D623" s="218" t="s">
        <v>174</v>
      </c>
      <c r="E623" s="234" t="s">
        <v>21</v>
      </c>
      <c r="F623" s="235" t="s">
        <v>2564</v>
      </c>
      <c r="G623" s="233"/>
      <c r="H623" s="236">
        <v>-3.6</v>
      </c>
      <c r="I623" s="237"/>
      <c r="J623" s="233"/>
      <c r="K623" s="233"/>
      <c r="L623" s="238"/>
      <c r="M623" s="239"/>
      <c r="N623" s="240"/>
      <c r="O623" s="240"/>
      <c r="P623" s="240"/>
      <c r="Q623" s="240"/>
      <c r="R623" s="240"/>
      <c r="S623" s="240"/>
      <c r="T623" s="241"/>
      <c r="AT623" s="242" t="s">
        <v>174</v>
      </c>
      <c r="AU623" s="242" t="s">
        <v>81</v>
      </c>
      <c r="AV623" s="13" t="s">
        <v>81</v>
      </c>
      <c r="AW623" s="13" t="s">
        <v>36</v>
      </c>
      <c r="AX623" s="13" t="s">
        <v>72</v>
      </c>
      <c r="AY623" s="242" t="s">
        <v>162</v>
      </c>
    </row>
    <row r="624" spans="2:51" s="12" customFormat="1" ht="13.5">
      <c r="B624" s="221"/>
      <c r="C624" s="222"/>
      <c r="D624" s="218" t="s">
        <v>174</v>
      </c>
      <c r="E624" s="223" t="s">
        <v>21</v>
      </c>
      <c r="F624" s="224" t="s">
        <v>2346</v>
      </c>
      <c r="G624" s="222"/>
      <c r="H624" s="225" t="s">
        <v>21</v>
      </c>
      <c r="I624" s="226"/>
      <c r="J624" s="222"/>
      <c r="K624" s="222"/>
      <c r="L624" s="227"/>
      <c r="M624" s="228"/>
      <c r="N624" s="229"/>
      <c r="O624" s="229"/>
      <c r="P624" s="229"/>
      <c r="Q624" s="229"/>
      <c r="R624" s="229"/>
      <c r="S624" s="229"/>
      <c r="T624" s="230"/>
      <c r="AT624" s="231" t="s">
        <v>174</v>
      </c>
      <c r="AU624" s="231" t="s">
        <v>81</v>
      </c>
      <c r="AV624" s="12" t="s">
        <v>79</v>
      </c>
      <c r="AW624" s="12" t="s">
        <v>36</v>
      </c>
      <c r="AX624" s="12" t="s">
        <v>72</v>
      </c>
      <c r="AY624" s="231" t="s">
        <v>162</v>
      </c>
    </row>
    <row r="625" spans="2:51" s="13" customFormat="1" ht="13.5">
      <c r="B625" s="232"/>
      <c r="C625" s="233"/>
      <c r="D625" s="218" t="s">
        <v>174</v>
      </c>
      <c r="E625" s="234" t="s">
        <v>21</v>
      </c>
      <c r="F625" s="235" t="s">
        <v>2557</v>
      </c>
      <c r="G625" s="233"/>
      <c r="H625" s="236">
        <v>19.6</v>
      </c>
      <c r="I625" s="237"/>
      <c r="J625" s="233"/>
      <c r="K625" s="233"/>
      <c r="L625" s="238"/>
      <c r="M625" s="239"/>
      <c r="N625" s="240"/>
      <c r="O625" s="240"/>
      <c r="P625" s="240"/>
      <c r="Q625" s="240"/>
      <c r="R625" s="240"/>
      <c r="S625" s="240"/>
      <c r="T625" s="241"/>
      <c r="AT625" s="242" t="s">
        <v>174</v>
      </c>
      <c r="AU625" s="242" t="s">
        <v>81</v>
      </c>
      <c r="AV625" s="13" t="s">
        <v>81</v>
      </c>
      <c r="AW625" s="13" t="s">
        <v>36</v>
      </c>
      <c r="AX625" s="13" t="s">
        <v>72</v>
      </c>
      <c r="AY625" s="242" t="s">
        <v>162</v>
      </c>
    </row>
    <row r="626" spans="2:51" s="13" customFormat="1" ht="13.5">
      <c r="B626" s="232"/>
      <c r="C626" s="233"/>
      <c r="D626" s="218" t="s">
        <v>174</v>
      </c>
      <c r="E626" s="234" t="s">
        <v>21</v>
      </c>
      <c r="F626" s="235" t="s">
        <v>1061</v>
      </c>
      <c r="G626" s="233"/>
      <c r="H626" s="236">
        <v>-0.9</v>
      </c>
      <c r="I626" s="237"/>
      <c r="J626" s="233"/>
      <c r="K626" s="233"/>
      <c r="L626" s="238"/>
      <c r="M626" s="239"/>
      <c r="N626" s="240"/>
      <c r="O626" s="240"/>
      <c r="P626" s="240"/>
      <c r="Q626" s="240"/>
      <c r="R626" s="240"/>
      <c r="S626" s="240"/>
      <c r="T626" s="241"/>
      <c r="AT626" s="242" t="s">
        <v>174</v>
      </c>
      <c r="AU626" s="242" t="s">
        <v>81</v>
      </c>
      <c r="AV626" s="13" t="s">
        <v>81</v>
      </c>
      <c r="AW626" s="13" t="s">
        <v>36</v>
      </c>
      <c r="AX626" s="13" t="s">
        <v>72</v>
      </c>
      <c r="AY626" s="242" t="s">
        <v>162</v>
      </c>
    </row>
    <row r="627" spans="2:51" s="12" customFormat="1" ht="13.5">
      <c r="B627" s="221"/>
      <c r="C627" s="222"/>
      <c r="D627" s="218" t="s">
        <v>174</v>
      </c>
      <c r="E627" s="223" t="s">
        <v>21</v>
      </c>
      <c r="F627" s="224" t="s">
        <v>2348</v>
      </c>
      <c r="G627" s="222"/>
      <c r="H627" s="225" t="s">
        <v>21</v>
      </c>
      <c r="I627" s="226"/>
      <c r="J627" s="222"/>
      <c r="K627" s="222"/>
      <c r="L627" s="227"/>
      <c r="M627" s="228"/>
      <c r="N627" s="229"/>
      <c r="O627" s="229"/>
      <c r="P627" s="229"/>
      <c r="Q627" s="229"/>
      <c r="R627" s="229"/>
      <c r="S627" s="229"/>
      <c r="T627" s="230"/>
      <c r="AT627" s="231" t="s">
        <v>174</v>
      </c>
      <c r="AU627" s="231" t="s">
        <v>81</v>
      </c>
      <c r="AV627" s="12" t="s">
        <v>79</v>
      </c>
      <c r="AW627" s="12" t="s">
        <v>36</v>
      </c>
      <c r="AX627" s="12" t="s">
        <v>72</v>
      </c>
      <c r="AY627" s="231" t="s">
        <v>162</v>
      </c>
    </row>
    <row r="628" spans="2:51" s="13" customFormat="1" ht="13.5">
      <c r="B628" s="232"/>
      <c r="C628" s="233"/>
      <c r="D628" s="218" t="s">
        <v>174</v>
      </c>
      <c r="E628" s="234" t="s">
        <v>21</v>
      </c>
      <c r="F628" s="235" t="s">
        <v>2558</v>
      </c>
      <c r="G628" s="233"/>
      <c r="H628" s="236">
        <v>19.1</v>
      </c>
      <c r="I628" s="237"/>
      <c r="J628" s="233"/>
      <c r="K628" s="233"/>
      <c r="L628" s="238"/>
      <c r="M628" s="239"/>
      <c r="N628" s="240"/>
      <c r="O628" s="240"/>
      <c r="P628" s="240"/>
      <c r="Q628" s="240"/>
      <c r="R628" s="240"/>
      <c r="S628" s="240"/>
      <c r="T628" s="241"/>
      <c r="AT628" s="242" t="s">
        <v>174</v>
      </c>
      <c r="AU628" s="242" t="s">
        <v>81</v>
      </c>
      <c r="AV628" s="13" t="s">
        <v>81</v>
      </c>
      <c r="AW628" s="13" t="s">
        <v>36</v>
      </c>
      <c r="AX628" s="13" t="s">
        <v>72</v>
      </c>
      <c r="AY628" s="242" t="s">
        <v>162</v>
      </c>
    </row>
    <row r="629" spans="2:51" s="13" customFormat="1" ht="13.5">
      <c r="B629" s="232"/>
      <c r="C629" s="233"/>
      <c r="D629" s="218" t="s">
        <v>174</v>
      </c>
      <c r="E629" s="234" t="s">
        <v>21</v>
      </c>
      <c r="F629" s="235" t="s">
        <v>1061</v>
      </c>
      <c r="G629" s="233"/>
      <c r="H629" s="236">
        <v>-0.9</v>
      </c>
      <c r="I629" s="237"/>
      <c r="J629" s="233"/>
      <c r="K629" s="233"/>
      <c r="L629" s="238"/>
      <c r="M629" s="239"/>
      <c r="N629" s="240"/>
      <c r="O629" s="240"/>
      <c r="P629" s="240"/>
      <c r="Q629" s="240"/>
      <c r="R629" s="240"/>
      <c r="S629" s="240"/>
      <c r="T629" s="241"/>
      <c r="AT629" s="242" t="s">
        <v>174</v>
      </c>
      <c r="AU629" s="242" t="s">
        <v>81</v>
      </c>
      <c r="AV629" s="13" t="s">
        <v>81</v>
      </c>
      <c r="AW629" s="13" t="s">
        <v>36</v>
      </c>
      <c r="AX629" s="13" t="s">
        <v>72</v>
      </c>
      <c r="AY629" s="242" t="s">
        <v>162</v>
      </c>
    </row>
    <row r="630" spans="2:51" s="12" customFormat="1" ht="13.5">
      <c r="B630" s="221"/>
      <c r="C630" s="222"/>
      <c r="D630" s="218" t="s">
        <v>174</v>
      </c>
      <c r="E630" s="223" t="s">
        <v>21</v>
      </c>
      <c r="F630" s="224" t="s">
        <v>2326</v>
      </c>
      <c r="G630" s="222"/>
      <c r="H630" s="225" t="s">
        <v>21</v>
      </c>
      <c r="I630" s="226"/>
      <c r="J630" s="222"/>
      <c r="K630" s="222"/>
      <c r="L630" s="227"/>
      <c r="M630" s="228"/>
      <c r="N630" s="229"/>
      <c r="O630" s="229"/>
      <c r="P630" s="229"/>
      <c r="Q630" s="229"/>
      <c r="R630" s="229"/>
      <c r="S630" s="229"/>
      <c r="T630" s="230"/>
      <c r="AT630" s="231" t="s">
        <v>174</v>
      </c>
      <c r="AU630" s="231" t="s">
        <v>81</v>
      </c>
      <c r="AV630" s="12" t="s">
        <v>79</v>
      </c>
      <c r="AW630" s="12" t="s">
        <v>36</v>
      </c>
      <c r="AX630" s="12" t="s">
        <v>72</v>
      </c>
      <c r="AY630" s="231" t="s">
        <v>162</v>
      </c>
    </row>
    <row r="631" spans="2:51" s="13" customFormat="1" ht="13.5">
      <c r="B631" s="232"/>
      <c r="C631" s="233"/>
      <c r="D631" s="218" t="s">
        <v>174</v>
      </c>
      <c r="E631" s="234" t="s">
        <v>21</v>
      </c>
      <c r="F631" s="235" t="s">
        <v>2558</v>
      </c>
      <c r="G631" s="233"/>
      <c r="H631" s="236">
        <v>19.1</v>
      </c>
      <c r="I631" s="237"/>
      <c r="J631" s="233"/>
      <c r="K631" s="233"/>
      <c r="L631" s="238"/>
      <c r="M631" s="239"/>
      <c r="N631" s="240"/>
      <c r="O631" s="240"/>
      <c r="P631" s="240"/>
      <c r="Q631" s="240"/>
      <c r="R631" s="240"/>
      <c r="S631" s="240"/>
      <c r="T631" s="241"/>
      <c r="AT631" s="242" t="s">
        <v>174</v>
      </c>
      <c r="AU631" s="242" t="s">
        <v>81</v>
      </c>
      <c r="AV631" s="13" t="s">
        <v>81</v>
      </c>
      <c r="AW631" s="13" t="s">
        <v>36</v>
      </c>
      <c r="AX631" s="13" t="s">
        <v>72</v>
      </c>
      <c r="AY631" s="242" t="s">
        <v>162</v>
      </c>
    </row>
    <row r="632" spans="2:51" s="13" customFormat="1" ht="13.5">
      <c r="B632" s="232"/>
      <c r="C632" s="233"/>
      <c r="D632" s="218" t="s">
        <v>174</v>
      </c>
      <c r="E632" s="234" t="s">
        <v>21</v>
      </c>
      <c r="F632" s="235" t="s">
        <v>1061</v>
      </c>
      <c r="G632" s="233"/>
      <c r="H632" s="236">
        <v>-0.9</v>
      </c>
      <c r="I632" s="237"/>
      <c r="J632" s="233"/>
      <c r="K632" s="233"/>
      <c r="L632" s="238"/>
      <c r="M632" s="239"/>
      <c r="N632" s="240"/>
      <c r="O632" s="240"/>
      <c r="P632" s="240"/>
      <c r="Q632" s="240"/>
      <c r="R632" s="240"/>
      <c r="S632" s="240"/>
      <c r="T632" s="241"/>
      <c r="AT632" s="242" t="s">
        <v>174</v>
      </c>
      <c r="AU632" s="242" t="s">
        <v>81</v>
      </c>
      <c r="AV632" s="13" t="s">
        <v>81</v>
      </c>
      <c r="AW632" s="13" t="s">
        <v>36</v>
      </c>
      <c r="AX632" s="13" t="s">
        <v>72</v>
      </c>
      <c r="AY632" s="242" t="s">
        <v>162</v>
      </c>
    </row>
    <row r="633" spans="2:51" s="12" customFormat="1" ht="13.5">
      <c r="B633" s="221"/>
      <c r="C633" s="222"/>
      <c r="D633" s="218" t="s">
        <v>174</v>
      </c>
      <c r="E633" s="223" t="s">
        <v>21</v>
      </c>
      <c r="F633" s="224" t="s">
        <v>2298</v>
      </c>
      <c r="G633" s="222"/>
      <c r="H633" s="225" t="s">
        <v>21</v>
      </c>
      <c r="I633" s="226"/>
      <c r="J633" s="222"/>
      <c r="K633" s="222"/>
      <c r="L633" s="227"/>
      <c r="M633" s="228"/>
      <c r="N633" s="229"/>
      <c r="O633" s="229"/>
      <c r="P633" s="229"/>
      <c r="Q633" s="229"/>
      <c r="R633" s="229"/>
      <c r="S633" s="229"/>
      <c r="T633" s="230"/>
      <c r="AT633" s="231" t="s">
        <v>174</v>
      </c>
      <c r="AU633" s="231" t="s">
        <v>81</v>
      </c>
      <c r="AV633" s="12" t="s">
        <v>79</v>
      </c>
      <c r="AW633" s="12" t="s">
        <v>36</v>
      </c>
      <c r="AX633" s="12" t="s">
        <v>72</v>
      </c>
      <c r="AY633" s="231" t="s">
        <v>162</v>
      </c>
    </row>
    <row r="634" spans="2:51" s="13" customFormat="1" ht="13.5">
      <c r="B634" s="232"/>
      <c r="C634" s="233"/>
      <c r="D634" s="218" t="s">
        <v>174</v>
      </c>
      <c r="E634" s="234" t="s">
        <v>21</v>
      </c>
      <c r="F634" s="235" t="s">
        <v>2558</v>
      </c>
      <c r="G634" s="233"/>
      <c r="H634" s="236">
        <v>19.1</v>
      </c>
      <c r="I634" s="237"/>
      <c r="J634" s="233"/>
      <c r="K634" s="233"/>
      <c r="L634" s="238"/>
      <c r="M634" s="239"/>
      <c r="N634" s="240"/>
      <c r="O634" s="240"/>
      <c r="P634" s="240"/>
      <c r="Q634" s="240"/>
      <c r="R634" s="240"/>
      <c r="S634" s="240"/>
      <c r="T634" s="241"/>
      <c r="AT634" s="242" t="s">
        <v>174</v>
      </c>
      <c r="AU634" s="242" t="s">
        <v>81</v>
      </c>
      <c r="AV634" s="13" t="s">
        <v>81</v>
      </c>
      <c r="AW634" s="13" t="s">
        <v>36</v>
      </c>
      <c r="AX634" s="13" t="s">
        <v>72</v>
      </c>
      <c r="AY634" s="242" t="s">
        <v>162</v>
      </c>
    </row>
    <row r="635" spans="2:51" s="13" customFormat="1" ht="13.5">
      <c r="B635" s="232"/>
      <c r="C635" s="233"/>
      <c r="D635" s="218" t="s">
        <v>174</v>
      </c>
      <c r="E635" s="234" t="s">
        <v>21</v>
      </c>
      <c r="F635" s="235" t="s">
        <v>1061</v>
      </c>
      <c r="G635" s="233"/>
      <c r="H635" s="236">
        <v>-0.9</v>
      </c>
      <c r="I635" s="237"/>
      <c r="J635" s="233"/>
      <c r="K635" s="233"/>
      <c r="L635" s="238"/>
      <c r="M635" s="239"/>
      <c r="N635" s="240"/>
      <c r="O635" s="240"/>
      <c r="P635" s="240"/>
      <c r="Q635" s="240"/>
      <c r="R635" s="240"/>
      <c r="S635" s="240"/>
      <c r="T635" s="241"/>
      <c r="AT635" s="242" t="s">
        <v>174</v>
      </c>
      <c r="AU635" s="242" t="s">
        <v>81</v>
      </c>
      <c r="AV635" s="13" t="s">
        <v>81</v>
      </c>
      <c r="AW635" s="13" t="s">
        <v>36</v>
      </c>
      <c r="AX635" s="13" t="s">
        <v>72</v>
      </c>
      <c r="AY635" s="242" t="s">
        <v>162</v>
      </c>
    </row>
    <row r="636" spans="2:51" s="12" customFormat="1" ht="13.5">
      <c r="B636" s="221"/>
      <c r="C636" s="222"/>
      <c r="D636" s="218" t="s">
        <v>174</v>
      </c>
      <c r="E636" s="223" t="s">
        <v>21</v>
      </c>
      <c r="F636" s="224" t="s">
        <v>2351</v>
      </c>
      <c r="G636" s="222"/>
      <c r="H636" s="225" t="s">
        <v>21</v>
      </c>
      <c r="I636" s="226"/>
      <c r="J636" s="222"/>
      <c r="K636" s="222"/>
      <c r="L636" s="227"/>
      <c r="M636" s="228"/>
      <c r="N636" s="229"/>
      <c r="O636" s="229"/>
      <c r="P636" s="229"/>
      <c r="Q636" s="229"/>
      <c r="R636" s="229"/>
      <c r="S636" s="229"/>
      <c r="T636" s="230"/>
      <c r="AT636" s="231" t="s">
        <v>174</v>
      </c>
      <c r="AU636" s="231" t="s">
        <v>81</v>
      </c>
      <c r="AV636" s="12" t="s">
        <v>79</v>
      </c>
      <c r="AW636" s="12" t="s">
        <v>36</v>
      </c>
      <c r="AX636" s="12" t="s">
        <v>72</v>
      </c>
      <c r="AY636" s="231" t="s">
        <v>162</v>
      </c>
    </row>
    <row r="637" spans="2:51" s="13" customFormat="1" ht="13.5">
      <c r="B637" s="232"/>
      <c r="C637" s="233"/>
      <c r="D637" s="218" t="s">
        <v>174</v>
      </c>
      <c r="E637" s="234" t="s">
        <v>21</v>
      </c>
      <c r="F637" s="235" t="s">
        <v>2558</v>
      </c>
      <c r="G637" s="233"/>
      <c r="H637" s="236">
        <v>19.1</v>
      </c>
      <c r="I637" s="237"/>
      <c r="J637" s="233"/>
      <c r="K637" s="233"/>
      <c r="L637" s="238"/>
      <c r="M637" s="239"/>
      <c r="N637" s="240"/>
      <c r="O637" s="240"/>
      <c r="P637" s="240"/>
      <c r="Q637" s="240"/>
      <c r="R637" s="240"/>
      <c r="S637" s="240"/>
      <c r="T637" s="241"/>
      <c r="AT637" s="242" t="s">
        <v>174</v>
      </c>
      <c r="AU637" s="242" t="s">
        <v>81</v>
      </c>
      <c r="AV637" s="13" t="s">
        <v>81</v>
      </c>
      <c r="AW637" s="13" t="s">
        <v>36</v>
      </c>
      <c r="AX637" s="13" t="s">
        <v>72</v>
      </c>
      <c r="AY637" s="242" t="s">
        <v>162</v>
      </c>
    </row>
    <row r="638" spans="2:51" s="13" customFormat="1" ht="13.5">
      <c r="B638" s="232"/>
      <c r="C638" s="233"/>
      <c r="D638" s="218" t="s">
        <v>174</v>
      </c>
      <c r="E638" s="234" t="s">
        <v>21</v>
      </c>
      <c r="F638" s="235" t="s">
        <v>1061</v>
      </c>
      <c r="G638" s="233"/>
      <c r="H638" s="236">
        <v>-0.9</v>
      </c>
      <c r="I638" s="237"/>
      <c r="J638" s="233"/>
      <c r="K638" s="233"/>
      <c r="L638" s="238"/>
      <c r="M638" s="239"/>
      <c r="N638" s="240"/>
      <c r="O638" s="240"/>
      <c r="P638" s="240"/>
      <c r="Q638" s="240"/>
      <c r="R638" s="240"/>
      <c r="S638" s="240"/>
      <c r="T638" s="241"/>
      <c r="AT638" s="242" t="s">
        <v>174</v>
      </c>
      <c r="AU638" s="242" t="s">
        <v>81</v>
      </c>
      <c r="AV638" s="13" t="s">
        <v>81</v>
      </c>
      <c r="AW638" s="13" t="s">
        <v>36</v>
      </c>
      <c r="AX638" s="13" t="s">
        <v>72</v>
      </c>
      <c r="AY638" s="242" t="s">
        <v>162</v>
      </c>
    </row>
    <row r="639" spans="2:51" s="12" customFormat="1" ht="13.5">
      <c r="B639" s="221"/>
      <c r="C639" s="222"/>
      <c r="D639" s="218" t="s">
        <v>174</v>
      </c>
      <c r="E639" s="223" t="s">
        <v>21</v>
      </c>
      <c r="F639" s="224" t="s">
        <v>2353</v>
      </c>
      <c r="G639" s="222"/>
      <c r="H639" s="225" t="s">
        <v>21</v>
      </c>
      <c r="I639" s="226"/>
      <c r="J639" s="222"/>
      <c r="K639" s="222"/>
      <c r="L639" s="227"/>
      <c r="M639" s="228"/>
      <c r="N639" s="229"/>
      <c r="O639" s="229"/>
      <c r="P639" s="229"/>
      <c r="Q639" s="229"/>
      <c r="R639" s="229"/>
      <c r="S639" s="229"/>
      <c r="T639" s="230"/>
      <c r="AT639" s="231" t="s">
        <v>174</v>
      </c>
      <c r="AU639" s="231" t="s">
        <v>81</v>
      </c>
      <c r="AV639" s="12" t="s">
        <v>79</v>
      </c>
      <c r="AW639" s="12" t="s">
        <v>36</v>
      </c>
      <c r="AX639" s="12" t="s">
        <v>72</v>
      </c>
      <c r="AY639" s="231" t="s">
        <v>162</v>
      </c>
    </row>
    <row r="640" spans="2:51" s="13" customFormat="1" ht="13.5">
      <c r="B640" s="232"/>
      <c r="C640" s="233"/>
      <c r="D640" s="218" t="s">
        <v>174</v>
      </c>
      <c r="E640" s="234" t="s">
        <v>21</v>
      </c>
      <c r="F640" s="235" t="s">
        <v>2565</v>
      </c>
      <c r="G640" s="233"/>
      <c r="H640" s="236">
        <v>7.4</v>
      </c>
      <c r="I640" s="237"/>
      <c r="J640" s="233"/>
      <c r="K640" s="233"/>
      <c r="L640" s="238"/>
      <c r="M640" s="239"/>
      <c r="N640" s="240"/>
      <c r="O640" s="240"/>
      <c r="P640" s="240"/>
      <c r="Q640" s="240"/>
      <c r="R640" s="240"/>
      <c r="S640" s="240"/>
      <c r="T640" s="241"/>
      <c r="AT640" s="242" t="s">
        <v>174</v>
      </c>
      <c r="AU640" s="242" t="s">
        <v>81</v>
      </c>
      <c r="AV640" s="13" t="s">
        <v>81</v>
      </c>
      <c r="AW640" s="13" t="s">
        <v>36</v>
      </c>
      <c r="AX640" s="13" t="s">
        <v>72</v>
      </c>
      <c r="AY640" s="242" t="s">
        <v>162</v>
      </c>
    </row>
    <row r="641" spans="2:51" s="13" customFormat="1" ht="13.5">
      <c r="B641" s="232"/>
      <c r="C641" s="233"/>
      <c r="D641" s="218" t="s">
        <v>174</v>
      </c>
      <c r="E641" s="234" t="s">
        <v>21</v>
      </c>
      <c r="F641" s="235" t="s">
        <v>1069</v>
      </c>
      <c r="G641" s="233"/>
      <c r="H641" s="236">
        <v>-0.8</v>
      </c>
      <c r="I641" s="237"/>
      <c r="J641" s="233"/>
      <c r="K641" s="233"/>
      <c r="L641" s="238"/>
      <c r="M641" s="239"/>
      <c r="N641" s="240"/>
      <c r="O641" s="240"/>
      <c r="P641" s="240"/>
      <c r="Q641" s="240"/>
      <c r="R641" s="240"/>
      <c r="S641" s="240"/>
      <c r="T641" s="241"/>
      <c r="AT641" s="242" t="s">
        <v>174</v>
      </c>
      <c r="AU641" s="242" t="s">
        <v>81</v>
      </c>
      <c r="AV641" s="13" t="s">
        <v>81</v>
      </c>
      <c r="AW641" s="13" t="s">
        <v>36</v>
      </c>
      <c r="AX641" s="13" t="s">
        <v>72</v>
      </c>
      <c r="AY641" s="242" t="s">
        <v>162</v>
      </c>
    </row>
    <row r="642" spans="2:51" s="14" customFormat="1" ht="13.5">
      <c r="B642" s="243"/>
      <c r="C642" s="244"/>
      <c r="D642" s="245" t="s">
        <v>174</v>
      </c>
      <c r="E642" s="246" t="s">
        <v>21</v>
      </c>
      <c r="F642" s="247" t="s">
        <v>184</v>
      </c>
      <c r="G642" s="244"/>
      <c r="H642" s="248">
        <v>248.77</v>
      </c>
      <c r="I642" s="249"/>
      <c r="J642" s="244"/>
      <c r="K642" s="244"/>
      <c r="L642" s="250"/>
      <c r="M642" s="251"/>
      <c r="N642" s="252"/>
      <c r="O642" s="252"/>
      <c r="P642" s="252"/>
      <c r="Q642" s="252"/>
      <c r="R642" s="252"/>
      <c r="S642" s="252"/>
      <c r="T642" s="253"/>
      <c r="AT642" s="254" t="s">
        <v>174</v>
      </c>
      <c r="AU642" s="254" t="s">
        <v>81</v>
      </c>
      <c r="AV642" s="14" t="s">
        <v>170</v>
      </c>
      <c r="AW642" s="14" t="s">
        <v>36</v>
      </c>
      <c r="AX642" s="14" t="s">
        <v>79</v>
      </c>
      <c r="AY642" s="254" t="s">
        <v>162</v>
      </c>
    </row>
    <row r="643" spans="2:65" s="1" customFormat="1" ht="22.5" customHeight="1">
      <c r="B643" s="43"/>
      <c r="C643" s="258" t="s">
        <v>836</v>
      </c>
      <c r="D643" s="258" t="s">
        <v>237</v>
      </c>
      <c r="E643" s="259" t="s">
        <v>2566</v>
      </c>
      <c r="F643" s="260" t="s">
        <v>2567</v>
      </c>
      <c r="G643" s="261" t="s">
        <v>206</v>
      </c>
      <c r="H643" s="262">
        <v>261.209</v>
      </c>
      <c r="I643" s="263"/>
      <c r="J643" s="264">
        <f>ROUND(I643*H643,2)</f>
        <v>0</v>
      </c>
      <c r="K643" s="260" t="s">
        <v>21</v>
      </c>
      <c r="L643" s="265"/>
      <c r="M643" s="266" t="s">
        <v>21</v>
      </c>
      <c r="N643" s="267" t="s">
        <v>43</v>
      </c>
      <c r="O643" s="44"/>
      <c r="P643" s="215">
        <f>O643*H643</f>
        <v>0</v>
      </c>
      <c r="Q643" s="215">
        <v>0.00028</v>
      </c>
      <c r="R643" s="215">
        <f>Q643*H643</f>
        <v>0.07313852</v>
      </c>
      <c r="S643" s="215">
        <v>0</v>
      </c>
      <c r="T643" s="216">
        <f>S643*H643</f>
        <v>0</v>
      </c>
      <c r="AR643" s="26" t="s">
        <v>464</v>
      </c>
      <c r="AT643" s="26" t="s">
        <v>237</v>
      </c>
      <c r="AU643" s="26" t="s">
        <v>81</v>
      </c>
      <c r="AY643" s="26" t="s">
        <v>162</v>
      </c>
      <c r="BE643" s="217">
        <f>IF(N643="základní",J643,0)</f>
        <v>0</v>
      </c>
      <c r="BF643" s="217">
        <f>IF(N643="snížená",J643,0)</f>
        <v>0</v>
      </c>
      <c r="BG643" s="217">
        <f>IF(N643="zákl. přenesená",J643,0)</f>
        <v>0</v>
      </c>
      <c r="BH643" s="217">
        <f>IF(N643="sníž. přenesená",J643,0)</f>
        <v>0</v>
      </c>
      <c r="BI643" s="217">
        <f>IF(N643="nulová",J643,0)</f>
        <v>0</v>
      </c>
      <c r="BJ643" s="26" t="s">
        <v>79</v>
      </c>
      <c r="BK643" s="217">
        <f>ROUND(I643*H643,2)</f>
        <v>0</v>
      </c>
      <c r="BL643" s="26" t="s">
        <v>376</v>
      </c>
      <c r="BM643" s="26" t="s">
        <v>2568</v>
      </c>
    </row>
    <row r="644" spans="2:47" s="1" customFormat="1" ht="27">
      <c r="B644" s="43"/>
      <c r="C644" s="65"/>
      <c r="D644" s="218" t="s">
        <v>241</v>
      </c>
      <c r="E644" s="65"/>
      <c r="F644" s="219" t="s">
        <v>1104</v>
      </c>
      <c r="G644" s="65"/>
      <c r="H644" s="65"/>
      <c r="I644" s="174"/>
      <c r="J644" s="65"/>
      <c r="K644" s="65"/>
      <c r="L644" s="63"/>
      <c r="M644" s="220"/>
      <c r="N644" s="44"/>
      <c r="O644" s="44"/>
      <c r="P644" s="44"/>
      <c r="Q644" s="44"/>
      <c r="R644" s="44"/>
      <c r="S644" s="44"/>
      <c r="T644" s="80"/>
      <c r="AT644" s="26" t="s">
        <v>241</v>
      </c>
      <c r="AU644" s="26" t="s">
        <v>81</v>
      </c>
    </row>
    <row r="645" spans="2:51" s="13" customFormat="1" ht="13.5">
      <c r="B645" s="232"/>
      <c r="C645" s="233"/>
      <c r="D645" s="245" t="s">
        <v>174</v>
      </c>
      <c r="E645" s="233"/>
      <c r="F645" s="256" t="s">
        <v>2569</v>
      </c>
      <c r="G645" s="233"/>
      <c r="H645" s="257">
        <v>261.209</v>
      </c>
      <c r="I645" s="237"/>
      <c r="J645" s="233"/>
      <c r="K645" s="233"/>
      <c r="L645" s="238"/>
      <c r="M645" s="239"/>
      <c r="N645" s="240"/>
      <c r="O645" s="240"/>
      <c r="P645" s="240"/>
      <c r="Q645" s="240"/>
      <c r="R645" s="240"/>
      <c r="S645" s="240"/>
      <c r="T645" s="241"/>
      <c r="AT645" s="242" t="s">
        <v>174</v>
      </c>
      <c r="AU645" s="242" t="s">
        <v>81</v>
      </c>
      <c r="AV645" s="13" t="s">
        <v>81</v>
      </c>
      <c r="AW645" s="13" t="s">
        <v>6</v>
      </c>
      <c r="AX645" s="13" t="s">
        <v>79</v>
      </c>
      <c r="AY645" s="242" t="s">
        <v>162</v>
      </c>
    </row>
    <row r="646" spans="2:65" s="1" customFormat="1" ht="22.5" customHeight="1">
      <c r="B646" s="43"/>
      <c r="C646" s="206" t="s">
        <v>842</v>
      </c>
      <c r="D646" s="206" t="s">
        <v>165</v>
      </c>
      <c r="E646" s="207" t="s">
        <v>1107</v>
      </c>
      <c r="F646" s="208" t="s">
        <v>1108</v>
      </c>
      <c r="G646" s="209" t="s">
        <v>187</v>
      </c>
      <c r="H646" s="210">
        <v>2.84</v>
      </c>
      <c r="I646" s="211"/>
      <c r="J646" s="212">
        <f>ROUND(I646*H646,2)</f>
        <v>0</v>
      </c>
      <c r="K646" s="208" t="s">
        <v>169</v>
      </c>
      <c r="L646" s="63"/>
      <c r="M646" s="213" t="s">
        <v>21</v>
      </c>
      <c r="N646" s="214" t="s">
        <v>43</v>
      </c>
      <c r="O646" s="44"/>
      <c r="P646" s="215">
        <f>O646*H646</f>
        <v>0</v>
      </c>
      <c r="Q646" s="215">
        <v>0.0005</v>
      </c>
      <c r="R646" s="215">
        <f>Q646*H646</f>
        <v>0.00142</v>
      </c>
      <c r="S646" s="215">
        <v>0</v>
      </c>
      <c r="T646" s="216">
        <f>S646*H646</f>
        <v>0</v>
      </c>
      <c r="AR646" s="26" t="s">
        <v>376</v>
      </c>
      <c r="AT646" s="26" t="s">
        <v>165</v>
      </c>
      <c r="AU646" s="26" t="s">
        <v>81</v>
      </c>
      <c r="AY646" s="26" t="s">
        <v>162</v>
      </c>
      <c r="BE646" s="217">
        <f>IF(N646="základní",J646,0)</f>
        <v>0</v>
      </c>
      <c r="BF646" s="217">
        <f>IF(N646="snížená",J646,0)</f>
        <v>0</v>
      </c>
      <c r="BG646" s="217">
        <f>IF(N646="zákl. přenesená",J646,0)</f>
        <v>0</v>
      </c>
      <c r="BH646" s="217">
        <f>IF(N646="sníž. přenesená",J646,0)</f>
        <v>0</v>
      </c>
      <c r="BI646" s="217">
        <f>IF(N646="nulová",J646,0)</f>
        <v>0</v>
      </c>
      <c r="BJ646" s="26" t="s">
        <v>79</v>
      </c>
      <c r="BK646" s="217">
        <f>ROUND(I646*H646,2)</f>
        <v>0</v>
      </c>
      <c r="BL646" s="26" t="s">
        <v>376</v>
      </c>
      <c r="BM646" s="26" t="s">
        <v>2570</v>
      </c>
    </row>
    <row r="647" spans="2:51" s="12" customFormat="1" ht="13.5">
      <c r="B647" s="221"/>
      <c r="C647" s="222"/>
      <c r="D647" s="218" t="s">
        <v>174</v>
      </c>
      <c r="E647" s="223" t="s">
        <v>21</v>
      </c>
      <c r="F647" s="224" t="s">
        <v>2328</v>
      </c>
      <c r="G647" s="222"/>
      <c r="H647" s="225" t="s">
        <v>21</v>
      </c>
      <c r="I647" s="226"/>
      <c r="J647" s="222"/>
      <c r="K647" s="222"/>
      <c r="L647" s="227"/>
      <c r="M647" s="228"/>
      <c r="N647" s="229"/>
      <c r="O647" s="229"/>
      <c r="P647" s="229"/>
      <c r="Q647" s="229"/>
      <c r="R647" s="229"/>
      <c r="S647" s="229"/>
      <c r="T647" s="230"/>
      <c r="AT647" s="231" t="s">
        <v>174</v>
      </c>
      <c r="AU647" s="231" t="s">
        <v>81</v>
      </c>
      <c r="AV647" s="12" t="s">
        <v>79</v>
      </c>
      <c r="AW647" s="12" t="s">
        <v>36</v>
      </c>
      <c r="AX647" s="12" t="s">
        <v>72</v>
      </c>
      <c r="AY647" s="231" t="s">
        <v>162</v>
      </c>
    </row>
    <row r="648" spans="2:51" s="13" customFormat="1" ht="13.5">
      <c r="B648" s="232"/>
      <c r="C648" s="233"/>
      <c r="D648" s="245" t="s">
        <v>174</v>
      </c>
      <c r="E648" s="255" t="s">
        <v>21</v>
      </c>
      <c r="F648" s="256" t="s">
        <v>2571</v>
      </c>
      <c r="G648" s="233"/>
      <c r="H648" s="257">
        <v>2.84</v>
      </c>
      <c r="I648" s="237"/>
      <c r="J648" s="233"/>
      <c r="K648" s="233"/>
      <c r="L648" s="238"/>
      <c r="M648" s="239"/>
      <c r="N648" s="240"/>
      <c r="O648" s="240"/>
      <c r="P648" s="240"/>
      <c r="Q648" s="240"/>
      <c r="R648" s="240"/>
      <c r="S648" s="240"/>
      <c r="T648" s="241"/>
      <c r="AT648" s="242" t="s">
        <v>174</v>
      </c>
      <c r="AU648" s="242" t="s">
        <v>81</v>
      </c>
      <c r="AV648" s="13" t="s">
        <v>81</v>
      </c>
      <c r="AW648" s="13" t="s">
        <v>36</v>
      </c>
      <c r="AX648" s="13" t="s">
        <v>79</v>
      </c>
      <c r="AY648" s="242" t="s">
        <v>162</v>
      </c>
    </row>
    <row r="649" spans="2:65" s="1" customFormat="1" ht="22.5" customHeight="1">
      <c r="B649" s="43"/>
      <c r="C649" s="258" t="s">
        <v>847</v>
      </c>
      <c r="D649" s="258" t="s">
        <v>237</v>
      </c>
      <c r="E649" s="259" t="s">
        <v>1048</v>
      </c>
      <c r="F649" s="260" t="s">
        <v>1049</v>
      </c>
      <c r="G649" s="261" t="s">
        <v>187</v>
      </c>
      <c r="H649" s="262">
        <v>3.124</v>
      </c>
      <c r="I649" s="263"/>
      <c r="J649" s="264">
        <f>ROUND(I649*H649,2)</f>
        <v>0</v>
      </c>
      <c r="K649" s="260" t="s">
        <v>21</v>
      </c>
      <c r="L649" s="265"/>
      <c r="M649" s="266" t="s">
        <v>21</v>
      </c>
      <c r="N649" s="267" t="s">
        <v>43</v>
      </c>
      <c r="O649" s="44"/>
      <c r="P649" s="215">
        <f>O649*H649</f>
        <v>0</v>
      </c>
      <c r="Q649" s="215">
        <v>0</v>
      </c>
      <c r="R649" s="215">
        <f>Q649*H649</f>
        <v>0</v>
      </c>
      <c r="S649" s="215">
        <v>0</v>
      </c>
      <c r="T649" s="216">
        <f>S649*H649</f>
        <v>0</v>
      </c>
      <c r="AR649" s="26" t="s">
        <v>464</v>
      </c>
      <c r="AT649" s="26" t="s">
        <v>237</v>
      </c>
      <c r="AU649" s="26" t="s">
        <v>81</v>
      </c>
      <c r="AY649" s="26" t="s">
        <v>162</v>
      </c>
      <c r="BE649" s="217">
        <f>IF(N649="základní",J649,0)</f>
        <v>0</v>
      </c>
      <c r="BF649" s="217">
        <f>IF(N649="snížená",J649,0)</f>
        <v>0</v>
      </c>
      <c r="BG649" s="217">
        <f>IF(N649="zákl. přenesená",J649,0)</f>
        <v>0</v>
      </c>
      <c r="BH649" s="217">
        <f>IF(N649="sníž. přenesená",J649,0)</f>
        <v>0</v>
      </c>
      <c r="BI649" s="217">
        <f>IF(N649="nulová",J649,0)</f>
        <v>0</v>
      </c>
      <c r="BJ649" s="26" t="s">
        <v>79</v>
      </c>
      <c r="BK649" s="217">
        <f>ROUND(I649*H649,2)</f>
        <v>0</v>
      </c>
      <c r="BL649" s="26" t="s">
        <v>376</v>
      </c>
      <c r="BM649" s="26" t="s">
        <v>2572</v>
      </c>
    </row>
    <row r="650" spans="2:51" s="13" customFormat="1" ht="13.5">
      <c r="B650" s="232"/>
      <c r="C650" s="233"/>
      <c r="D650" s="245" t="s">
        <v>174</v>
      </c>
      <c r="E650" s="233"/>
      <c r="F650" s="256" t="s">
        <v>2573</v>
      </c>
      <c r="G650" s="233"/>
      <c r="H650" s="257">
        <v>3.124</v>
      </c>
      <c r="I650" s="237"/>
      <c r="J650" s="233"/>
      <c r="K650" s="233"/>
      <c r="L650" s="238"/>
      <c r="M650" s="239"/>
      <c r="N650" s="240"/>
      <c r="O650" s="240"/>
      <c r="P650" s="240"/>
      <c r="Q650" s="240"/>
      <c r="R650" s="240"/>
      <c r="S650" s="240"/>
      <c r="T650" s="241"/>
      <c r="AT650" s="242" t="s">
        <v>174</v>
      </c>
      <c r="AU650" s="242" t="s">
        <v>81</v>
      </c>
      <c r="AV650" s="13" t="s">
        <v>81</v>
      </c>
      <c r="AW650" s="13" t="s">
        <v>6</v>
      </c>
      <c r="AX650" s="13" t="s">
        <v>79</v>
      </c>
      <c r="AY650" s="242" t="s">
        <v>162</v>
      </c>
    </row>
    <row r="651" spans="2:65" s="1" customFormat="1" ht="22.5" customHeight="1">
      <c r="B651" s="43"/>
      <c r="C651" s="206" t="s">
        <v>852</v>
      </c>
      <c r="D651" s="206" t="s">
        <v>165</v>
      </c>
      <c r="E651" s="207" t="s">
        <v>1115</v>
      </c>
      <c r="F651" s="208" t="s">
        <v>1116</v>
      </c>
      <c r="G651" s="209" t="s">
        <v>187</v>
      </c>
      <c r="H651" s="210">
        <v>366.323</v>
      </c>
      <c r="I651" s="211"/>
      <c r="J651" s="212">
        <f>ROUND(I651*H651,2)</f>
        <v>0</v>
      </c>
      <c r="K651" s="208" t="s">
        <v>1117</v>
      </c>
      <c r="L651" s="63"/>
      <c r="M651" s="213" t="s">
        <v>21</v>
      </c>
      <c r="N651" s="214" t="s">
        <v>43</v>
      </c>
      <c r="O651" s="44"/>
      <c r="P651" s="215">
        <f>O651*H651</f>
        <v>0</v>
      </c>
      <c r="Q651" s="215">
        <v>0</v>
      </c>
      <c r="R651" s="215">
        <f>Q651*H651</f>
        <v>0</v>
      </c>
      <c r="S651" s="215">
        <v>0</v>
      </c>
      <c r="T651" s="216">
        <f>S651*H651</f>
        <v>0</v>
      </c>
      <c r="AR651" s="26" t="s">
        <v>376</v>
      </c>
      <c r="AT651" s="26" t="s">
        <v>165</v>
      </c>
      <c r="AU651" s="26" t="s">
        <v>81</v>
      </c>
      <c r="AY651" s="26" t="s">
        <v>162</v>
      </c>
      <c r="BE651" s="217">
        <f>IF(N651="základní",J651,0)</f>
        <v>0</v>
      </c>
      <c r="BF651" s="217">
        <f>IF(N651="snížená",J651,0)</f>
        <v>0</v>
      </c>
      <c r="BG651" s="217">
        <f>IF(N651="zákl. přenesená",J651,0)</f>
        <v>0</v>
      </c>
      <c r="BH651" s="217">
        <f>IF(N651="sníž. přenesená",J651,0)</f>
        <v>0</v>
      </c>
      <c r="BI651" s="217">
        <f>IF(N651="nulová",J651,0)</f>
        <v>0</v>
      </c>
      <c r="BJ651" s="26" t="s">
        <v>79</v>
      </c>
      <c r="BK651" s="217">
        <f>ROUND(I651*H651,2)</f>
        <v>0</v>
      </c>
      <c r="BL651" s="26" t="s">
        <v>376</v>
      </c>
      <c r="BM651" s="26" t="s">
        <v>2574</v>
      </c>
    </row>
    <row r="652" spans="2:47" s="1" customFormat="1" ht="27">
      <c r="B652" s="43"/>
      <c r="C652" s="65"/>
      <c r="D652" s="245" t="s">
        <v>172</v>
      </c>
      <c r="E652" s="65"/>
      <c r="F652" s="279" t="s">
        <v>1119</v>
      </c>
      <c r="G652" s="65"/>
      <c r="H652" s="65"/>
      <c r="I652" s="174"/>
      <c r="J652" s="65"/>
      <c r="K652" s="65"/>
      <c r="L652" s="63"/>
      <c r="M652" s="220"/>
      <c r="N652" s="44"/>
      <c r="O652" s="44"/>
      <c r="P652" s="44"/>
      <c r="Q652" s="44"/>
      <c r="R652" s="44"/>
      <c r="S652" s="44"/>
      <c r="T652" s="80"/>
      <c r="AT652" s="26" t="s">
        <v>172</v>
      </c>
      <c r="AU652" s="26" t="s">
        <v>81</v>
      </c>
    </row>
    <row r="653" spans="2:65" s="1" customFormat="1" ht="22.5" customHeight="1">
      <c r="B653" s="43"/>
      <c r="C653" s="258" t="s">
        <v>859</v>
      </c>
      <c r="D653" s="258" t="s">
        <v>237</v>
      </c>
      <c r="E653" s="259" t="s">
        <v>1121</v>
      </c>
      <c r="F653" s="260" t="s">
        <v>1122</v>
      </c>
      <c r="G653" s="261" t="s">
        <v>187</v>
      </c>
      <c r="H653" s="262">
        <v>366.323</v>
      </c>
      <c r="I653" s="263"/>
      <c r="J653" s="264">
        <f>ROUND(I653*H653,2)</f>
        <v>0</v>
      </c>
      <c r="K653" s="260" t="s">
        <v>21</v>
      </c>
      <c r="L653" s="265"/>
      <c r="M653" s="266" t="s">
        <v>21</v>
      </c>
      <c r="N653" s="267" t="s">
        <v>43</v>
      </c>
      <c r="O653" s="44"/>
      <c r="P653" s="215">
        <f>O653*H653</f>
        <v>0</v>
      </c>
      <c r="Q653" s="215">
        <v>0</v>
      </c>
      <c r="R653" s="215">
        <f>Q653*H653</f>
        <v>0</v>
      </c>
      <c r="S653" s="215">
        <v>0</v>
      </c>
      <c r="T653" s="216">
        <f>S653*H653</f>
        <v>0</v>
      </c>
      <c r="AR653" s="26" t="s">
        <v>464</v>
      </c>
      <c r="AT653" s="26" t="s">
        <v>237</v>
      </c>
      <c r="AU653" s="26" t="s">
        <v>81</v>
      </c>
      <c r="AY653" s="26" t="s">
        <v>162</v>
      </c>
      <c r="BE653" s="217">
        <f>IF(N653="základní",J653,0)</f>
        <v>0</v>
      </c>
      <c r="BF653" s="217">
        <f>IF(N653="snížená",J653,0)</f>
        <v>0</v>
      </c>
      <c r="BG653" s="217">
        <f>IF(N653="zákl. přenesená",J653,0)</f>
        <v>0</v>
      </c>
      <c r="BH653" s="217">
        <f>IF(N653="sníž. přenesená",J653,0)</f>
        <v>0</v>
      </c>
      <c r="BI653" s="217">
        <f>IF(N653="nulová",J653,0)</f>
        <v>0</v>
      </c>
      <c r="BJ653" s="26" t="s">
        <v>79</v>
      </c>
      <c r="BK653" s="217">
        <f>ROUND(I653*H653,2)</f>
        <v>0</v>
      </c>
      <c r="BL653" s="26" t="s">
        <v>376</v>
      </c>
      <c r="BM653" s="26" t="s">
        <v>2575</v>
      </c>
    </row>
    <row r="654" spans="2:47" s="1" customFormat="1" ht="40.5">
      <c r="B654" s="43"/>
      <c r="C654" s="65"/>
      <c r="D654" s="245" t="s">
        <v>241</v>
      </c>
      <c r="E654" s="65"/>
      <c r="F654" s="279" t="s">
        <v>1124</v>
      </c>
      <c r="G654" s="65"/>
      <c r="H654" s="65"/>
      <c r="I654" s="174"/>
      <c r="J654" s="65"/>
      <c r="K654" s="65"/>
      <c r="L654" s="63"/>
      <c r="M654" s="220"/>
      <c r="N654" s="44"/>
      <c r="O654" s="44"/>
      <c r="P654" s="44"/>
      <c r="Q654" s="44"/>
      <c r="R654" s="44"/>
      <c r="S654" s="44"/>
      <c r="T654" s="80"/>
      <c r="AT654" s="26" t="s">
        <v>241</v>
      </c>
      <c r="AU654" s="26" t="s">
        <v>81</v>
      </c>
    </row>
    <row r="655" spans="2:65" s="1" customFormat="1" ht="22.5" customHeight="1">
      <c r="B655" s="43"/>
      <c r="C655" s="206" t="s">
        <v>864</v>
      </c>
      <c r="D655" s="206" t="s">
        <v>165</v>
      </c>
      <c r="E655" s="207" t="s">
        <v>1126</v>
      </c>
      <c r="F655" s="208" t="s">
        <v>1127</v>
      </c>
      <c r="G655" s="209" t="s">
        <v>187</v>
      </c>
      <c r="H655" s="210">
        <v>366.323</v>
      </c>
      <c r="I655" s="211"/>
      <c r="J655" s="212">
        <f>ROUND(I655*H655,2)</f>
        <v>0</v>
      </c>
      <c r="K655" s="208" t="s">
        <v>21</v>
      </c>
      <c r="L655" s="63"/>
      <c r="M655" s="213" t="s">
        <v>21</v>
      </c>
      <c r="N655" s="214" t="s">
        <v>43</v>
      </c>
      <c r="O655" s="44"/>
      <c r="P655" s="215">
        <f>O655*H655</f>
        <v>0</v>
      </c>
      <c r="Q655" s="215">
        <v>0.00536</v>
      </c>
      <c r="R655" s="215">
        <f>Q655*H655</f>
        <v>1.96349128</v>
      </c>
      <c r="S655" s="215">
        <v>0</v>
      </c>
      <c r="T655" s="216">
        <f>S655*H655</f>
        <v>0</v>
      </c>
      <c r="AR655" s="26" t="s">
        <v>376</v>
      </c>
      <c r="AT655" s="26" t="s">
        <v>165</v>
      </c>
      <c r="AU655" s="26" t="s">
        <v>81</v>
      </c>
      <c r="AY655" s="26" t="s">
        <v>162</v>
      </c>
      <c r="BE655" s="217">
        <f>IF(N655="základní",J655,0)</f>
        <v>0</v>
      </c>
      <c r="BF655" s="217">
        <f>IF(N655="snížená",J655,0)</f>
        <v>0</v>
      </c>
      <c r="BG655" s="217">
        <f>IF(N655="zákl. přenesená",J655,0)</f>
        <v>0</v>
      </c>
      <c r="BH655" s="217">
        <f>IF(N655="sníž. přenesená",J655,0)</f>
        <v>0</v>
      </c>
      <c r="BI655" s="217">
        <f>IF(N655="nulová",J655,0)</f>
        <v>0</v>
      </c>
      <c r="BJ655" s="26" t="s">
        <v>79</v>
      </c>
      <c r="BK655" s="217">
        <f>ROUND(I655*H655,2)</f>
        <v>0</v>
      </c>
      <c r="BL655" s="26" t="s">
        <v>376</v>
      </c>
      <c r="BM655" s="26" t="s">
        <v>2576</v>
      </c>
    </row>
    <row r="656" spans="2:47" s="1" customFormat="1" ht="27">
      <c r="B656" s="43"/>
      <c r="C656" s="65"/>
      <c r="D656" s="218" t="s">
        <v>172</v>
      </c>
      <c r="E656" s="65"/>
      <c r="F656" s="219" t="s">
        <v>1129</v>
      </c>
      <c r="G656" s="65"/>
      <c r="H656" s="65"/>
      <c r="I656" s="174"/>
      <c r="J656" s="65"/>
      <c r="K656" s="65"/>
      <c r="L656" s="63"/>
      <c r="M656" s="220"/>
      <c r="N656" s="44"/>
      <c r="O656" s="44"/>
      <c r="P656" s="44"/>
      <c r="Q656" s="44"/>
      <c r="R656" s="44"/>
      <c r="S656" s="44"/>
      <c r="T656" s="80"/>
      <c r="AT656" s="26" t="s">
        <v>172</v>
      </c>
      <c r="AU656" s="26" t="s">
        <v>81</v>
      </c>
    </row>
    <row r="657" spans="2:47" s="1" customFormat="1" ht="27">
      <c r="B657" s="43"/>
      <c r="C657" s="65"/>
      <c r="D657" s="245" t="s">
        <v>241</v>
      </c>
      <c r="E657" s="65"/>
      <c r="F657" s="279" t="s">
        <v>1130</v>
      </c>
      <c r="G657" s="65"/>
      <c r="H657" s="65"/>
      <c r="I657" s="174"/>
      <c r="J657" s="65"/>
      <c r="K657" s="65"/>
      <c r="L657" s="63"/>
      <c r="M657" s="220"/>
      <c r="N657" s="44"/>
      <c r="O657" s="44"/>
      <c r="P657" s="44"/>
      <c r="Q657" s="44"/>
      <c r="R657" s="44"/>
      <c r="S657" s="44"/>
      <c r="T657" s="80"/>
      <c r="AT657" s="26" t="s">
        <v>241</v>
      </c>
      <c r="AU657" s="26" t="s">
        <v>81</v>
      </c>
    </row>
    <row r="658" spans="2:65" s="1" customFormat="1" ht="31.5" customHeight="1">
      <c r="B658" s="43"/>
      <c r="C658" s="206" t="s">
        <v>869</v>
      </c>
      <c r="D658" s="206" t="s">
        <v>165</v>
      </c>
      <c r="E658" s="207" t="s">
        <v>1132</v>
      </c>
      <c r="F658" s="208" t="s">
        <v>1133</v>
      </c>
      <c r="G658" s="209" t="s">
        <v>187</v>
      </c>
      <c r="H658" s="210">
        <v>732.646</v>
      </c>
      <c r="I658" s="211"/>
      <c r="J658" s="212">
        <f>ROUND(I658*H658,2)</f>
        <v>0</v>
      </c>
      <c r="K658" s="208" t="s">
        <v>21</v>
      </c>
      <c r="L658" s="63"/>
      <c r="M658" s="213" t="s">
        <v>21</v>
      </c>
      <c r="N658" s="214" t="s">
        <v>43</v>
      </c>
      <c r="O658" s="44"/>
      <c r="P658" s="215">
        <f>O658*H658</f>
        <v>0</v>
      </c>
      <c r="Q658" s="215">
        <v>0.00179</v>
      </c>
      <c r="R658" s="215">
        <f>Q658*H658</f>
        <v>1.31143634</v>
      </c>
      <c r="S658" s="215">
        <v>0</v>
      </c>
      <c r="T658" s="216">
        <f>S658*H658</f>
        <v>0</v>
      </c>
      <c r="AR658" s="26" t="s">
        <v>376</v>
      </c>
      <c r="AT658" s="26" t="s">
        <v>165</v>
      </c>
      <c r="AU658" s="26" t="s">
        <v>81</v>
      </c>
      <c r="AY658" s="26" t="s">
        <v>162</v>
      </c>
      <c r="BE658" s="217">
        <f>IF(N658="základní",J658,0)</f>
        <v>0</v>
      </c>
      <c r="BF658" s="217">
        <f>IF(N658="snížená",J658,0)</f>
        <v>0</v>
      </c>
      <c r="BG658" s="217">
        <f>IF(N658="zákl. přenesená",J658,0)</f>
        <v>0</v>
      </c>
      <c r="BH658" s="217">
        <f>IF(N658="sníž. přenesená",J658,0)</f>
        <v>0</v>
      </c>
      <c r="BI658" s="217">
        <f>IF(N658="nulová",J658,0)</f>
        <v>0</v>
      </c>
      <c r="BJ658" s="26" t="s">
        <v>79</v>
      </c>
      <c r="BK658" s="217">
        <f>ROUND(I658*H658,2)</f>
        <v>0</v>
      </c>
      <c r="BL658" s="26" t="s">
        <v>376</v>
      </c>
      <c r="BM658" s="26" t="s">
        <v>2577</v>
      </c>
    </row>
    <row r="659" spans="2:47" s="1" customFormat="1" ht="27">
      <c r="B659" s="43"/>
      <c r="C659" s="65"/>
      <c r="D659" s="218" t="s">
        <v>172</v>
      </c>
      <c r="E659" s="65"/>
      <c r="F659" s="219" t="s">
        <v>1129</v>
      </c>
      <c r="G659" s="65"/>
      <c r="H659" s="65"/>
      <c r="I659" s="174"/>
      <c r="J659" s="65"/>
      <c r="K659" s="65"/>
      <c r="L659" s="63"/>
      <c r="M659" s="220"/>
      <c r="N659" s="44"/>
      <c r="O659" s="44"/>
      <c r="P659" s="44"/>
      <c r="Q659" s="44"/>
      <c r="R659" s="44"/>
      <c r="S659" s="44"/>
      <c r="T659" s="80"/>
      <c r="AT659" s="26" t="s">
        <v>172</v>
      </c>
      <c r="AU659" s="26" t="s">
        <v>81</v>
      </c>
    </row>
    <row r="660" spans="2:47" s="1" customFormat="1" ht="27">
      <c r="B660" s="43"/>
      <c r="C660" s="65"/>
      <c r="D660" s="218" t="s">
        <v>241</v>
      </c>
      <c r="E660" s="65"/>
      <c r="F660" s="219" t="s">
        <v>1130</v>
      </c>
      <c r="G660" s="65"/>
      <c r="H660" s="65"/>
      <c r="I660" s="174"/>
      <c r="J660" s="65"/>
      <c r="K660" s="65"/>
      <c r="L660" s="63"/>
      <c r="M660" s="220"/>
      <c r="N660" s="44"/>
      <c r="O660" s="44"/>
      <c r="P660" s="44"/>
      <c r="Q660" s="44"/>
      <c r="R660" s="44"/>
      <c r="S660" s="44"/>
      <c r="T660" s="80"/>
      <c r="AT660" s="26" t="s">
        <v>241</v>
      </c>
      <c r="AU660" s="26" t="s">
        <v>81</v>
      </c>
    </row>
    <row r="661" spans="2:51" s="13" customFormat="1" ht="13.5">
      <c r="B661" s="232"/>
      <c r="C661" s="233"/>
      <c r="D661" s="245" t="s">
        <v>174</v>
      </c>
      <c r="E661" s="233"/>
      <c r="F661" s="256" t="s">
        <v>2578</v>
      </c>
      <c r="G661" s="233"/>
      <c r="H661" s="257">
        <v>732.646</v>
      </c>
      <c r="I661" s="237"/>
      <c r="J661" s="233"/>
      <c r="K661" s="233"/>
      <c r="L661" s="238"/>
      <c r="M661" s="239"/>
      <c r="N661" s="240"/>
      <c r="O661" s="240"/>
      <c r="P661" s="240"/>
      <c r="Q661" s="240"/>
      <c r="R661" s="240"/>
      <c r="S661" s="240"/>
      <c r="T661" s="241"/>
      <c r="AT661" s="242" t="s">
        <v>174</v>
      </c>
      <c r="AU661" s="242" t="s">
        <v>81</v>
      </c>
      <c r="AV661" s="13" t="s">
        <v>81</v>
      </c>
      <c r="AW661" s="13" t="s">
        <v>6</v>
      </c>
      <c r="AX661" s="13" t="s">
        <v>79</v>
      </c>
      <c r="AY661" s="242" t="s">
        <v>162</v>
      </c>
    </row>
    <row r="662" spans="2:65" s="1" customFormat="1" ht="22.5" customHeight="1">
      <c r="B662" s="43"/>
      <c r="C662" s="206" t="s">
        <v>874</v>
      </c>
      <c r="D662" s="206" t="s">
        <v>165</v>
      </c>
      <c r="E662" s="207" t="s">
        <v>1137</v>
      </c>
      <c r="F662" s="208" t="s">
        <v>1138</v>
      </c>
      <c r="G662" s="209" t="s">
        <v>206</v>
      </c>
      <c r="H662" s="210">
        <v>200</v>
      </c>
      <c r="I662" s="211"/>
      <c r="J662" s="212">
        <f>ROUND(I662*H662,2)</f>
        <v>0</v>
      </c>
      <c r="K662" s="208" t="s">
        <v>169</v>
      </c>
      <c r="L662" s="63"/>
      <c r="M662" s="213" t="s">
        <v>21</v>
      </c>
      <c r="N662" s="214" t="s">
        <v>43</v>
      </c>
      <c r="O662" s="44"/>
      <c r="P662" s="215">
        <f>O662*H662</f>
        <v>0</v>
      </c>
      <c r="Q662" s="215">
        <v>3E-05</v>
      </c>
      <c r="R662" s="215">
        <f>Q662*H662</f>
        <v>0.006</v>
      </c>
      <c r="S662" s="215">
        <v>0</v>
      </c>
      <c r="T662" s="216">
        <f>S662*H662</f>
        <v>0</v>
      </c>
      <c r="AR662" s="26" t="s">
        <v>376</v>
      </c>
      <c r="AT662" s="26" t="s">
        <v>165</v>
      </c>
      <c r="AU662" s="26" t="s">
        <v>81</v>
      </c>
      <c r="AY662" s="26" t="s">
        <v>162</v>
      </c>
      <c r="BE662" s="217">
        <f>IF(N662="základní",J662,0)</f>
        <v>0</v>
      </c>
      <c r="BF662" s="217">
        <f>IF(N662="snížená",J662,0)</f>
        <v>0</v>
      </c>
      <c r="BG662" s="217">
        <f>IF(N662="zákl. přenesená",J662,0)</f>
        <v>0</v>
      </c>
      <c r="BH662" s="217">
        <f>IF(N662="sníž. přenesená",J662,0)</f>
        <v>0</v>
      </c>
      <c r="BI662" s="217">
        <f>IF(N662="nulová",J662,0)</f>
        <v>0</v>
      </c>
      <c r="BJ662" s="26" t="s">
        <v>79</v>
      </c>
      <c r="BK662" s="217">
        <f>ROUND(I662*H662,2)</f>
        <v>0</v>
      </c>
      <c r="BL662" s="26" t="s">
        <v>376</v>
      </c>
      <c r="BM662" s="26" t="s">
        <v>2579</v>
      </c>
    </row>
    <row r="663" spans="2:47" s="1" customFormat="1" ht="40.5">
      <c r="B663" s="43"/>
      <c r="C663" s="65"/>
      <c r="D663" s="245" t="s">
        <v>172</v>
      </c>
      <c r="E663" s="65"/>
      <c r="F663" s="279" t="s">
        <v>1140</v>
      </c>
      <c r="G663" s="65"/>
      <c r="H663" s="65"/>
      <c r="I663" s="174"/>
      <c r="J663" s="65"/>
      <c r="K663" s="65"/>
      <c r="L663" s="63"/>
      <c r="M663" s="220"/>
      <c r="N663" s="44"/>
      <c r="O663" s="44"/>
      <c r="P663" s="44"/>
      <c r="Q663" s="44"/>
      <c r="R663" s="44"/>
      <c r="S663" s="44"/>
      <c r="T663" s="80"/>
      <c r="AT663" s="26" t="s">
        <v>172</v>
      </c>
      <c r="AU663" s="26" t="s">
        <v>81</v>
      </c>
    </row>
    <row r="664" spans="2:65" s="1" customFormat="1" ht="22.5" customHeight="1">
      <c r="B664" s="43"/>
      <c r="C664" s="206" t="s">
        <v>879</v>
      </c>
      <c r="D664" s="206" t="s">
        <v>165</v>
      </c>
      <c r="E664" s="207" t="s">
        <v>1142</v>
      </c>
      <c r="F664" s="208" t="s">
        <v>1143</v>
      </c>
      <c r="G664" s="209" t="s">
        <v>594</v>
      </c>
      <c r="H664" s="280"/>
      <c r="I664" s="211"/>
      <c r="J664" s="212">
        <f>ROUND(I664*H664,2)</f>
        <v>0</v>
      </c>
      <c r="K664" s="208" t="s">
        <v>169</v>
      </c>
      <c r="L664" s="63"/>
      <c r="M664" s="213" t="s">
        <v>21</v>
      </c>
      <c r="N664" s="214" t="s">
        <v>43</v>
      </c>
      <c r="O664" s="44"/>
      <c r="P664" s="215">
        <f>O664*H664</f>
        <v>0</v>
      </c>
      <c r="Q664" s="215">
        <v>0</v>
      </c>
      <c r="R664" s="215">
        <f>Q664*H664</f>
        <v>0</v>
      </c>
      <c r="S664" s="215">
        <v>0</v>
      </c>
      <c r="T664" s="216">
        <f>S664*H664</f>
        <v>0</v>
      </c>
      <c r="AR664" s="26" t="s">
        <v>376</v>
      </c>
      <c r="AT664" s="26" t="s">
        <v>165</v>
      </c>
      <c r="AU664" s="26" t="s">
        <v>81</v>
      </c>
      <c r="AY664" s="26" t="s">
        <v>162</v>
      </c>
      <c r="BE664" s="217">
        <f>IF(N664="základní",J664,0)</f>
        <v>0</v>
      </c>
      <c r="BF664" s="217">
        <f>IF(N664="snížená",J664,0)</f>
        <v>0</v>
      </c>
      <c r="BG664" s="217">
        <f>IF(N664="zákl. přenesená",J664,0)</f>
        <v>0</v>
      </c>
      <c r="BH664" s="217">
        <f>IF(N664="sníž. přenesená",J664,0)</f>
        <v>0</v>
      </c>
      <c r="BI664" s="217">
        <f>IF(N664="nulová",J664,0)</f>
        <v>0</v>
      </c>
      <c r="BJ664" s="26" t="s">
        <v>79</v>
      </c>
      <c r="BK664" s="217">
        <f>ROUND(I664*H664,2)</f>
        <v>0</v>
      </c>
      <c r="BL664" s="26" t="s">
        <v>376</v>
      </c>
      <c r="BM664" s="26" t="s">
        <v>2580</v>
      </c>
    </row>
    <row r="665" spans="2:47" s="1" customFormat="1" ht="121.5">
      <c r="B665" s="43"/>
      <c r="C665" s="65"/>
      <c r="D665" s="245" t="s">
        <v>172</v>
      </c>
      <c r="E665" s="65"/>
      <c r="F665" s="279" t="s">
        <v>909</v>
      </c>
      <c r="G665" s="65"/>
      <c r="H665" s="65"/>
      <c r="I665" s="174"/>
      <c r="J665" s="65"/>
      <c r="K665" s="65"/>
      <c r="L665" s="63"/>
      <c r="M665" s="220"/>
      <c r="N665" s="44"/>
      <c r="O665" s="44"/>
      <c r="P665" s="44"/>
      <c r="Q665" s="44"/>
      <c r="R665" s="44"/>
      <c r="S665" s="44"/>
      <c r="T665" s="80"/>
      <c r="AT665" s="26" t="s">
        <v>172</v>
      </c>
      <c r="AU665" s="26" t="s">
        <v>81</v>
      </c>
    </row>
    <row r="666" spans="2:65" s="1" customFormat="1" ht="22.5" customHeight="1">
      <c r="B666" s="43"/>
      <c r="C666" s="206" t="s">
        <v>884</v>
      </c>
      <c r="D666" s="206" t="s">
        <v>165</v>
      </c>
      <c r="E666" s="207" t="s">
        <v>1146</v>
      </c>
      <c r="F666" s="208" t="s">
        <v>1147</v>
      </c>
      <c r="G666" s="209" t="s">
        <v>594</v>
      </c>
      <c r="H666" s="280"/>
      <c r="I666" s="211"/>
      <c r="J666" s="212">
        <f>ROUND(I666*H666,2)</f>
        <v>0</v>
      </c>
      <c r="K666" s="208" t="s">
        <v>169</v>
      </c>
      <c r="L666" s="63"/>
      <c r="M666" s="213" t="s">
        <v>21</v>
      </c>
      <c r="N666" s="214" t="s">
        <v>43</v>
      </c>
      <c r="O666" s="44"/>
      <c r="P666" s="215">
        <f>O666*H666</f>
        <v>0</v>
      </c>
      <c r="Q666" s="215">
        <v>0</v>
      </c>
      <c r="R666" s="215">
        <f>Q666*H666</f>
        <v>0</v>
      </c>
      <c r="S666" s="215">
        <v>0</v>
      </c>
      <c r="T666" s="216">
        <f>S666*H666</f>
        <v>0</v>
      </c>
      <c r="AR666" s="26" t="s">
        <v>376</v>
      </c>
      <c r="AT666" s="26" t="s">
        <v>165</v>
      </c>
      <c r="AU666" s="26" t="s">
        <v>81</v>
      </c>
      <c r="AY666" s="26" t="s">
        <v>162</v>
      </c>
      <c r="BE666" s="217">
        <f>IF(N666="základní",J666,0)</f>
        <v>0</v>
      </c>
      <c r="BF666" s="217">
        <f>IF(N666="snížená",J666,0)</f>
        <v>0</v>
      </c>
      <c r="BG666" s="217">
        <f>IF(N666="zákl. přenesená",J666,0)</f>
        <v>0</v>
      </c>
      <c r="BH666" s="217">
        <f>IF(N666="sníž. přenesená",J666,0)</f>
        <v>0</v>
      </c>
      <c r="BI666" s="217">
        <f>IF(N666="nulová",J666,0)</f>
        <v>0</v>
      </c>
      <c r="BJ666" s="26" t="s">
        <v>79</v>
      </c>
      <c r="BK666" s="217">
        <f>ROUND(I666*H666,2)</f>
        <v>0</v>
      </c>
      <c r="BL666" s="26" t="s">
        <v>376</v>
      </c>
      <c r="BM666" s="26" t="s">
        <v>2581</v>
      </c>
    </row>
    <row r="667" spans="2:47" s="1" customFormat="1" ht="121.5">
      <c r="B667" s="43"/>
      <c r="C667" s="65"/>
      <c r="D667" s="218" t="s">
        <v>172</v>
      </c>
      <c r="E667" s="65"/>
      <c r="F667" s="219" t="s">
        <v>909</v>
      </c>
      <c r="G667" s="65"/>
      <c r="H667" s="65"/>
      <c r="I667" s="174"/>
      <c r="J667" s="65"/>
      <c r="K667" s="65"/>
      <c r="L667" s="63"/>
      <c r="M667" s="220"/>
      <c r="N667" s="44"/>
      <c r="O667" s="44"/>
      <c r="P667" s="44"/>
      <c r="Q667" s="44"/>
      <c r="R667" s="44"/>
      <c r="S667" s="44"/>
      <c r="T667" s="80"/>
      <c r="AT667" s="26" t="s">
        <v>172</v>
      </c>
      <c r="AU667" s="26" t="s">
        <v>81</v>
      </c>
    </row>
    <row r="668" spans="2:63" s="11" customFormat="1" ht="29.85" customHeight="1">
      <c r="B668" s="189"/>
      <c r="C668" s="190"/>
      <c r="D668" s="203" t="s">
        <v>71</v>
      </c>
      <c r="E668" s="204" t="s">
        <v>1149</v>
      </c>
      <c r="F668" s="204" t="s">
        <v>1150</v>
      </c>
      <c r="G668" s="190"/>
      <c r="H668" s="190"/>
      <c r="I668" s="193"/>
      <c r="J668" s="205">
        <f>BK668</f>
        <v>0</v>
      </c>
      <c r="K668" s="190"/>
      <c r="L668" s="195"/>
      <c r="M668" s="196"/>
      <c r="N668" s="197"/>
      <c r="O668" s="197"/>
      <c r="P668" s="198">
        <f>SUM(P669:P742)</f>
        <v>0</v>
      </c>
      <c r="Q668" s="197"/>
      <c r="R668" s="198">
        <f>SUM(R669:R742)</f>
        <v>2.0743986000000003</v>
      </c>
      <c r="S668" s="197"/>
      <c r="T668" s="199">
        <f>SUM(T669:T742)</f>
        <v>0</v>
      </c>
      <c r="AR668" s="200" t="s">
        <v>81</v>
      </c>
      <c r="AT668" s="201" t="s">
        <v>71</v>
      </c>
      <c r="AU668" s="201" t="s">
        <v>79</v>
      </c>
      <c r="AY668" s="200" t="s">
        <v>162</v>
      </c>
      <c r="BK668" s="202">
        <f>SUM(BK669:BK742)</f>
        <v>0</v>
      </c>
    </row>
    <row r="669" spans="2:65" s="1" customFormat="1" ht="31.5" customHeight="1">
      <c r="B669" s="43"/>
      <c r="C669" s="206" t="s">
        <v>890</v>
      </c>
      <c r="D669" s="206" t="s">
        <v>165</v>
      </c>
      <c r="E669" s="207" t="s">
        <v>1152</v>
      </c>
      <c r="F669" s="208" t="s">
        <v>1153</v>
      </c>
      <c r="G669" s="209" t="s">
        <v>187</v>
      </c>
      <c r="H669" s="210">
        <v>89.762</v>
      </c>
      <c r="I669" s="211"/>
      <c r="J669" s="212">
        <f>ROUND(I669*H669,2)</f>
        <v>0</v>
      </c>
      <c r="K669" s="208" t="s">
        <v>169</v>
      </c>
      <c r="L669" s="63"/>
      <c r="M669" s="213" t="s">
        <v>21</v>
      </c>
      <c r="N669" s="214" t="s">
        <v>43</v>
      </c>
      <c r="O669" s="44"/>
      <c r="P669" s="215">
        <f>O669*H669</f>
        <v>0</v>
      </c>
      <c r="Q669" s="215">
        <v>0.003</v>
      </c>
      <c r="R669" s="215">
        <f>Q669*H669</f>
        <v>0.269286</v>
      </c>
      <c r="S669" s="215">
        <v>0</v>
      </c>
      <c r="T669" s="216">
        <f>S669*H669</f>
        <v>0</v>
      </c>
      <c r="AR669" s="26" t="s">
        <v>376</v>
      </c>
      <c r="AT669" s="26" t="s">
        <v>165</v>
      </c>
      <c r="AU669" s="26" t="s">
        <v>81</v>
      </c>
      <c r="AY669" s="26" t="s">
        <v>162</v>
      </c>
      <c r="BE669" s="217">
        <f>IF(N669="základní",J669,0)</f>
        <v>0</v>
      </c>
      <c r="BF669" s="217">
        <f>IF(N669="snížená",J669,0)</f>
        <v>0</v>
      </c>
      <c r="BG669" s="217">
        <f>IF(N669="zákl. přenesená",J669,0)</f>
        <v>0</v>
      </c>
      <c r="BH669" s="217">
        <f>IF(N669="sníž. přenesená",J669,0)</f>
        <v>0</v>
      </c>
      <c r="BI669" s="217">
        <f>IF(N669="nulová",J669,0)</f>
        <v>0</v>
      </c>
      <c r="BJ669" s="26" t="s">
        <v>79</v>
      </c>
      <c r="BK669" s="217">
        <f>ROUND(I669*H669,2)</f>
        <v>0</v>
      </c>
      <c r="BL669" s="26" t="s">
        <v>376</v>
      </c>
      <c r="BM669" s="26" t="s">
        <v>2582</v>
      </c>
    </row>
    <row r="670" spans="2:51" s="12" customFormat="1" ht="13.5">
      <c r="B670" s="221"/>
      <c r="C670" s="222"/>
      <c r="D670" s="218" t="s">
        <v>174</v>
      </c>
      <c r="E670" s="223" t="s">
        <v>21</v>
      </c>
      <c r="F670" s="224" t="s">
        <v>2306</v>
      </c>
      <c r="G670" s="222"/>
      <c r="H670" s="225" t="s">
        <v>21</v>
      </c>
      <c r="I670" s="226"/>
      <c r="J670" s="222"/>
      <c r="K670" s="222"/>
      <c r="L670" s="227"/>
      <c r="M670" s="228"/>
      <c r="N670" s="229"/>
      <c r="O670" s="229"/>
      <c r="P670" s="229"/>
      <c r="Q670" s="229"/>
      <c r="R670" s="229"/>
      <c r="S670" s="229"/>
      <c r="T670" s="230"/>
      <c r="AT670" s="231" t="s">
        <v>174</v>
      </c>
      <c r="AU670" s="231" t="s">
        <v>81</v>
      </c>
      <c r="AV670" s="12" t="s">
        <v>79</v>
      </c>
      <c r="AW670" s="12" t="s">
        <v>36</v>
      </c>
      <c r="AX670" s="12" t="s">
        <v>72</v>
      </c>
      <c r="AY670" s="231" t="s">
        <v>162</v>
      </c>
    </row>
    <row r="671" spans="2:51" s="13" customFormat="1" ht="13.5">
      <c r="B671" s="232"/>
      <c r="C671" s="233"/>
      <c r="D671" s="218" t="s">
        <v>174</v>
      </c>
      <c r="E671" s="234" t="s">
        <v>21</v>
      </c>
      <c r="F671" s="235" t="s">
        <v>2583</v>
      </c>
      <c r="G671" s="233"/>
      <c r="H671" s="236">
        <v>2.16</v>
      </c>
      <c r="I671" s="237"/>
      <c r="J671" s="233"/>
      <c r="K671" s="233"/>
      <c r="L671" s="238"/>
      <c r="M671" s="239"/>
      <c r="N671" s="240"/>
      <c r="O671" s="240"/>
      <c r="P671" s="240"/>
      <c r="Q671" s="240"/>
      <c r="R671" s="240"/>
      <c r="S671" s="240"/>
      <c r="T671" s="241"/>
      <c r="AT671" s="242" t="s">
        <v>174</v>
      </c>
      <c r="AU671" s="242" t="s">
        <v>81</v>
      </c>
      <c r="AV671" s="13" t="s">
        <v>81</v>
      </c>
      <c r="AW671" s="13" t="s">
        <v>36</v>
      </c>
      <c r="AX671" s="13" t="s">
        <v>72</v>
      </c>
      <c r="AY671" s="242" t="s">
        <v>162</v>
      </c>
    </row>
    <row r="672" spans="2:51" s="12" customFormat="1" ht="13.5">
      <c r="B672" s="221"/>
      <c r="C672" s="222"/>
      <c r="D672" s="218" t="s">
        <v>174</v>
      </c>
      <c r="E672" s="223" t="s">
        <v>21</v>
      </c>
      <c r="F672" s="224" t="s">
        <v>2321</v>
      </c>
      <c r="G672" s="222"/>
      <c r="H672" s="225" t="s">
        <v>21</v>
      </c>
      <c r="I672" s="226"/>
      <c r="J672" s="222"/>
      <c r="K672" s="222"/>
      <c r="L672" s="227"/>
      <c r="M672" s="228"/>
      <c r="N672" s="229"/>
      <c r="O672" s="229"/>
      <c r="P672" s="229"/>
      <c r="Q672" s="229"/>
      <c r="R672" s="229"/>
      <c r="S672" s="229"/>
      <c r="T672" s="230"/>
      <c r="AT672" s="231" t="s">
        <v>174</v>
      </c>
      <c r="AU672" s="231" t="s">
        <v>81</v>
      </c>
      <c r="AV672" s="12" t="s">
        <v>79</v>
      </c>
      <c r="AW672" s="12" t="s">
        <v>36</v>
      </c>
      <c r="AX672" s="12" t="s">
        <v>72</v>
      </c>
      <c r="AY672" s="231" t="s">
        <v>162</v>
      </c>
    </row>
    <row r="673" spans="2:51" s="13" customFormat="1" ht="13.5">
      <c r="B673" s="232"/>
      <c r="C673" s="233"/>
      <c r="D673" s="218" t="s">
        <v>174</v>
      </c>
      <c r="E673" s="234" t="s">
        <v>21</v>
      </c>
      <c r="F673" s="235" t="s">
        <v>2583</v>
      </c>
      <c r="G673" s="233"/>
      <c r="H673" s="236">
        <v>2.16</v>
      </c>
      <c r="I673" s="237"/>
      <c r="J673" s="233"/>
      <c r="K673" s="233"/>
      <c r="L673" s="238"/>
      <c r="M673" s="239"/>
      <c r="N673" s="240"/>
      <c r="O673" s="240"/>
      <c r="P673" s="240"/>
      <c r="Q673" s="240"/>
      <c r="R673" s="240"/>
      <c r="S673" s="240"/>
      <c r="T673" s="241"/>
      <c r="AT673" s="242" t="s">
        <v>174</v>
      </c>
      <c r="AU673" s="242" t="s">
        <v>81</v>
      </c>
      <c r="AV673" s="13" t="s">
        <v>81</v>
      </c>
      <c r="AW673" s="13" t="s">
        <v>36</v>
      </c>
      <c r="AX673" s="13" t="s">
        <v>72</v>
      </c>
      <c r="AY673" s="242" t="s">
        <v>162</v>
      </c>
    </row>
    <row r="674" spans="2:51" s="12" customFormat="1" ht="13.5">
      <c r="B674" s="221"/>
      <c r="C674" s="222"/>
      <c r="D674" s="218" t="s">
        <v>174</v>
      </c>
      <c r="E674" s="223" t="s">
        <v>21</v>
      </c>
      <c r="F674" s="224" t="s">
        <v>2334</v>
      </c>
      <c r="G674" s="222"/>
      <c r="H674" s="225" t="s">
        <v>21</v>
      </c>
      <c r="I674" s="226"/>
      <c r="J674" s="222"/>
      <c r="K674" s="222"/>
      <c r="L674" s="227"/>
      <c r="M674" s="228"/>
      <c r="N674" s="229"/>
      <c r="O674" s="229"/>
      <c r="P674" s="229"/>
      <c r="Q674" s="229"/>
      <c r="R674" s="229"/>
      <c r="S674" s="229"/>
      <c r="T674" s="230"/>
      <c r="AT674" s="231" t="s">
        <v>174</v>
      </c>
      <c r="AU674" s="231" t="s">
        <v>81</v>
      </c>
      <c r="AV674" s="12" t="s">
        <v>79</v>
      </c>
      <c r="AW674" s="12" t="s">
        <v>36</v>
      </c>
      <c r="AX674" s="12" t="s">
        <v>72</v>
      </c>
      <c r="AY674" s="231" t="s">
        <v>162</v>
      </c>
    </row>
    <row r="675" spans="2:51" s="13" customFormat="1" ht="13.5">
      <c r="B675" s="232"/>
      <c r="C675" s="233"/>
      <c r="D675" s="218" t="s">
        <v>174</v>
      </c>
      <c r="E675" s="234" t="s">
        <v>21</v>
      </c>
      <c r="F675" s="235" t="s">
        <v>2583</v>
      </c>
      <c r="G675" s="233"/>
      <c r="H675" s="236">
        <v>2.16</v>
      </c>
      <c r="I675" s="237"/>
      <c r="J675" s="233"/>
      <c r="K675" s="233"/>
      <c r="L675" s="238"/>
      <c r="M675" s="239"/>
      <c r="N675" s="240"/>
      <c r="O675" s="240"/>
      <c r="P675" s="240"/>
      <c r="Q675" s="240"/>
      <c r="R675" s="240"/>
      <c r="S675" s="240"/>
      <c r="T675" s="241"/>
      <c r="AT675" s="242" t="s">
        <v>174</v>
      </c>
      <c r="AU675" s="242" t="s">
        <v>81</v>
      </c>
      <c r="AV675" s="13" t="s">
        <v>81</v>
      </c>
      <c r="AW675" s="13" t="s">
        <v>36</v>
      </c>
      <c r="AX675" s="13" t="s">
        <v>72</v>
      </c>
      <c r="AY675" s="242" t="s">
        <v>162</v>
      </c>
    </row>
    <row r="676" spans="2:51" s="12" customFormat="1" ht="13.5">
      <c r="B676" s="221"/>
      <c r="C676" s="222"/>
      <c r="D676" s="218" t="s">
        <v>174</v>
      </c>
      <c r="E676" s="223" t="s">
        <v>21</v>
      </c>
      <c r="F676" s="224" t="s">
        <v>2322</v>
      </c>
      <c r="G676" s="222"/>
      <c r="H676" s="225" t="s">
        <v>21</v>
      </c>
      <c r="I676" s="226"/>
      <c r="J676" s="222"/>
      <c r="K676" s="222"/>
      <c r="L676" s="227"/>
      <c r="M676" s="228"/>
      <c r="N676" s="229"/>
      <c r="O676" s="229"/>
      <c r="P676" s="229"/>
      <c r="Q676" s="229"/>
      <c r="R676" s="229"/>
      <c r="S676" s="229"/>
      <c r="T676" s="230"/>
      <c r="AT676" s="231" t="s">
        <v>174</v>
      </c>
      <c r="AU676" s="231" t="s">
        <v>81</v>
      </c>
      <c r="AV676" s="12" t="s">
        <v>79</v>
      </c>
      <c r="AW676" s="12" t="s">
        <v>36</v>
      </c>
      <c r="AX676" s="12" t="s">
        <v>72</v>
      </c>
      <c r="AY676" s="231" t="s">
        <v>162</v>
      </c>
    </row>
    <row r="677" spans="2:51" s="13" customFormat="1" ht="13.5">
      <c r="B677" s="232"/>
      <c r="C677" s="233"/>
      <c r="D677" s="218" t="s">
        <v>174</v>
      </c>
      <c r="E677" s="234" t="s">
        <v>21</v>
      </c>
      <c r="F677" s="235" t="s">
        <v>2584</v>
      </c>
      <c r="G677" s="233"/>
      <c r="H677" s="236">
        <v>2.88</v>
      </c>
      <c r="I677" s="237"/>
      <c r="J677" s="233"/>
      <c r="K677" s="233"/>
      <c r="L677" s="238"/>
      <c r="M677" s="239"/>
      <c r="N677" s="240"/>
      <c r="O677" s="240"/>
      <c r="P677" s="240"/>
      <c r="Q677" s="240"/>
      <c r="R677" s="240"/>
      <c r="S677" s="240"/>
      <c r="T677" s="241"/>
      <c r="AT677" s="242" t="s">
        <v>174</v>
      </c>
      <c r="AU677" s="242" t="s">
        <v>81</v>
      </c>
      <c r="AV677" s="13" t="s">
        <v>81</v>
      </c>
      <c r="AW677" s="13" t="s">
        <v>36</v>
      </c>
      <c r="AX677" s="13" t="s">
        <v>72</v>
      </c>
      <c r="AY677" s="242" t="s">
        <v>162</v>
      </c>
    </row>
    <row r="678" spans="2:51" s="12" customFormat="1" ht="13.5">
      <c r="B678" s="221"/>
      <c r="C678" s="222"/>
      <c r="D678" s="218" t="s">
        <v>174</v>
      </c>
      <c r="E678" s="223" t="s">
        <v>21</v>
      </c>
      <c r="F678" s="224" t="s">
        <v>2336</v>
      </c>
      <c r="G678" s="222"/>
      <c r="H678" s="225" t="s">
        <v>21</v>
      </c>
      <c r="I678" s="226"/>
      <c r="J678" s="222"/>
      <c r="K678" s="222"/>
      <c r="L678" s="227"/>
      <c r="M678" s="228"/>
      <c r="N678" s="229"/>
      <c r="O678" s="229"/>
      <c r="P678" s="229"/>
      <c r="Q678" s="229"/>
      <c r="R678" s="229"/>
      <c r="S678" s="229"/>
      <c r="T678" s="230"/>
      <c r="AT678" s="231" t="s">
        <v>174</v>
      </c>
      <c r="AU678" s="231" t="s">
        <v>81</v>
      </c>
      <c r="AV678" s="12" t="s">
        <v>79</v>
      </c>
      <c r="AW678" s="12" t="s">
        <v>36</v>
      </c>
      <c r="AX678" s="12" t="s">
        <v>72</v>
      </c>
      <c r="AY678" s="231" t="s">
        <v>162</v>
      </c>
    </row>
    <row r="679" spans="2:51" s="13" customFormat="1" ht="13.5">
      <c r="B679" s="232"/>
      <c r="C679" s="233"/>
      <c r="D679" s="218" t="s">
        <v>174</v>
      </c>
      <c r="E679" s="234" t="s">
        <v>21</v>
      </c>
      <c r="F679" s="235" t="s">
        <v>2585</v>
      </c>
      <c r="G679" s="233"/>
      <c r="H679" s="236">
        <v>10.6</v>
      </c>
      <c r="I679" s="237"/>
      <c r="J679" s="233"/>
      <c r="K679" s="233"/>
      <c r="L679" s="238"/>
      <c r="M679" s="239"/>
      <c r="N679" s="240"/>
      <c r="O679" s="240"/>
      <c r="P679" s="240"/>
      <c r="Q679" s="240"/>
      <c r="R679" s="240"/>
      <c r="S679" s="240"/>
      <c r="T679" s="241"/>
      <c r="AT679" s="242" t="s">
        <v>174</v>
      </c>
      <c r="AU679" s="242" t="s">
        <v>81</v>
      </c>
      <c r="AV679" s="13" t="s">
        <v>81</v>
      </c>
      <c r="AW679" s="13" t="s">
        <v>36</v>
      </c>
      <c r="AX679" s="13" t="s">
        <v>72</v>
      </c>
      <c r="AY679" s="242" t="s">
        <v>162</v>
      </c>
    </row>
    <row r="680" spans="2:51" s="13" customFormat="1" ht="13.5">
      <c r="B680" s="232"/>
      <c r="C680" s="233"/>
      <c r="D680" s="218" t="s">
        <v>174</v>
      </c>
      <c r="E680" s="234" t="s">
        <v>21</v>
      </c>
      <c r="F680" s="235" t="s">
        <v>2584</v>
      </c>
      <c r="G680" s="233"/>
      <c r="H680" s="236">
        <v>2.88</v>
      </c>
      <c r="I680" s="237"/>
      <c r="J680" s="233"/>
      <c r="K680" s="233"/>
      <c r="L680" s="238"/>
      <c r="M680" s="239"/>
      <c r="N680" s="240"/>
      <c r="O680" s="240"/>
      <c r="P680" s="240"/>
      <c r="Q680" s="240"/>
      <c r="R680" s="240"/>
      <c r="S680" s="240"/>
      <c r="T680" s="241"/>
      <c r="AT680" s="242" t="s">
        <v>174</v>
      </c>
      <c r="AU680" s="242" t="s">
        <v>81</v>
      </c>
      <c r="AV680" s="13" t="s">
        <v>81</v>
      </c>
      <c r="AW680" s="13" t="s">
        <v>36</v>
      </c>
      <c r="AX680" s="13" t="s">
        <v>72</v>
      </c>
      <c r="AY680" s="242" t="s">
        <v>162</v>
      </c>
    </row>
    <row r="681" spans="2:51" s="12" customFormat="1" ht="13.5">
      <c r="B681" s="221"/>
      <c r="C681" s="222"/>
      <c r="D681" s="218" t="s">
        <v>174</v>
      </c>
      <c r="E681" s="223" t="s">
        <v>21</v>
      </c>
      <c r="F681" s="224" t="s">
        <v>2325</v>
      </c>
      <c r="G681" s="222"/>
      <c r="H681" s="225" t="s">
        <v>21</v>
      </c>
      <c r="I681" s="226"/>
      <c r="J681" s="222"/>
      <c r="K681" s="222"/>
      <c r="L681" s="227"/>
      <c r="M681" s="228"/>
      <c r="N681" s="229"/>
      <c r="O681" s="229"/>
      <c r="P681" s="229"/>
      <c r="Q681" s="229"/>
      <c r="R681" s="229"/>
      <c r="S681" s="229"/>
      <c r="T681" s="230"/>
      <c r="AT681" s="231" t="s">
        <v>174</v>
      </c>
      <c r="AU681" s="231" t="s">
        <v>81</v>
      </c>
      <c r="AV681" s="12" t="s">
        <v>79</v>
      </c>
      <c r="AW681" s="12" t="s">
        <v>36</v>
      </c>
      <c r="AX681" s="12" t="s">
        <v>72</v>
      </c>
      <c r="AY681" s="231" t="s">
        <v>162</v>
      </c>
    </row>
    <row r="682" spans="2:51" s="13" customFormat="1" ht="13.5">
      <c r="B682" s="232"/>
      <c r="C682" s="233"/>
      <c r="D682" s="218" t="s">
        <v>174</v>
      </c>
      <c r="E682" s="234" t="s">
        <v>21</v>
      </c>
      <c r="F682" s="235" t="s">
        <v>2586</v>
      </c>
      <c r="G682" s="233"/>
      <c r="H682" s="236">
        <v>2.007</v>
      </c>
      <c r="I682" s="237"/>
      <c r="J682" s="233"/>
      <c r="K682" s="233"/>
      <c r="L682" s="238"/>
      <c r="M682" s="239"/>
      <c r="N682" s="240"/>
      <c r="O682" s="240"/>
      <c r="P682" s="240"/>
      <c r="Q682" s="240"/>
      <c r="R682" s="240"/>
      <c r="S682" s="240"/>
      <c r="T682" s="241"/>
      <c r="AT682" s="242" t="s">
        <v>174</v>
      </c>
      <c r="AU682" s="242" t="s">
        <v>81</v>
      </c>
      <c r="AV682" s="13" t="s">
        <v>81</v>
      </c>
      <c r="AW682" s="13" t="s">
        <v>36</v>
      </c>
      <c r="AX682" s="13" t="s">
        <v>72</v>
      </c>
      <c r="AY682" s="242" t="s">
        <v>162</v>
      </c>
    </row>
    <row r="683" spans="2:51" s="12" customFormat="1" ht="13.5">
      <c r="B683" s="221"/>
      <c r="C683" s="222"/>
      <c r="D683" s="218" t="s">
        <v>174</v>
      </c>
      <c r="E683" s="223" t="s">
        <v>21</v>
      </c>
      <c r="F683" s="224" t="s">
        <v>2346</v>
      </c>
      <c r="G683" s="222"/>
      <c r="H683" s="225" t="s">
        <v>21</v>
      </c>
      <c r="I683" s="226"/>
      <c r="J683" s="222"/>
      <c r="K683" s="222"/>
      <c r="L683" s="227"/>
      <c r="M683" s="228"/>
      <c r="N683" s="229"/>
      <c r="O683" s="229"/>
      <c r="P683" s="229"/>
      <c r="Q683" s="229"/>
      <c r="R683" s="229"/>
      <c r="S683" s="229"/>
      <c r="T683" s="230"/>
      <c r="AT683" s="231" t="s">
        <v>174</v>
      </c>
      <c r="AU683" s="231" t="s">
        <v>81</v>
      </c>
      <c r="AV683" s="12" t="s">
        <v>79</v>
      </c>
      <c r="AW683" s="12" t="s">
        <v>36</v>
      </c>
      <c r="AX683" s="12" t="s">
        <v>72</v>
      </c>
      <c r="AY683" s="231" t="s">
        <v>162</v>
      </c>
    </row>
    <row r="684" spans="2:51" s="13" customFormat="1" ht="13.5">
      <c r="B684" s="232"/>
      <c r="C684" s="233"/>
      <c r="D684" s="218" t="s">
        <v>174</v>
      </c>
      <c r="E684" s="234" t="s">
        <v>21</v>
      </c>
      <c r="F684" s="235" t="s">
        <v>2583</v>
      </c>
      <c r="G684" s="233"/>
      <c r="H684" s="236">
        <v>2.16</v>
      </c>
      <c r="I684" s="237"/>
      <c r="J684" s="233"/>
      <c r="K684" s="233"/>
      <c r="L684" s="238"/>
      <c r="M684" s="239"/>
      <c r="N684" s="240"/>
      <c r="O684" s="240"/>
      <c r="P684" s="240"/>
      <c r="Q684" s="240"/>
      <c r="R684" s="240"/>
      <c r="S684" s="240"/>
      <c r="T684" s="241"/>
      <c r="AT684" s="242" t="s">
        <v>174</v>
      </c>
      <c r="AU684" s="242" t="s">
        <v>81</v>
      </c>
      <c r="AV684" s="13" t="s">
        <v>81</v>
      </c>
      <c r="AW684" s="13" t="s">
        <v>36</v>
      </c>
      <c r="AX684" s="13" t="s">
        <v>72</v>
      </c>
      <c r="AY684" s="242" t="s">
        <v>162</v>
      </c>
    </row>
    <row r="685" spans="2:51" s="12" customFormat="1" ht="13.5">
      <c r="B685" s="221"/>
      <c r="C685" s="222"/>
      <c r="D685" s="218" t="s">
        <v>174</v>
      </c>
      <c r="E685" s="223" t="s">
        <v>21</v>
      </c>
      <c r="F685" s="224" t="s">
        <v>2348</v>
      </c>
      <c r="G685" s="222"/>
      <c r="H685" s="225" t="s">
        <v>21</v>
      </c>
      <c r="I685" s="226"/>
      <c r="J685" s="222"/>
      <c r="K685" s="222"/>
      <c r="L685" s="227"/>
      <c r="M685" s="228"/>
      <c r="N685" s="229"/>
      <c r="O685" s="229"/>
      <c r="P685" s="229"/>
      <c r="Q685" s="229"/>
      <c r="R685" s="229"/>
      <c r="S685" s="229"/>
      <c r="T685" s="230"/>
      <c r="AT685" s="231" t="s">
        <v>174</v>
      </c>
      <c r="AU685" s="231" t="s">
        <v>81</v>
      </c>
      <c r="AV685" s="12" t="s">
        <v>79</v>
      </c>
      <c r="AW685" s="12" t="s">
        <v>36</v>
      </c>
      <c r="AX685" s="12" t="s">
        <v>72</v>
      </c>
      <c r="AY685" s="231" t="s">
        <v>162</v>
      </c>
    </row>
    <row r="686" spans="2:51" s="13" customFormat="1" ht="13.5">
      <c r="B686" s="232"/>
      <c r="C686" s="233"/>
      <c r="D686" s="218" t="s">
        <v>174</v>
      </c>
      <c r="E686" s="234" t="s">
        <v>21</v>
      </c>
      <c r="F686" s="235" t="s">
        <v>2583</v>
      </c>
      <c r="G686" s="233"/>
      <c r="H686" s="236">
        <v>2.16</v>
      </c>
      <c r="I686" s="237"/>
      <c r="J686" s="233"/>
      <c r="K686" s="233"/>
      <c r="L686" s="238"/>
      <c r="M686" s="239"/>
      <c r="N686" s="240"/>
      <c r="O686" s="240"/>
      <c r="P686" s="240"/>
      <c r="Q686" s="240"/>
      <c r="R686" s="240"/>
      <c r="S686" s="240"/>
      <c r="T686" s="241"/>
      <c r="AT686" s="242" t="s">
        <v>174</v>
      </c>
      <c r="AU686" s="242" t="s">
        <v>81</v>
      </c>
      <c r="AV686" s="13" t="s">
        <v>81</v>
      </c>
      <c r="AW686" s="13" t="s">
        <v>36</v>
      </c>
      <c r="AX686" s="13" t="s">
        <v>72</v>
      </c>
      <c r="AY686" s="242" t="s">
        <v>162</v>
      </c>
    </row>
    <row r="687" spans="2:51" s="12" customFormat="1" ht="13.5">
      <c r="B687" s="221"/>
      <c r="C687" s="222"/>
      <c r="D687" s="218" t="s">
        <v>174</v>
      </c>
      <c r="E687" s="223" t="s">
        <v>21</v>
      </c>
      <c r="F687" s="224" t="s">
        <v>2326</v>
      </c>
      <c r="G687" s="222"/>
      <c r="H687" s="225" t="s">
        <v>21</v>
      </c>
      <c r="I687" s="226"/>
      <c r="J687" s="222"/>
      <c r="K687" s="222"/>
      <c r="L687" s="227"/>
      <c r="M687" s="228"/>
      <c r="N687" s="229"/>
      <c r="O687" s="229"/>
      <c r="P687" s="229"/>
      <c r="Q687" s="229"/>
      <c r="R687" s="229"/>
      <c r="S687" s="229"/>
      <c r="T687" s="230"/>
      <c r="AT687" s="231" t="s">
        <v>174</v>
      </c>
      <c r="AU687" s="231" t="s">
        <v>81</v>
      </c>
      <c r="AV687" s="12" t="s">
        <v>79</v>
      </c>
      <c r="AW687" s="12" t="s">
        <v>36</v>
      </c>
      <c r="AX687" s="12" t="s">
        <v>72</v>
      </c>
      <c r="AY687" s="231" t="s">
        <v>162</v>
      </c>
    </row>
    <row r="688" spans="2:51" s="13" customFormat="1" ht="13.5">
      <c r="B688" s="232"/>
      <c r="C688" s="233"/>
      <c r="D688" s="218" t="s">
        <v>174</v>
      </c>
      <c r="E688" s="234" t="s">
        <v>21</v>
      </c>
      <c r="F688" s="235" t="s">
        <v>2583</v>
      </c>
      <c r="G688" s="233"/>
      <c r="H688" s="236">
        <v>2.16</v>
      </c>
      <c r="I688" s="237"/>
      <c r="J688" s="233"/>
      <c r="K688" s="233"/>
      <c r="L688" s="238"/>
      <c r="M688" s="239"/>
      <c r="N688" s="240"/>
      <c r="O688" s="240"/>
      <c r="P688" s="240"/>
      <c r="Q688" s="240"/>
      <c r="R688" s="240"/>
      <c r="S688" s="240"/>
      <c r="T688" s="241"/>
      <c r="AT688" s="242" t="s">
        <v>174</v>
      </c>
      <c r="AU688" s="242" t="s">
        <v>81</v>
      </c>
      <c r="AV688" s="13" t="s">
        <v>81</v>
      </c>
      <c r="AW688" s="13" t="s">
        <v>36</v>
      </c>
      <c r="AX688" s="13" t="s">
        <v>72</v>
      </c>
      <c r="AY688" s="242" t="s">
        <v>162</v>
      </c>
    </row>
    <row r="689" spans="2:51" s="12" customFormat="1" ht="13.5">
      <c r="B689" s="221"/>
      <c r="C689" s="222"/>
      <c r="D689" s="218" t="s">
        <v>174</v>
      </c>
      <c r="E689" s="223" t="s">
        <v>21</v>
      </c>
      <c r="F689" s="224" t="s">
        <v>2351</v>
      </c>
      <c r="G689" s="222"/>
      <c r="H689" s="225" t="s">
        <v>21</v>
      </c>
      <c r="I689" s="226"/>
      <c r="J689" s="222"/>
      <c r="K689" s="222"/>
      <c r="L689" s="227"/>
      <c r="M689" s="228"/>
      <c r="N689" s="229"/>
      <c r="O689" s="229"/>
      <c r="P689" s="229"/>
      <c r="Q689" s="229"/>
      <c r="R689" s="229"/>
      <c r="S689" s="229"/>
      <c r="T689" s="230"/>
      <c r="AT689" s="231" t="s">
        <v>174</v>
      </c>
      <c r="AU689" s="231" t="s">
        <v>81</v>
      </c>
      <c r="AV689" s="12" t="s">
        <v>79</v>
      </c>
      <c r="AW689" s="12" t="s">
        <v>36</v>
      </c>
      <c r="AX689" s="12" t="s">
        <v>72</v>
      </c>
      <c r="AY689" s="231" t="s">
        <v>162</v>
      </c>
    </row>
    <row r="690" spans="2:51" s="13" customFormat="1" ht="13.5">
      <c r="B690" s="232"/>
      <c r="C690" s="233"/>
      <c r="D690" s="218" t="s">
        <v>174</v>
      </c>
      <c r="E690" s="234" t="s">
        <v>21</v>
      </c>
      <c r="F690" s="235" t="s">
        <v>2587</v>
      </c>
      <c r="G690" s="233"/>
      <c r="H690" s="236">
        <v>2.482</v>
      </c>
      <c r="I690" s="237"/>
      <c r="J690" s="233"/>
      <c r="K690" s="233"/>
      <c r="L690" s="238"/>
      <c r="M690" s="239"/>
      <c r="N690" s="240"/>
      <c r="O690" s="240"/>
      <c r="P690" s="240"/>
      <c r="Q690" s="240"/>
      <c r="R690" s="240"/>
      <c r="S690" s="240"/>
      <c r="T690" s="241"/>
      <c r="AT690" s="242" t="s">
        <v>174</v>
      </c>
      <c r="AU690" s="242" t="s">
        <v>81</v>
      </c>
      <c r="AV690" s="13" t="s">
        <v>81</v>
      </c>
      <c r="AW690" s="13" t="s">
        <v>36</v>
      </c>
      <c r="AX690" s="13" t="s">
        <v>72</v>
      </c>
      <c r="AY690" s="242" t="s">
        <v>162</v>
      </c>
    </row>
    <row r="691" spans="2:51" s="13" customFormat="1" ht="13.5">
      <c r="B691" s="232"/>
      <c r="C691" s="233"/>
      <c r="D691" s="218" t="s">
        <v>174</v>
      </c>
      <c r="E691" s="234" t="s">
        <v>21</v>
      </c>
      <c r="F691" s="235" t="s">
        <v>2588</v>
      </c>
      <c r="G691" s="233"/>
      <c r="H691" s="236">
        <v>3.024</v>
      </c>
      <c r="I691" s="237"/>
      <c r="J691" s="233"/>
      <c r="K691" s="233"/>
      <c r="L691" s="238"/>
      <c r="M691" s="239"/>
      <c r="N691" s="240"/>
      <c r="O691" s="240"/>
      <c r="P691" s="240"/>
      <c r="Q691" s="240"/>
      <c r="R691" s="240"/>
      <c r="S691" s="240"/>
      <c r="T691" s="241"/>
      <c r="AT691" s="242" t="s">
        <v>174</v>
      </c>
      <c r="AU691" s="242" t="s">
        <v>81</v>
      </c>
      <c r="AV691" s="13" t="s">
        <v>81</v>
      </c>
      <c r="AW691" s="13" t="s">
        <v>36</v>
      </c>
      <c r="AX691" s="13" t="s">
        <v>72</v>
      </c>
      <c r="AY691" s="242" t="s">
        <v>162</v>
      </c>
    </row>
    <row r="692" spans="2:51" s="13" customFormat="1" ht="13.5">
      <c r="B692" s="232"/>
      <c r="C692" s="233"/>
      <c r="D692" s="218" t="s">
        <v>174</v>
      </c>
      <c r="E692" s="234" t="s">
        <v>21</v>
      </c>
      <c r="F692" s="235" t="s">
        <v>2589</v>
      </c>
      <c r="G692" s="233"/>
      <c r="H692" s="236">
        <v>1.6</v>
      </c>
      <c r="I692" s="237"/>
      <c r="J692" s="233"/>
      <c r="K692" s="233"/>
      <c r="L692" s="238"/>
      <c r="M692" s="239"/>
      <c r="N692" s="240"/>
      <c r="O692" s="240"/>
      <c r="P692" s="240"/>
      <c r="Q692" s="240"/>
      <c r="R692" s="240"/>
      <c r="S692" s="240"/>
      <c r="T692" s="241"/>
      <c r="AT692" s="242" t="s">
        <v>174</v>
      </c>
      <c r="AU692" s="242" t="s">
        <v>81</v>
      </c>
      <c r="AV692" s="13" t="s">
        <v>81</v>
      </c>
      <c r="AW692" s="13" t="s">
        <v>36</v>
      </c>
      <c r="AX692" s="13" t="s">
        <v>72</v>
      </c>
      <c r="AY692" s="242" t="s">
        <v>162</v>
      </c>
    </row>
    <row r="693" spans="2:51" s="13" customFormat="1" ht="13.5">
      <c r="B693" s="232"/>
      <c r="C693" s="233"/>
      <c r="D693" s="218" t="s">
        <v>174</v>
      </c>
      <c r="E693" s="234" t="s">
        <v>21</v>
      </c>
      <c r="F693" s="235" t="s">
        <v>2590</v>
      </c>
      <c r="G693" s="233"/>
      <c r="H693" s="236">
        <v>2.16</v>
      </c>
      <c r="I693" s="237"/>
      <c r="J693" s="233"/>
      <c r="K693" s="233"/>
      <c r="L693" s="238"/>
      <c r="M693" s="239"/>
      <c r="N693" s="240"/>
      <c r="O693" s="240"/>
      <c r="P693" s="240"/>
      <c r="Q693" s="240"/>
      <c r="R693" s="240"/>
      <c r="S693" s="240"/>
      <c r="T693" s="241"/>
      <c r="AT693" s="242" t="s">
        <v>174</v>
      </c>
      <c r="AU693" s="242" t="s">
        <v>81</v>
      </c>
      <c r="AV693" s="13" t="s">
        <v>81</v>
      </c>
      <c r="AW693" s="13" t="s">
        <v>36</v>
      </c>
      <c r="AX693" s="13" t="s">
        <v>72</v>
      </c>
      <c r="AY693" s="242" t="s">
        <v>162</v>
      </c>
    </row>
    <row r="694" spans="2:51" s="12" customFormat="1" ht="13.5">
      <c r="B694" s="221"/>
      <c r="C694" s="222"/>
      <c r="D694" s="218" t="s">
        <v>174</v>
      </c>
      <c r="E694" s="223" t="s">
        <v>21</v>
      </c>
      <c r="F694" s="224" t="s">
        <v>2328</v>
      </c>
      <c r="G694" s="222"/>
      <c r="H694" s="225" t="s">
        <v>21</v>
      </c>
      <c r="I694" s="226"/>
      <c r="J694" s="222"/>
      <c r="K694" s="222"/>
      <c r="L694" s="227"/>
      <c r="M694" s="228"/>
      <c r="N694" s="229"/>
      <c r="O694" s="229"/>
      <c r="P694" s="229"/>
      <c r="Q694" s="229"/>
      <c r="R694" s="229"/>
      <c r="S694" s="229"/>
      <c r="T694" s="230"/>
      <c r="AT694" s="231" t="s">
        <v>174</v>
      </c>
      <c r="AU694" s="231" t="s">
        <v>81</v>
      </c>
      <c r="AV694" s="12" t="s">
        <v>79</v>
      </c>
      <c r="AW694" s="12" t="s">
        <v>36</v>
      </c>
      <c r="AX694" s="12" t="s">
        <v>72</v>
      </c>
      <c r="AY694" s="231" t="s">
        <v>162</v>
      </c>
    </row>
    <row r="695" spans="2:51" s="13" customFormat="1" ht="13.5">
      <c r="B695" s="232"/>
      <c r="C695" s="233"/>
      <c r="D695" s="218" t="s">
        <v>174</v>
      </c>
      <c r="E695" s="234" t="s">
        <v>21</v>
      </c>
      <c r="F695" s="235" t="s">
        <v>2591</v>
      </c>
      <c r="G695" s="233"/>
      <c r="H695" s="236">
        <v>50.94</v>
      </c>
      <c r="I695" s="237"/>
      <c r="J695" s="233"/>
      <c r="K695" s="233"/>
      <c r="L695" s="238"/>
      <c r="M695" s="239"/>
      <c r="N695" s="240"/>
      <c r="O695" s="240"/>
      <c r="P695" s="240"/>
      <c r="Q695" s="240"/>
      <c r="R695" s="240"/>
      <c r="S695" s="240"/>
      <c r="T695" s="241"/>
      <c r="AT695" s="242" t="s">
        <v>174</v>
      </c>
      <c r="AU695" s="242" t="s">
        <v>81</v>
      </c>
      <c r="AV695" s="13" t="s">
        <v>81</v>
      </c>
      <c r="AW695" s="13" t="s">
        <v>36</v>
      </c>
      <c r="AX695" s="13" t="s">
        <v>72</v>
      </c>
      <c r="AY695" s="242" t="s">
        <v>162</v>
      </c>
    </row>
    <row r="696" spans="2:51" s="13" customFormat="1" ht="13.5">
      <c r="B696" s="232"/>
      <c r="C696" s="233"/>
      <c r="D696" s="218" t="s">
        <v>174</v>
      </c>
      <c r="E696" s="234" t="s">
        <v>21</v>
      </c>
      <c r="F696" s="235" t="s">
        <v>2592</v>
      </c>
      <c r="G696" s="233"/>
      <c r="H696" s="236">
        <v>-2.805</v>
      </c>
      <c r="I696" s="237"/>
      <c r="J696" s="233"/>
      <c r="K696" s="233"/>
      <c r="L696" s="238"/>
      <c r="M696" s="239"/>
      <c r="N696" s="240"/>
      <c r="O696" s="240"/>
      <c r="P696" s="240"/>
      <c r="Q696" s="240"/>
      <c r="R696" s="240"/>
      <c r="S696" s="240"/>
      <c r="T696" s="241"/>
      <c r="AT696" s="242" t="s">
        <v>174</v>
      </c>
      <c r="AU696" s="242" t="s">
        <v>81</v>
      </c>
      <c r="AV696" s="13" t="s">
        <v>81</v>
      </c>
      <c r="AW696" s="13" t="s">
        <v>36</v>
      </c>
      <c r="AX696" s="13" t="s">
        <v>72</v>
      </c>
      <c r="AY696" s="242" t="s">
        <v>162</v>
      </c>
    </row>
    <row r="697" spans="2:51" s="13" customFormat="1" ht="13.5">
      <c r="B697" s="232"/>
      <c r="C697" s="233"/>
      <c r="D697" s="218" t="s">
        <v>174</v>
      </c>
      <c r="E697" s="234" t="s">
        <v>21</v>
      </c>
      <c r="F697" s="235" t="s">
        <v>1178</v>
      </c>
      <c r="G697" s="233"/>
      <c r="H697" s="236">
        <v>-3.24</v>
      </c>
      <c r="I697" s="237"/>
      <c r="J697" s="233"/>
      <c r="K697" s="233"/>
      <c r="L697" s="238"/>
      <c r="M697" s="239"/>
      <c r="N697" s="240"/>
      <c r="O697" s="240"/>
      <c r="P697" s="240"/>
      <c r="Q697" s="240"/>
      <c r="R697" s="240"/>
      <c r="S697" s="240"/>
      <c r="T697" s="241"/>
      <c r="AT697" s="242" t="s">
        <v>174</v>
      </c>
      <c r="AU697" s="242" t="s">
        <v>81</v>
      </c>
      <c r="AV697" s="13" t="s">
        <v>81</v>
      </c>
      <c r="AW697" s="13" t="s">
        <v>36</v>
      </c>
      <c r="AX697" s="13" t="s">
        <v>72</v>
      </c>
      <c r="AY697" s="242" t="s">
        <v>162</v>
      </c>
    </row>
    <row r="698" spans="2:51" s="15" customFormat="1" ht="13.5">
      <c r="B698" s="268"/>
      <c r="C698" s="269"/>
      <c r="D698" s="218" t="s">
        <v>174</v>
      </c>
      <c r="E698" s="270" t="s">
        <v>21</v>
      </c>
      <c r="F698" s="271" t="s">
        <v>305</v>
      </c>
      <c r="G698" s="269"/>
      <c r="H698" s="272">
        <v>85.488</v>
      </c>
      <c r="I698" s="273"/>
      <c r="J698" s="269"/>
      <c r="K698" s="269"/>
      <c r="L698" s="274"/>
      <c r="M698" s="275"/>
      <c r="N698" s="276"/>
      <c r="O698" s="276"/>
      <c r="P698" s="276"/>
      <c r="Q698" s="276"/>
      <c r="R698" s="276"/>
      <c r="S698" s="276"/>
      <c r="T698" s="277"/>
      <c r="AT698" s="278" t="s">
        <v>174</v>
      </c>
      <c r="AU698" s="278" t="s">
        <v>81</v>
      </c>
      <c r="AV698" s="15" t="s">
        <v>163</v>
      </c>
      <c r="AW698" s="15" t="s">
        <v>36</v>
      </c>
      <c r="AX698" s="15" t="s">
        <v>72</v>
      </c>
      <c r="AY698" s="278" t="s">
        <v>162</v>
      </c>
    </row>
    <row r="699" spans="2:51" s="12" customFormat="1" ht="13.5">
      <c r="B699" s="221"/>
      <c r="C699" s="222"/>
      <c r="D699" s="218" t="s">
        <v>174</v>
      </c>
      <c r="E699" s="223" t="s">
        <v>21</v>
      </c>
      <c r="F699" s="224" t="s">
        <v>2593</v>
      </c>
      <c r="G699" s="222"/>
      <c r="H699" s="225" t="s">
        <v>21</v>
      </c>
      <c r="I699" s="226"/>
      <c r="J699" s="222"/>
      <c r="K699" s="222"/>
      <c r="L699" s="227"/>
      <c r="M699" s="228"/>
      <c r="N699" s="229"/>
      <c r="O699" s="229"/>
      <c r="P699" s="229"/>
      <c r="Q699" s="229"/>
      <c r="R699" s="229"/>
      <c r="S699" s="229"/>
      <c r="T699" s="230"/>
      <c r="AT699" s="231" t="s">
        <v>174</v>
      </c>
      <c r="AU699" s="231" t="s">
        <v>81</v>
      </c>
      <c r="AV699" s="12" t="s">
        <v>79</v>
      </c>
      <c r="AW699" s="12" t="s">
        <v>36</v>
      </c>
      <c r="AX699" s="12" t="s">
        <v>72</v>
      </c>
      <c r="AY699" s="231" t="s">
        <v>162</v>
      </c>
    </row>
    <row r="700" spans="2:51" s="13" customFormat="1" ht="13.5">
      <c r="B700" s="232"/>
      <c r="C700" s="233"/>
      <c r="D700" s="218" t="s">
        <v>174</v>
      </c>
      <c r="E700" s="234" t="s">
        <v>21</v>
      </c>
      <c r="F700" s="235" t="s">
        <v>2594</v>
      </c>
      <c r="G700" s="233"/>
      <c r="H700" s="236">
        <v>4.274</v>
      </c>
      <c r="I700" s="237"/>
      <c r="J700" s="233"/>
      <c r="K700" s="233"/>
      <c r="L700" s="238"/>
      <c r="M700" s="239"/>
      <c r="N700" s="240"/>
      <c r="O700" s="240"/>
      <c r="P700" s="240"/>
      <c r="Q700" s="240"/>
      <c r="R700" s="240"/>
      <c r="S700" s="240"/>
      <c r="T700" s="241"/>
      <c r="AT700" s="242" t="s">
        <v>174</v>
      </c>
      <c r="AU700" s="242" t="s">
        <v>81</v>
      </c>
      <c r="AV700" s="13" t="s">
        <v>81</v>
      </c>
      <c r="AW700" s="13" t="s">
        <v>36</v>
      </c>
      <c r="AX700" s="13" t="s">
        <v>72</v>
      </c>
      <c r="AY700" s="242" t="s">
        <v>162</v>
      </c>
    </row>
    <row r="701" spans="2:51" s="14" customFormat="1" ht="13.5">
      <c r="B701" s="243"/>
      <c r="C701" s="244"/>
      <c r="D701" s="245" t="s">
        <v>174</v>
      </c>
      <c r="E701" s="246" t="s">
        <v>21</v>
      </c>
      <c r="F701" s="247" t="s">
        <v>184</v>
      </c>
      <c r="G701" s="244"/>
      <c r="H701" s="248">
        <v>89.762</v>
      </c>
      <c r="I701" s="249"/>
      <c r="J701" s="244"/>
      <c r="K701" s="244"/>
      <c r="L701" s="250"/>
      <c r="M701" s="251"/>
      <c r="N701" s="252"/>
      <c r="O701" s="252"/>
      <c r="P701" s="252"/>
      <c r="Q701" s="252"/>
      <c r="R701" s="252"/>
      <c r="S701" s="252"/>
      <c r="T701" s="253"/>
      <c r="AT701" s="254" t="s">
        <v>174</v>
      </c>
      <c r="AU701" s="254" t="s">
        <v>81</v>
      </c>
      <c r="AV701" s="14" t="s">
        <v>170</v>
      </c>
      <c r="AW701" s="14" t="s">
        <v>36</v>
      </c>
      <c r="AX701" s="14" t="s">
        <v>79</v>
      </c>
      <c r="AY701" s="254" t="s">
        <v>162</v>
      </c>
    </row>
    <row r="702" spans="2:65" s="1" customFormat="1" ht="22.5" customHeight="1">
      <c r="B702" s="43"/>
      <c r="C702" s="258" t="s">
        <v>895</v>
      </c>
      <c r="D702" s="258" t="s">
        <v>237</v>
      </c>
      <c r="E702" s="259" t="s">
        <v>1187</v>
      </c>
      <c r="F702" s="260" t="s">
        <v>1188</v>
      </c>
      <c r="G702" s="261" t="s">
        <v>187</v>
      </c>
      <c r="H702" s="262">
        <v>98.738</v>
      </c>
      <c r="I702" s="263"/>
      <c r="J702" s="264">
        <f>ROUND(I702*H702,2)</f>
        <v>0</v>
      </c>
      <c r="K702" s="260" t="s">
        <v>21</v>
      </c>
      <c r="L702" s="265"/>
      <c r="M702" s="266" t="s">
        <v>21</v>
      </c>
      <c r="N702" s="267" t="s">
        <v>43</v>
      </c>
      <c r="O702" s="44"/>
      <c r="P702" s="215">
        <f>O702*H702</f>
        <v>0</v>
      </c>
      <c r="Q702" s="215">
        <v>0.018</v>
      </c>
      <c r="R702" s="215">
        <f>Q702*H702</f>
        <v>1.7772839999999999</v>
      </c>
      <c r="S702" s="215">
        <v>0</v>
      </c>
      <c r="T702" s="216">
        <f>S702*H702</f>
        <v>0</v>
      </c>
      <c r="AR702" s="26" t="s">
        <v>464</v>
      </c>
      <c r="AT702" s="26" t="s">
        <v>237</v>
      </c>
      <c r="AU702" s="26" t="s">
        <v>81</v>
      </c>
      <c r="AY702" s="26" t="s">
        <v>162</v>
      </c>
      <c r="BE702" s="217">
        <f>IF(N702="základní",J702,0)</f>
        <v>0</v>
      </c>
      <c r="BF702" s="217">
        <f>IF(N702="snížená",J702,0)</f>
        <v>0</v>
      </c>
      <c r="BG702" s="217">
        <f>IF(N702="zákl. přenesená",J702,0)</f>
        <v>0</v>
      </c>
      <c r="BH702" s="217">
        <f>IF(N702="sníž. přenesená",J702,0)</f>
        <v>0</v>
      </c>
      <c r="BI702" s="217">
        <f>IF(N702="nulová",J702,0)</f>
        <v>0</v>
      </c>
      <c r="BJ702" s="26" t="s">
        <v>79</v>
      </c>
      <c r="BK702" s="217">
        <f>ROUND(I702*H702,2)</f>
        <v>0</v>
      </c>
      <c r="BL702" s="26" t="s">
        <v>376</v>
      </c>
      <c r="BM702" s="26" t="s">
        <v>2595</v>
      </c>
    </row>
    <row r="703" spans="2:51" s="13" customFormat="1" ht="13.5">
      <c r="B703" s="232"/>
      <c r="C703" s="233"/>
      <c r="D703" s="245" t="s">
        <v>174</v>
      </c>
      <c r="E703" s="233"/>
      <c r="F703" s="256" t="s">
        <v>2596</v>
      </c>
      <c r="G703" s="233"/>
      <c r="H703" s="257">
        <v>98.738</v>
      </c>
      <c r="I703" s="237"/>
      <c r="J703" s="233"/>
      <c r="K703" s="233"/>
      <c r="L703" s="238"/>
      <c r="M703" s="239"/>
      <c r="N703" s="240"/>
      <c r="O703" s="240"/>
      <c r="P703" s="240"/>
      <c r="Q703" s="240"/>
      <c r="R703" s="240"/>
      <c r="S703" s="240"/>
      <c r="T703" s="241"/>
      <c r="AT703" s="242" t="s">
        <v>174</v>
      </c>
      <c r="AU703" s="242" t="s">
        <v>81</v>
      </c>
      <c r="AV703" s="13" t="s">
        <v>81</v>
      </c>
      <c r="AW703" s="13" t="s">
        <v>6</v>
      </c>
      <c r="AX703" s="13" t="s">
        <v>79</v>
      </c>
      <c r="AY703" s="242" t="s">
        <v>162</v>
      </c>
    </row>
    <row r="704" spans="2:65" s="1" customFormat="1" ht="22.5" customHeight="1">
      <c r="B704" s="43"/>
      <c r="C704" s="206" t="s">
        <v>899</v>
      </c>
      <c r="D704" s="206" t="s">
        <v>165</v>
      </c>
      <c r="E704" s="207" t="s">
        <v>2597</v>
      </c>
      <c r="F704" s="208" t="s">
        <v>2598</v>
      </c>
      <c r="G704" s="209" t="s">
        <v>187</v>
      </c>
      <c r="H704" s="210">
        <v>40.593</v>
      </c>
      <c r="I704" s="211"/>
      <c r="J704" s="212">
        <f>ROUND(I704*H704,2)</f>
        <v>0</v>
      </c>
      <c r="K704" s="208" t="s">
        <v>169</v>
      </c>
      <c r="L704" s="63"/>
      <c r="M704" s="213" t="s">
        <v>21</v>
      </c>
      <c r="N704" s="214" t="s">
        <v>43</v>
      </c>
      <c r="O704" s="44"/>
      <c r="P704" s="215">
        <f>O704*H704</f>
        <v>0</v>
      </c>
      <c r="Q704" s="215">
        <v>0</v>
      </c>
      <c r="R704" s="215">
        <f>Q704*H704</f>
        <v>0</v>
      </c>
      <c r="S704" s="215">
        <v>0</v>
      </c>
      <c r="T704" s="216">
        <f>S704*H704</f>
        <v>0</v>
      </c>
      <c r="AR704" s="26" t="s">
        <v>376</v>
      </c>
      <c r="AT704" s="26" t="s">
        <v>165</v>
      </c>
      <c r="AU704" s="26" t="s">
        <v>81</v>
      </c>
      <c r="AY704" s="26" t="s">
        <v>162</v>
      </c>
      <c r="BE704" s="217">
        <f>IF(N704="základní",J704,0)</f>
        <v>0</v>
      </c>
      <c r="BF704" s="217">
        <f>IF(N704="snížená",J704,0)</f>
        <v>0</v>
      </c>
      <c r="BG704" s="217">
        <f>IF(N704="zákl. přenesená",J704,0)</f>
        <v>0</v>
      </c>
      <c r="BH704" s="217">
        <f>IF(N704="sníž. přenesená",J704,0)</f>
        <v>0</v>
      </c>
      <c r="BI704" s="217">
        <f>IF(N704="nulová",J704,0)</f>
        <v>0</v>
      </c>
      <c r="BJ704" s="26" t="s">
        <v>79</v>
      </c>
      <c r="BK704" s="217">
        <f>ROUND(I704*H704,2)</f>
        <v>0</v>
      </c>
      <c r="BL704" s="26" t="s">
        <v>376</v>
      </c>
      <c r="BM704" s="26" t="s">
        <v>2599</v>
      </c>
    </row>
    <row r="705" spans="2:51" s="12" customFormat="1" ht="13.5">
      <c r="B705" s="221"/>
      <c r="C705" s="222"/>
      <c r="D705" s="218" t="s">
        <v>174</v>
      </c>
      <c r="E705" s="223" t="s">
        <v>21</v>
      </c>
      <c r="F705" s="224" t="s">
        <v>2306</v>
      </c>
      <c r="G705" s="222"/>
      <c r="H705" s="225" t="s">
        <v>21</v>
      </c>
      <c r="I705" s="226"/>
      <c r="J705" s="222"/>
      <c r="K705" s="222"/>
      <c r="L705" s="227"/>
      <c r="M705" s="228"/>
      <c r="N705" s="229"/>
      <c r="O705" s="229"/>
      <c r="P705" s="229"/>
      <c r="Q705" s="229"/>
      <c r="R705" s="229"/>
      <c r="S705" s="229"/>
      <c r="T705" s="230"/>
      <c r="AT705" s="231" t="s">
        <v>174</v>
      </c>
      <c r="AU705" s="231" t="s">
        <v>81</v>
      </c>
      <c r="AV705" s="12" t="s">
        <v>79</v>
      </c>
      <c r="AW705" s="12" t="s">
        <v>36</v>
      </c>
      <c r="AX705" s="12" t="s">
        <v>72</v>
      </c>
      <c r="AY705" s="231" t="s">
        <v>162</v>
      </c>
    </row>
    <row r="706" spans="2:51" s="13" customFormat="1" ht="13.5">
      <c r="B706" s="232"/>
      <c r="C706" s="233"/>
      <c r="D706" s="218" t="s">
        <v>174</v>
      </c>
      <c r="E706" s="234" t="s">
        <v>21</v>
      </c>
      <c r="F706" s="235" t="s">
        <v>2583</v>
      </c>
      <c r="G706" s="233"/>
      <c r="H706" s="236">
        <v>2.16</v>
      </c>
      <c r="I706" s="237"/>
      <c r="J706" s="233"/>
      <c r="K706" s="233"/>
      <c r="L706" s="238"/>
      <c r="M706" s="239"/>
      <c r="N706" s="240"/>
      <c r="O706" s="240"/>
      <c r="P706" s="240"/>
      <c r="Q706" s="240"/>
      <c r="R706" s="240"/>
      <c r="S706" s="240"/>
      <c r="T706" s="241"/>
      <c r="AT706" s="242" t="s">
        <v>174</v>
      </c>
      <c r="AU706" s="242" t="s">
        <v>81</v>
      </c>
      <c r="AV706" s="13" t="s">
        <v>81</v>
      </c>
      <c r="AW706" s="13" t="s">
        <v>36</v>
      </c>
      <c r="AX706" s="13" t="s">
        <v>72</v>
      </c>
      <c r="AY706" s="242" t="s">
        <v>162</v>
      </c>
    </row>
    <row r="707" spans="2:51" s="12" customFormat="1" ht="13.5">
      <c r="B707" s="221"/>
      <c r="C707" s="222"/>
      <c r="D707" s="218" t="s">
        <v>174</v>
      </c>
      <c r="E707" s="223" t="s">
        <v>21</v>
      </c>
      <c r="F707" s="224" t="s">
        <v>2321</v>
      </c>
      <c r="G707" s="222"/>
      <c r="H707" s="225" t="s">
        <v>21</v>
      </c>
      <c r="I707" s="226"/>
      <c r="J707" s="222"/>
      <c r="K707" s="222"/>
      <c r="L707" s="227"/>
      <c r="M707" s="228"/>
      <c r="N707" s="229"/>
      <c r="O707" s="229"/>
      <c r="P707" s="229"/>
      <c r="Q707" s="229"/>
      <c r="R707" s="229"/>
      <c r="S707" s="229"/>
      <c r="T707" s="230"/>
      <c r="AT707" s="231" t="s">
        <v>174</v>
      </c>
      <c r="AU707" s="231" t="s">
        <v>81</v>
      </c>
      <c r="AV707" s="12" t="s">
        <v>79</v>
      </c>
      <c r="AW707" s="12" t="s">
        <v>36</v>
      </c>
      <c r="AX707" s="12" t="s">
        <v>72</v>
      </c>
      <c r="AY707" s="231" t="s">
        <v>162</v>
      </c>
    </row>
    <row r="708" spans="2:51" s="13" customFormat="1" ht="13.5">
      <c r="B708" s="232"/>
      <c r="C708" s="233"/>
      <c r="D708" s="218" t="s">
        <v>174</v>
      </c>
      <c r="E708" s="234" t="s">
        <v>21</v>
      </c>
      <c r="F708" s="235" t="s">
        <v>2583</v>
      </c>
      <c r="G708" s="233"/>
      <c r="H708" s="236">
        <v>2.16</v>
      </c>
      <c r="I708" s="237"/>
      <c r="J708" s="233"/>
      <c r="K708" s="233"/>
      <c r="L708" s="238"/>
      <c r="M708" s="239"/>
      <c r="N708" s="240"/>
      <c r="O708" s="240"/>
      <c r="P708" s="240"/>
      <c r="Q708" s="240"/>
      <c r="R708" s="240"/>
      <c r="S708" s="240"/>
      <c r="T708" s="241"/>
      <c r="AT708" s="242" t="s">
        <v>174</v>
      </c>
      <c r="AU708" s="242" t="s">
        <v>81</v>
      </c>
      <c r="AV708" s="13" t="s">
        <v>81</v>
      </c>
      <c r="AW708" s="13" t="s">
        <v>36</v>
      </c>
      <c r="AX708" s="13" t="s">
        <v>72</v>
      </c>
      <c r="AY708" s="242" t="s">
        <v>162</v>
      </c>
    </row>
    <row r="709" spans="2:51" s="12" customFormat="1" ht="13.5">
      <c r="B709" s="221"/>
      <c r="C709" s="222"/>
      <c r="D709" s="218" t="s">
        <v>174</v>
      </c>
      <c r="E709" s="223" t="s">
        <v>21</v>
      </c>
      <c r="F709" s="224" t="s">
        <v>2334</v>
      </c>
      <c r="G709" s="222"/>
      <c r="H709" s="225" t="s">
        <v>21</v>
      </c>
      <c r="I709" s="226"/>
      <c r="J709" s="222"/>
      <c r="K709" s="222"/>
      <c r="L709" s="227"/>
      <c r="M709" s="228"/>
      <c r="N709" s="229"/>
      <c r="O709" s="229"/>
      <c r="P709" s="229"/>
      <c r="Q709" s="229"/>
      <c r="R709" s="229"/>
      <c r="S709" s="229"/>
      <c r="T709" s="230"/>
      <c r="AT709" s="231" t="s">
        <v>174</v>
      </c>
      <c r="AU709" s="231" t="s">
        <v>81</v>
      </c>
      <c r="AV709" s="12" t="s">
        <v>79</v>
      </c>
      <c r="AW709" s="12" t="s">
        <v>36</v>
      </c>
      <c r="AX709" s="12" t="s">
        <v>72</v>
      </c>
      <c r="AY709" s="231" t="s">
        <v>162</v>
      </c>
    </row>
    <row r="710" spans="2:51" s="13" customFormat="1" ht="13.5">
      <c r="B710" s="232"/>
      <c r="C710" s="233"/>
      <c r="D710" s="218" t="s">
        <v>174</v>
      </c>
      <c r="E710" s="234" t="s">
        <v>21</v>
      </c>
      <c r="F710" s="235" t="s">
        <v>2583</v>
      </c>
      <c r="G710" s="233"/>
      <c r="H710" s="236">
        <v>2.16</v>
      </c>
      <c r="I710" s="237"/>
      <c r="J710" s="233"/>
      <c r="K710" s="233"/>
      <c r="L710" s="238"/>
      <c r="M710" s="239"/>
      <c r="N710" s="240"/>
      <c r="O710" s="240"/>
      <c r="P710" s="240"/>
      <c r="Q710" s="240"/>
      <c r="R710" s="240"/>
      <c r="S710" s="240"/>
      <c r="T710" s="241"/>
      <c r="AT710" s="242" t="s">
        <v>174</v>
      </c>
      <c r="AU710" s="242" t="s">
        <v>81</v>
      </c>
      <c r="AV710" s="13" t="s">
        <v>81</v>
      </c>
      <c r="AW710" s="13" t="s">
        <v>36</v>
      </c>
      <c r="AX710" s="13" t="s">
        <v>72</v>
      </c>
      <c r="AY710" s="242" t="s">
        <v>162</v>
      </c>
    </row>
    <row r="711" spans="2:51" s="12" customFormat="1" ht="13.5">
      <c r="B711" s="221"/>
      <c r="C711" s="222"/>
      <c r="D711" s="218" t="s">
        <v>174</v>
      </c>
      <c r="E711" s="223" t="s">
        <v>21</v>
      </c>
      <c r="F711" s="224" t="s">
        <v>2322</v>
      </c>
      <c r="G711" s="222"/>
      <c r="H711" s="225" t="s">
        <v>21</v>
      </c>
      <c r="I711" s="226"/>
      <c r="J711" s="222"/>
      <c r="K711" s="222"/>
      <c r="L711" s="227"/>
      <c r="M711" s="228"/>
      <c r="N711" s="229"/>
      <c r="O711" s="229"/>
      <c r="P711" s="229"/>
      <c r="Q711" s="229"/>
      <c r="R711" s="229"/>
      <c r="S711" s="229"/>
      <c r="T711" s="230"/>
      <c r="AT711" s="231" t="s">
        <v>174</v>
      </c>
      <c r="AU711" s="231" t="s">
        <v>81</v>
      </c>
      <c r="AV711" s="12" t="s">
        <v>79</v>
      </c>
      <c r="AW711" s="12" t="s">
        <v>36</v>
      </c>
      <c r="AX711" s="12" t="s">
        <v>72</v>
      </c>
      <c r="AY711" s="231" t="s">
        <v>162</v>
      </c>
    </row>
    <row r="712" spans="2:51" s="13" customFormat="1" ht="13.5">
      <c r="B712" s="232"/>
      <c r="C712" s="233"/>
      <c r="D712" s="218" t="s">
        <v>174</v>
      </c>
      <c r="E712" s="234" t="s">
        <v>21</v>
      </c>
      <c r="F712" s="235" t="s">
        <v>2584</v>
      </c>
      <c r="G712" s="233"/>
      <c r="H712" s="236">
        <v>2.88</v>
      </c>
      <c r="I712" s="237"/>
      <c r="J712" s="233"/>
      <c r="K712" s="233"/>
      <c r="L712" s="238"/>
      <c r="M712" s="239"/>
      <c r="N712" s="240"/>
      <c r="O712" s="240"/>
      <c r="P712" s="240"/>
      <c r="Q712" s="240"/>
      <c r="R712" s="240"/>
      <c r="S712" s="240"/>
      <c r="T712" s="241"/>
      <c r="AT712" s="242" t="s">
        <v>174</v>
      </c>
      <c r="AU712" s="242" t="s">
        <v>81</v>
      </c>
      <c r="AV712" s="13" t="s">
        <v>81</v>
      </c>
      <c r="AW712" s="13" t="s">
        <v>36</v>
      </c>
      <c r="AX712" s="13" t="s">
        <v>72</v>
      </c>
      <c r="AY712" s="242" t="s">
        <v>162</v>
      </c>
    </row>
    <row r="713" spans="2:51" s="12" customFormat="1" ht="13.5">
      <c r="B713" s="221"/>
      <c r="C713" s="222"/>
      <c r="D713" s="218" t="s">
        <v>174</v>
      </c>
      <c r="E713" s="223" t="s">
        <v>21</v>
      </c>
      <c r="F713" s="224" t="s">
        <v>2336</v>
      </c>
      <c r="G713" s="222"/>
      <c r="H713" s="225" t="s">
        <v>21</v>
      </c>
      <c r="I713" s="226"/>
      <c r="J713" s="222"/>
      <c r="K713" s="222"/>
      <c r="L713" s="227"/>
      <c r="M713" s="228"/>
      <c r="N713" s="229"/>
      <c r="O713" s="229"/>
      <c r="P713" s="229"/>
      <c r="Q713" s="229"/>
      <c r="R713" s="229"/>
      <c r="S713" s="229"/>
      <c r="T713" s="230"/>
      <c r="AT713" s="231" t="s">
        <v>174</v>
      </c>
      <c r="AU713" s="231" t="s">
        <v>81</v>
      </c>
      <c r="AV713" s="12" t="s">
        <v>79</v>
      </c>
      <c r="AW713" s="12" t="s">
        <v>36</v>
      </c>
      <c r="AX713" s="12" t="s">
        <v>72</v>
      </c>
      <c r="AY713" s="231" t="s">
        <v>162</v>
      </c>
    </row>
    <row r="714" spans="2:51" s="13" customFormat="1" ht="13.5">
      <c r="B714" s="232"/>
      <c r="C714" s="233"/>
      <c r="D714" s="218" t="s">
        <v>174</v>
      </c>
      <c r="E714" s="234" t="s">
        <v>21</v>
      </c>
      <c r="F714" s="235" t="s">
        <v>2585</v>
      </c>
      <c r="G714" s="233"/>
      <c r="H714" s="236">
        <v>10.6</v>
      </c>
      <c r="I714" s="237"/>
      <c r="J714" s="233"/>
      <c r="K714" s="233"/>
      <c r="L714" s="238"/>
      <c r="M714" s="239"/>
      <c r="N714" s="240"/>
      <c r="O714" s="240"/>
      <c r="P714" s="240"/>
      <c r="Q714" s="240"/>
      <c r="R714" s="240"/>
      <c r="S714" s="240"/>
      <c r="T714" s="241"/>
      <c r="AT714" s="242" t="s">
        <v>174</v>
      </c>
      <c r="AU714" s="242" t="s">
        <v>81</v>
      </c>
      <c r="AV714" s="13" t="s">
        <v>81</v>
      </c>
      <c r="AW714" s="13" t="s">
        <v>36</v>
      </c>
      <c r="AX714" s="13" t="s">
        <v>72</v>
      </c>
      <c r="AY714" s="242" t="s">
        <v>162</v>
      </c>
    </row>
    <row r="715" spans="2:51" s="13" customFormat="1" ht="13.5">
      <c r="B715" s="232"/>
      <c r="C715" s="233"/>
      <c r="D715" s="218" t="s">
        <v>174</v>
      </c>
      <c r="E715" s="234" t="s">
        <v>21</v>
      </c>
      <c r="F715" s="235" t="s">
        <v>2584</v>
      </c>
      <c r="G715" s="233"/>
      <c r="H715" s="236">
        <v>2.88</v>
      </c>
      <c r="I715" s="237"/>
      <c r="J715" s="233"/>
      <c r="K715" s="233"/>
      <c r="L715" s="238"/>
      <c r="M715" s="239"/>
      <c r="N715" s="240"/>
      <c r="O715" s="240"/>
      <c r="P715" s="240"/>
      <c r="Q715" s="240"/>
      <c r="R715" s="240"/>
      <c r="S715" s="240"/>
      <c r="T715" s="241"/>
      <c r="AT715" s="242" t="s">
        <v>174</v>
      </c>
      <c r="AU715" s="242" t="s">
        <v>81</v>
      </c>
      <c r="AV715" s="13" t="s">
        <v>81</v>
      </c>
      <c r="AW715" s="13" t="s">
        <v>36</v>
      </c>
      <c r="AX715" s="13" t="s">
        <v>72</v>
      </c>
      <c r="AY715" s="242" t="s">
        <v>162</v>
      </c>
    </row>
    <row r="716" spans="2:51" s="12" customFormat="1" ht="13.5">
      <c r="B716" s="221"/>
      <c r="C716" s="222"/>
      <c r="D716" s="218" t="s">
        <v>174</v>
      </c>
      <c r="E716" s="223" t="s">
        <v>21</v>
      </c>
      <c r="F716" s="224" t="s">
        <v>2325</v>
      </c>
      <c r="G716" s="222"/>
      <c r="H716" s="225" t="s">
        <v>21</v>
      </c>
      <c r="I716" s="226"/>
      <c r="J716" s="222"/>
      <c r="K716" s="222"/>
      <c r="L716" s="227"/>
      <c r="M716" s="228"/>
      <c r="N716" s="229"/>
      <c r="O716" s="229"/>
      <c r="P716" s="229"/>
      <c r="Q716" s="229"/>
      <c r="R716" s="229"/>
      <c r="S716" s="229"/>
      <c r="T716" s="230"/>
      <c r="AT716" s="231" t="s">
        <v>174</v>
      </c>
      <c r="AU716" s="231" t="s">
        <v>81</v>
      </c>
      <c r="AV716" s="12" t="s">
        <v>79</v>
      </c>
      <c r="AW716" s="12" t="s">
        <v>36</v>
      </c>
      <c r="AX716" s="12" t="s">
        <v>72</v>
      </c>
      <c r="AY716" s="231" t="s">
        <v>162</v>
      </c>
    </row>
    <row r="717" spans="2:51" s="13" customFormat="1" ht="13.5">
      <c r="B717" s="232"/>
      <c r="C717" s="233"/>
      <c r="D717" s="218" t="s">
        <v>174</v>
      </c>
      <c r="E717" s="234" t="s">
        <v>21</v>
      </c>
      <c r="F717" s="235" t="s">
        <v>2586</v>
      </c>
      <c r="G717" s="233"/>
      <c r="H717" s="236">
        <v>2.007</v>
      </c>
      <c r="I717" s="237"/>
      <c r="J717" s="233"/>
      <c r="K717" s="233"/>
      <c r="L717" s="238"/>
      <c r="M717" s="239"/>
      <c r="N717" s="240"/>
      <c r="O717" s="240"/>
      <c r="P717" s="240"/>
      <c r="Q717" s="240"/>
      <c r="R717" s="240"/>
      <c r="S717" s="240"/>
      <c r="T717" s="241"/>
      <c r="AT717" s="242" t="s">
        <v>174</v>
      </c>
      <c r="AU717" s="242" t="s">
        <v>81</v>
      </c>
      <c r="AV717" s="13" t="s">
        <v>81</v>
      </c>
      <c r="AW717" s="13" t="s">
        <v>36</v>
      </c>
      <c r="AX717" s="13" t="s">
        <v>72</v>
      </c>
      <c r="AY717" s="242" t="s">
        <v>162</v>
      </c>
    </row>
    <row r="718" spans="2:51" s="12" customFormat="1" ht="13.5">
      <c r="B718" s="221"/>
      <c r="C718" s="222"/>
      <c r="D718" s="218" t="s">
        <v>174</v>
      </c>
      <c r="E718" s="223" t="s">
        <v>21</v>
      </c>
      <c r="F718" s="224" t="s">
        <v>2346</v>
      </c>
      <c r="G718" s="222"/>
      <c r="H718" s="225" t="s">
        <v>21</v>
      </c>
      <c r="I718" s="226"/>
      <c r="J718" s="222"/>
      <c r="K718" s="222"/>
      <c r="L718" s="227"/>
      <c r="M718" s="228"/>
      <c r="N718" s="229"/>
      <c r="O718" s="229"/>
      <c r="P718" s="229"/>
      <c r="Q718" s="229"/>
      <c r="R718" s="229"/>
      <c r="S718" s="229"/>
      <c r="T718" s="230"/>
      <c r="AT718" s="231" t="s">
        <v>174</v>
      </c>
      <c r="AU718" s="231" t="s">
        <v>81</v>
      </c>
      <c r="AV718" s="12" t="s">
        <v>79</v>
      </c>
      <c r="AW718" s="12" t="s">
        <v>36</v>
      </c>
      <c r="AX718" s="12" t="s">
        <v>72</v>
      </c>
      <c r="AY718" s="231" t="s">
        <v>162</v>
      </c>
    </row>
    <row r="719" spans="2:51" s="13" customFormat="1" ht="13.5">
      <c r="B719" s="232"/>
      <c r="C719" s="233"/>
      <c r="D719" s="218" t="s">
        <v>174</v>
      </c>
      <c r="E719" s="234" t="s">
        <v>21</v>
      </c>
      <c r="F719" s="235" t="s">
        <v>2583</v>
      </c>
      <c r="G719" s="233"/>
      <c r="H719" s="236">
        <v>2.16</v>
      </c>
      <c r="I719" s="237"/>
      <c r="J719" s="233"/>
      <c r="K719" s="233"/>
      <c r="L719" s="238"/>
      <c r="M719" s="239"/>
      <c r="N719" s="240"/>
      <c r="O719" s="240"/>
      <c r="P719" s="240"/>
      <c r="Q719" s="240"/>
      <c r="R719" s="240"/>
      <c r="S719" s="240"/>
      <c r="T719" s="241"/>
      <c r="AT719" s="242" t="s">
        <v>174</v>
      </c>
      <c r="AU719" s="242" t="s">
        <v>81</v>
      </c>
      <c r="AV719" s="13" t="s">
        <v>81</v>
      </c>
      <c r="AW719" s="13" t="s">
        <v>36</v>
      </c>
      <c r="AX719" s="13" t="s">
        <v>72</v>
      </c>
      <c r="AY719" s="242" t="s">
        <v>162</v>
      </c>
    </row>
    <row r="720" spans="2:51" s="12" customFormat="1" ht="13.5">
      <c r="B720" s="221"/>
      <c r="C720" s="222"/>
      <c r="D720" s="218" t="s">
        <v>174</v>
      </c>
      <c r="E720" s="223" t="s">
        <v>21</v>
      </c>
      <c r="F720" s="224" t="s">
        <v>2348</v>
      </c>
      <c r="G720" s="222"/>
      <c r="H720" s="225" t="s">
        <v>21</v>
      </c>
      <c r="I720" s="226"/>
      <c r="J720" s="222"/>
      <c r="K720" s="222"/>
      <c r="L720" s="227"/>
      <c r="M720" s="228"/>
      <c r="N720" s="229"/>
      <c r="O720" s="229"/>
      <c r="P720" s="229"/>
      <c r="Q720" s="229"/>
      <c r="R720" s="229"/>
      <c r="S720" s="229"/>
      <c r="T720" s="230"/>
      <c r="AT720" s="231" t="s">
        <v>174</v>
      </c>
      <c r="AU720" s="231" t="s">
        <v>81</v>
      </c>
      <c r="AV720" s="12" t="s">
        <v>79</v>
      </c>
      <c r="AW720" s="12" t="s">
        <v>36</v>
      </c>
      <c r="AX720" s="12" t="s">
        <v>72</v>
      </c>
      <c r="AY720" s="231" t="s">
        <v>162</v>
      </c>
    </row>
    <row r="721" spans="2:51" s="13" customFormat="1" ht="13.5">
      <c r="B721" s="232"/>
      <c r="C721" s="233"/>
      <c r="D721" s="218" t="s">
        <v>174</v>
      </c>
      <c r="E721" s="234" t="s">
        <v>21</v>
      </c>
      <c r="F721" s="235" t="s">
        <v>2583</v>
      </c>
      <c r="G721" s="233"/>
      <c r="H721" s="236">
        <v>2.16</v>
      </c>
      <c r="I721" s="237"/>
      <c r="J721" s="233"/>
      <c r="K721" s="233"/>
      <c r="L721" s="238"/>
      <c r="M721" s="239"/>
      <c r="N721" s="240"/>
      <c r="O721" s="240"/>
      <c r="P721" s="240"/>
      <c r="Q721" s="240"/>
      <c r="R721" s="240"/>
      <c r="S721" s="240"/>
      <c r="T721" s="241"/>
      <c r="AT721" s="242" t="s">
        <v>174</v>
      </c>
      <c r="AU721" s="242" t="s">
        <v>81</v>
      </c>
      <c r="AV721" s="13" t="s">
        <v>81</v>
      </c>
      <c r="AW721" s="13" t="s">
        <v>36</v>
      </c>
      <c r="AX721" s="13" t="s">
        <v>72</v>
      </c>
      <c r="AY721" s="242" t="s">
        <v>162</v>
      </c>
    </row>
    <row r="722" spans="2:51" s="12" customFormat="1" ht="13.5">
      <c r="B722" s="221"/>
      <c r="C722" s="222"/>
      <c r="D722" s="218" t="s">
        <v>174</v>
      </c>
      <c r="E722" s="223" t="s">
        <v>21</v>
      </c>
      <c r="F722" s="224" t="s">
        <v>2326</v>
      </c>
      <c r="G722" s="222"/>
      <c r="H722" s="225" t="s">
        <v>21</v>
      </c>
      <c r="I722" s="226"/>
      <c r="J722" s="222"/>
      <c r="K722" s="222"/>
      <c r="L722" s="227"/>
      <c r="M722" s="228"/>
      <c r="N722" s="229"/>
      <c r="O722" s="229"/>
      <c r="P722" s="229"/>
      <c r="Q722" s="229"/>
      <c r="R722" s="229"/>
      <c r="S722" s="229"/>
      <c r="T722" s="230"/>
      <c r="AT722" s="231" t="s">
        <v>174</v>
      </c>
      <c r="AU722" s="231" t="s">
        <v>81</v>
      </c>
      <c r="AV722" s="12" t="s">
        <v>79</v>
      </c>
      <c r="AW722" s="12" t="s">
        <v>36</v>
      </c>
      <c r="AX722" s="12" t="s">
        <v>72</v>
      </c>
      <c r="AY722" s="231" t="s">
        <v>162</v>
      </c>
    </row>
    <row r="723" spans="2:51" s="13" customFormat="1" ht="13.5">
      <c r="B723" s="232"/>
      <c r="C723" s="233"/>
      <c r="D723" s="218" t="s">
        <v>174</v>
      </c>
      <c r="E723" s="234" t="s">
        <v>21</v>
      </c>
      <c r="F723" s="235" t="s">
        <v>2583</v>
      </c>
      <c r="G723" s="233"/>
      <c r="H723" s="236">
        <v>2.16</v>
      </c>
      <c r="I723" s="237"/>
      <c r="J723" s="233"/>
      <c r="K723" s="233"/>
      <c r="L723" s="238"/>
      <c r="M723" s="239"/>
      <c r="N723" s="240"/>
      <c r="O723" s="240"/>
      <c r="P723" s="240"/>
      <c r="Q723" s="240"/>
      <c r="R723" s="240"/>
      <c r="S723" s="240"/>
      <c r="T723" s="241"/>
      <c r="AT723" s="242" t="s">
        <v>174</v>
      </c>
      <c r="AU723" s="242" t="s">
        <v>81</v>
      </c>
      <c r="AV723" s="13" t="s">
        <v>81</v>
      </c>
      <c r="AW723" s="13" t="s">
        <v>36</v>
      </c>
      <c r="AX723" s="13" t="s">
        <v>72</v>
      </c>
      <c r="AY723" s="242" t="s">
        <v>162</v>
      </c>
    </row>
    <row r="724" spans="2:51" s="12" customFormat="1" ht="13.5">
      <c r="B724" s="221"/>
      <c r="C724" s="222"/>
      <c r="D724" s="218" t="s">
        <v>174</v>
      </c>
      <c r="E724" s="223" t="s">
        <v>21</v>
      </c>
      <c r="F724" s="224" t="s">
        <v>2351</v>
      </c>
      <c r="G724" s="222"/>
      <c r="H724" s="225" t="s">
        <v>21</v>
      </c>
      <c r="I724" s="226"/>
      <c r="J724" s="222"/>
      <c r="K724" s="222"/>
      <c r="L724" s="227"/>
      <c r="M724" s="228"/>
      <c r="N724" s="229"/>
      <c r="O724" s="229"/>
      <c r="P724" s="229"/>
      <c r="Q724" s="229"/>
      <c r="R724" s="229"/>
      <c r="S724" s="229"/>
      <c r="T724" s="230"/>
      <c r="AT724" s="231" t="s">
        <v>174</v>
      </c>
      <c r="AU724" s="231" t="s">
        <v>81</v>
      </c>
      <c r="AV724" s="12" t="s">
        <v>79</v>
      </c>
      <c r="AW724" s="12" t="s">
        <v>36</v>
      </c>
      <c r="AX724" s="12" t="s">
        <v>72</v>
      </c>
      <c r="AY724" s="231" t="s">
        <v>162</v>
      </c>
    </row>
    <row r="725" spans="2:51" s="13" customFormat="1" ht="13.5">
      <c r="B725" s="232"/>
      <c r="C725" s="233"/>
      <c r="D725" s="218" t="s">
        <v>174</v>
      </c>
      <c r="E725" s="234" t="s">
        <v>21</v>
      </c>
      <c r="F725" s="235" t="s">
        <v>2587</v>
      </c>
      <c r="G725" s="233"/>
      <c r="H725" s="236">
        <v>2.482</v>
      </c>
      <c r="I725" s="237"/>
      <c r="J725" s="233"/>
      <c r="K725" s="233"/>
      <c r="L725" s="238"/>
      <c r="M725" s="239"/>
      <c r="N725" s="240"/>
      <c r="O725" s="240"/>
      <c r="P725" s="240"/>
      <c r="Q725" s="240"/>
      <c r="R725" s="240"/>
      <c r="S725" s="240"/>
      <c r="T725" s="241"/>
      <c r="AT725" s="242" t="s">
        <v>174</v>
      </c>
      <c r="AU725" s="242" t="s">
        <v>81</v>
      </c>
      <c r="AV725" s="13" t="s">
        <v>81</v>
      </c>
      <c r="AW725" s="13" t="s">
        <v>36</v>
      </c>
      <c r="AX725" s="13" t="s">
        <v>72</v>
      </c>
      <c r="AY725" s="242" t="s">
        <v>162</v>
      </c>
    </row>
    <row r="726" spans="2:51" s="13" customFormat="1" ht="13.5">
      <c r="B726" s="232"/>
      <c r="C726" s="233"/>
      <c r="D726" s="218" t="s">
        <v>174</v>
      </c>
      <c r="E726" s="234" t="s">
        <v>21</v>
      </c>
      <c r="F726" s="235" t="s">
        <v>2588</v>
      </c>
      <c r="G726" s="233"/>
      <c r="H726" s="236">
        <v>3.024</v>
      </c>
      <c r="I726" s="237"/>
      <c r="J726" s="233"/>
      <c r="K726" s="233"/>
      <c r="L726" s="238"/>
      <c r="M726" s="239"/>
      <c r="N726" s="240"/>
      <c r="O726" s="240"/>
      <c r="P726" s="240"/>
      <c r="Q726" s="240"/>
      <c r="R726" s="240"/>
      <c r="S726" s="240"/>
      <c r="T726" s="241"/>
      <c r="AT726" s="242" t="s">
        <v>174</v>
      </c>
      <c r="AU726" s="242" t="s">
        <v>81</v>
      </c>
      <c r="AV726" s="13" t="s">
        <v>81</v>
      </c>
      <c r="AW726" s="13" t="s">
        <v>36</v>
      </c>
      <c r="AX726" s="13" t="s">
        <v>72</v>
      </c>
      <c r="AY726" s="242" t="s">
        <v>162</v>
      </c>
    </row>
    <row r="727" spans="2:51" s="13" customFormat="1" ht="13.5">
      <c r="B727" s="232"/>
      <c r="C727" s="233"/>
      <c r="D727" s="218" t="s">
        <v>174</v>
      </c>
      <c r="E727" s="234" t="s">
        <v>21</v>
      </c>
      <c r="F727" s="235" t="s">
        <v>2589</v>
      </c>
      <c r="G727" s="233"/>
      <c r="H727" s="236">
        <v>1.6</v>
      </c>
      <c r="I727" s="237"/>
      <c r="J727" s="233"/>
      <c r="K727" s="233"/>
      <c r="L727" s="238"/>
      <c r="M727" s="239"/>
      <c r="N727" s="240"/>
      <c r="O727" s="240"/>
      <c r="P727" s="240"/>
      <c r="Q727" s="240"/>
      <c r="R727" s="240"/>
      <c r="S727" s="240"/>
      <c r="T727" s="241"/>
      <c r="AT727" s="242" t="s">
        <v>174</v>
      </c>
      <c r="AU727" s="242" t="s">
        <v>81</v>
      </c>
      <c r="AV727" s="13" t="s">
        <v>81</v>
      </c>
      <c r="AW727" s="13" t="s">
        <v>36</v>
      </c>
      <c r="AX727" s="13" t="s">
        <v>72</v>
      </c>
      <c r="AY727" s="242" t="s">
        <v>162</v>
      </c>
    </row>
    <row r="728" spans="2:51" s="13" customFormat="1" ht="13.5">
      <c r="B728" s="232"/>
      <c r="C728" s="233"/>
      <c r="D728" s="218" t="s">
        <v>174</v>
      </c>
      <c r="E728" s="234" t="s">
        <v>21</v>
      </c>
      <c r="F728" s="235" t="s">
        <v>2590</v>
      </c>
      <c r="G728" s="233"/>
      <c r="H728" s="236">
        <v>2.16</v>
      </c>
      <c r="I728" s="237"/>
      <c r="J728" s="233"/>
      <c r="K728" s="233"/>
      <c r="L728" s="238"/>
      <c r="M728" s="239"/>
      <c r="N728" s="240"/>
      <c r="O728" s="240"/>
      <c r="P728" s="240"/>
      <c r="Q728" s="240"/>
      <c r="R728" s="240"/>
      <c r="S728" s="240"/>
      <c r="T728" s="241"/>
      <c r="AT728" s="242" t="s">
        <v>174</v>
      </c>
      <c r="AU728" s="242" t="s">
        <v>81</v>
      </c>
      <c r="AV728" s="13" t="s">
        <v>81</v>
      </c>
      <c r="AW728" s="13" t="s">
        <v>36</v>
      </c>
      <c r="AX728" s="13" t="s">
        <v>72</v>
      </c>
      <c r="AY728" s="242" t="s">
        <v>162</v>
      </c>
    </row>
    <row r="729" spans="2:51" s="14" customFormat="1" ht="13.5">
      <c r="B729" s="243"/>
      <c r="C729" s="244"/>
      <c r="D729" s="245" t="s">
        <v>174</v>
      </c>
      <c r="E729" s="246" t="s">
        <v>21</v>
      </c>
      <c r="F729" s="247" t="s">
        <v>184</v>
      </c>
      <c r="G729" s="244"/>
      <c r="H729" s="248">
        <v>40.593</v>
      </c>
      <c r="I729" s="249"/>
      <c r="J729" s="244"/>
      <c r="K729" s="244"/>
      <c r="L729" s="250"/>
      <c r="M729" s="251"/>
      <c r="N729" s="252"/>
      <c r="O729" s="252"/>
      <c r="P729" s="252"/>
      <c r="Q729" s="252"/>
      <c r="R729" s="252"/>
      <c r="S729" s="252"/>
      <c r="T729" s="253"/>
      <c r="AT729" s="254" t="s">
        <v>174</v>
      </c>
      <c r="AU729" s="254" t="s">
        <v>81</v>
      </c>
      <c r="AV729" s="14" t="s">
        <v>170</v>
      </c>
      <c r="AW729" s="14" t="s">
        <v>36</v>
      </c>
      <c r="AX729" s="14" t="s">
        <v>79</v>
      </c>
      <c r="AY729" s="254" t="s">
        <v>162</v>
      </c>
    </row>
    <row r="730" spans="2:65" s="1" customFormat="1" ht="22.5" customHeight="1">
      <c r="B730" s="43"/>
      <c r="C730" s="206" t="s">
        <v>905</v>
      </c>
      <c r="D730" s="206" t="s">
        <v>165</v>
      </c>
      <c r="E730" s="207" t="s">
        <v>1192</v>
      </c>
      <c r="F730" s="208" t="s">
        <v>1193</v>
      </c>
      <c r="G730" s="209" t="s">
        <v>187</v>
      </c>
      <c r="H730" s="210">
        <v>89.762</v>
      </c>
      <c r="I730" s="211"/>
      <c r="J730" s="212">
        <f>ROUND(I730*H730,2)</f>
        <v>0</v>
      </c>
      <c r="K730" s="208" t="s">
        <v>169</v>
      </c>
      <c r="L730" s="63"/>
      <c r="M730" s="213" t="s">
        <v>21</v>
      </c>
      <c r="N730" s="214" t="s">
        <v>43</v>
      </c>
      <c r="O730" s="44"/>
      <c r="P730" s="215">
        <f>O730*H730</f>
        <v>0</v>
      </c>
      <c r="Q730" s="215">
        <v>0.0003</v>
      </c>
      <c r="R730" s="215">
        <f>Q730*H730</f>
        <v>0.026928599999999997</v>
      </c>
      <c r="S730" s="215">
        <v>0</v>
      </c>
      <c r="T730" s="216">
        <f>S730*H730</f>
        <v>0</v>
      </c>
      <c r="AR730" s="26" t="s">
        <v>376</v>
      </c>
      <c r="AT730" s="26" t="s">
        <v>165</v>
      </c>
      <c r="AU730" s="26" t="s">
        <v>81</v>
      </c>
      <c r="AY730" s="26" t="s">
        <v>162</v>
      </c>
      <c r="BE730" s="217">
        <f>IF(N730="základní",J730,0)</f>
        <v>0</v>
      </c>
      <c r="BF730" s="217">
        <f>IF(N730="snížená",J730,0)</f>
        <v>0</v>
      </c>
      <c r="BG730" s="217">
        <f>IF(N730="zákl. přenesená",J730,0)</f>
        <v>0</v>
      </c>
      <c r="BH730" s="217">
        <f>IF(N730="sníž. přenesená",J730,0)</f>
        <v>0</v>
      </c>
      <c r="BI730" s="217">
        <f>IF(N730="nulová",J730,0)</f>
        <v>0</v>
      </c>
      <c r="BJ730" s="26" t="s">
        <v>79</v>
      </c>
      <c r="BK730" s="217">
        <f>ROUND(I730*H730,2)</f>
        <v>0</v>
      </c>
      <c r="BL730" s="26" t="s">
        <v>376</v>
      </c>
      <c r="BM730" s="26" t="s">
        <v>2600</v>
      </c>
    </row>
    <row r="731" spans="2:47" s="1" customFormat="1" ht="40.5">
      <c r="B731" s="43"/>
      <c r="C731" s="65"/>
      <c r="D731" s="245" t="s">
        <v>172</v>
      </c>
      <c r="E731" s="65"/>
      <c r="F731" s="279" t="s">
        <v>1195</v>
      </c>
      <c r="G731" s="65"/>
      <c r="H731" s="65"/>
      <c r="I731" s="174"/>
      <c r="J731" s="65"/>
      <c r="K731" s="65"/>
      <c r="L731" s="63"/>
      <c r="M731" s="220"/>
      <c r="N731" s="44"/>
      <c r="O731" s="44"/>
      <c r="P731" s="44"/>
      <c r="Q731" s="44"/>
      <c r="R731" s="44"/>
      <c r="S731" s="44"/>
      <c r="T731" s="80"/>
      <c r="AT731" s="26" t="s">
        <v>172</v>
      </c>
      <c r="AU731" s="26" t="s">
        <v>81</v>
      </c>
    </row>
    <row r="732" spans="2:65" s="1" customFormat="1" ht="22.5" customHeight="1">
      <c r="B732" s="43"/>
      <c r="C732" s="206" t="s">
        <v>910</v>
      </c>
      <c r="D732" s="206" t="s">
        <v>165</v>
      </c>
      <c r="E732" s="207" t="s">
        <v>1197</v>
      </c>
      <c r="F732" s="208" t="s">
        <v>1198</v>
      </c>
      <c r="G732" s="209" t="s">
        <v>206</v>
      </c>
      <c r="H732" s="210">
        <v>30</v>
      </c>
      <c r="I732" s="211"/>
      <c r="J732" s="212">
        <f>ROUND(I732*H732,2)</f>
        <v>0</v>
      </c>
      <c r="K732" s="208" t="s">
        <v>169</v>
      </c>
      <c r="L732" s="63"/>
      <c r="M732" s="213" t="s">
        <v>21</v>
      </c>
      <c r="N732" s="214" t="s">
        <v>43</v>
      </c>
      <c r="O732" s="44"/>
      <c r="P732" s="215">
        <f>O732*H732</f>
        <v>0</v>
      </c>
      <c r="Q732" s="215">
        <v>3E-05</v>
      </c>
      <c r="R732" s="215">
        <f>Q732*H732</f>
        <v>0.0009</v>
      </c>
      <c r="S732" s="215">
        <v>0</v>
      </c>
      <c r="T732" s="216">
        <f>S732*H732</f>
        <v>0</v>
      </c>
      <c r="AR732" s="26" t="s">
        <v>376</v>
      </c>
      <c r="AT732" s="26" t="s">
        <v>165</v>
      </c>
      <c r="AU732" s="26" t="s">
        <v>81</v>
      </c>
      <c r="AY732" s="26" t="s">
        <v>162</v>
      </c>
      <c r="BE732" s="217">
        <f>IF(N732="základní",J732,0)</f>
        <v>0</v>
      </c>
      <c r="BF732" s="217">
        <f>IF(N732="snížená",J732,0)</f>
        <v>0</v>
      </c>
      <c r="BG732" s="217">
        <f>IF(N732="zákl. přenesená",J732,0)</f>
        <v>0</v>
      </c>
      <c r="BH732" s="217">
        <f>IF(N732="sníž. přenesená",J732,0)</f>
        <v>0</v>
      </c>
      <c r="BI732" s="217">
        <f>IF(N732="nulová",J732,0)</f>
        <v>0</v>
      </c>
      <c r="BJ732" s="26" t="s">
        <v>79</v>
      </c>
      <c r="BK732" s="217">
        <f>ROUND(I732*H732,2)</f>
        <v>0</v>
      </c>
      <c r="BL732" s="26" t="s">
        <v>376</v>
      </c>
      <c r="BM732" s="26" t="s">
        <v>2601</v>
      </c>
    </row>
    <row r="733" spans="2:47" s="1" customFormat="1" ht="40.5">
      <c r="B733" s="43"/>
      <c r="C733" s="65"/>
      <c r="D733" s="245" t="s">
        <v>172</v>
      </c>
      <c r="E733" s="65"/>
      <c r="F733" s="279" t="s">
        <v>1195</v>
      </c>
      <c r="G733" s="65"/>
      <c r="H733" s="65"/>
      <c r="I733" s="174"/>
      <c r="J733" s="65"/>
      <c r="K733" s="65"/>
      <c r="L733" s="63"/>
      <c r="M733" s="220"/>
      <c r="N733" s="44"/>
      <c r="O733" s="44"/>
      <c r="P733" s="44"/>
      <c r="Q733" s="44"/>
      <c r="R733" s="44"/>
      <c r="S733" s="44"/>
      <c r="T733" s="80"/>
      <c r="AT733" s="26" t="s">
        <v>172</v>
      </c>
      <c r="AU733" s="26" t="s">
        <v>81</v>
      </c>
    </row>
    <row r="734" spans="2:65" s="1" customFormat="1" ht="22.5" customHeight="1">
      <c r="B734" s="43"/>
      <c r="C734" s="206" t="s">
        <v>916</v>
      </c>
      <c r="D734" s="206" t="s">
        <v>165</v>
      </c>
      <c r="E734" s="207" t="s">
        <v>1201</v>
      </c>
      <c r="F734" s="208" t="s">
        <v>1202</v>
      </c>
      <c r="G734" s="209" t="s">
        <v>416</v>
      </c>
      <c r="H734" s="210">
        <v>50</v>
      </c>
      <c r="I734" s="211"/>
      <c r="J734" s="212">
        <f>ROUND(I734*H734,2)</f>
        <v>0</v>
      </c>
      <c r="K734" s="208" t="s">
        <v>169</v>
      </c>
      <c r="L734" s="63"/>
      <c r="M734" s="213" t="s">
        <v>21</v>
      </c>
      <c r="N734" s="214" t="s">
        <v>43</v>
      </c>
      <c r="O734" s="44"/>
      <c r="P734" s="215">
        <f>O734*H734</f>
        <v>0</v>
      </c>
      <c r="Q734" s="215">
        <v>0</v>
      </c>
      <c r="R734" s="215">
        <f>Q734*H734</f>
        <v>0</v>
      </c>
      <c r="S734" s="215">
        <v>0</v>
      </c>
      <c r="T734" s="216">
        <f>S734*H734</f>
        <v>0</v>
      </c>
      <c r="AR734" s="26" t="s">
        <v>376</v>
      </c>
      <c r="AT734" s="26" t="s">
        <v>165</v>
      </c>
      <c r="AU734" s="26" t="s">
        <v>81</v>
      </c>
      <c r="AY734" s="26" t="s">
        <v>162</v>
      </c>
      <c r="BE734" s="217">
        <f>IF(N734="základní",J734,0)</f>
        <v>0</v>
      </c>
      <c r="BF734" s="217">
        <f>IF(N734="snížená",J734,0)</f>
        <v>0</v>
      </c>
      <c r="BG734" s="217">
        <f>IF(N734="zákl. přenesená",J734,0)</f>
        <v>0</v>
      </c>
      <c r="BH734" s="217">
        <f>IF(N734="sníž. přenesená",J734,0)</f>
        <v>0</v>
      </c>
      <c r="BI734" s="217">
        <f>IF(N734="nulová",J734,0)</f>
        <v>0</v>
      </c>
      <c r="BJ734" s="26" t="s">
        <v>79</v>
      </c>
      <c r="BK734" s="217">
        <f>ROUND(I734*H734,2)</f>
        <v>0</v>
      </c>
      <c r="BL734" s="26" t="s">
        <v>376</v>
      </c>
      <c r="BM734" s="26" t="s">
        <v>2602</v>
      </c>
    </row>
    <row r="735" spans="2:47" s="1" customFormat="1" ht="40.5">
      <c r="B735" s="43"/>
      <c r="C735" s="65"/>
      <c r="D735" s="245" t="s">
        <v>172</v>
      </c>
      <c r="E735" s="65"/>
      <c r="F735" s="279" t="s">
        <v>1195</v>
      </c>
      <c r="G735" s="65"/>
      <c r="H735" s="65"/>
      <c r="I735" s="174"/>
      <c r="J735" s="65"/>
      <c r="K735" s="65"/>
      <c r="L735" s="63"/>
      <c r="M735" s="220"/>
      <c r="N735" s="44"/>
      <c r="O735" s="44"/>
      <c r="P735" s="44"/>
      <c r="Q735" s="44"/>
      <c r="R735" s="44"/>
      <c r="S735" s="44"/>
      <c r="T735" s="80"/>
      <c r="AT735" s="26" t="s">
        <v>172</v>
      </c>
      <c r="AU735" s="26" t="s">
        <v>81</v>
      </c>
    </row>
    <row r="736" spans="2:65" s="1" customFormat="1" ht="22.5" customHeight="1">
      <c r="B736" s="43"/>
      <c r="C736" s="206" t="s">
        <v>930</v>
      </c>
      <c r="D736" s="206" t="s">
        <v>165</v>
      </c>
      <c r="E736" s="207" t="s">
        <v>1206</v>
      </c>
      <c r="F736" s="208" t="s">
        <v>1207</v>
      </c>
      <c r="G736" s="209" t="s">
        <v>416</v>
      </c>
      <c r="H736" s="210">
        <v>820</v>
      </c>
      <c r="I736" s="211"/>
      <c r="J736" s="212">
        <f>ROUND(I736*H736,2)</f>
        <v>0</v>
      </c>
      <c r="K736" s="208" t="s">
        <v>169</v>
      </c>
      <c r="L736" s="63"/>
      <c r="M736" s="213" t="s">
        <v>21</v>
      </c>
      <c r="N736" s="214" t="s">
        <v>43</v>
      </c>
      <c r="O736" s="44"/>
      <c r="P736" s="215">
        <f>O736*H736</f>
        <v>0</v>
      </c>
      <c r="Q736" s="215">
        <v>0</v>
      </c>
      <c r="R736" s="215">
        <f>Q736*H736</f>
        <v>0</v>
      </c>
      <c r="S736" s="215">
        <v>0</v>
      </c>
      <c r="T736" s="216">
        <f>S736*H736</f>
        <v>0</v>
      </c>
      <c r="AR736" s="26" t="s">
        <v>376</v>
      </c>
      <c r="AT736" s="26" t="s">
        <v>165</v>
      </c>
      <c r="AU736" s="26" t="s">
        <v>81</v>
      </c>
      <c r="AY736" s="26" t="s">
        <v>162</v>
      </c>
      <c r="BE736" s="217">
        <f>IF(N736="základní",J736,0)</f>
        <v>0</v>
      </c>
      <c r="BF736" s="217">
        <f>IF(N736="snížená",J736,0)</f>
        <v>0</v>
      </c>
      <c r="BG736" s="217">
        <f>IF(N736="zákl. přenesená",J736,0)</f>
        <v>0</v>
      </c>
      <c r="BH736" s="217">
        <f>IF(N736="sníž. přenesená",J736,0)</f>
        <v>0</v>
      </c>
      <c r="BI736" s="217">
        <f>IF(N736="nulová",J736,0)</f>
        <v>0</v>
      </c>
      <c r="BJ736" s="26" t="s">
        <v>79</v>
      </c>
      <c r="BK736" s="217">
        <f>ROUND(I736*H736,2)</f>
        <v>0</v>
      </c>
      <c r="BL736" s="26" t="s">
        <v>376</v>
      </c>
      <c r="BM736" s="26" t="s">
        <v>2603</v>
      </c>
    </row>
    <row r="737" spans="2:47" s="1" customFormat="1" ht="40.5">
      <c r="B737" s="43"/>
      <c r="C737" s="65"/>
      <c r="D737" s="218" t="s">
        <v>172</v>
      </c>
      <c r="E737" s="65"/>
      <c r="F737" s="219" t="s">
        <v>1195</v>
      </c>
      <c r="G737" s="65"/>
      <c r="H737" s="65"/>
      <c r="I737" s="174"/>
      <c r="J737" s="65"/>
      <c r="K737" s="65"/>
      <c r="L737" s="63"/>
      <c r="M737" s="220"/>
      <c r="N737" s="44"/>
      <c r="O737" s="44"/>
      <c r="P737" s="44"/>
      <c r="Q737" s="44"/>
      <c r="R737" s="44"/>
      <c r="S737" s="44"/>
      <c r="T737" s="80"/>
      <c r="AT737" s="26" t="s">
        <v>172</v>
      </c>
      <c r="AU737" s="26" t="s">
        <v>81</v>
      </c>
    </row>
    <row r="738" spans="2:47" s="1" customFormat="1" ht="40.5">
      <c r="B738" s="43"/>
      <c r="C738" s="65"/>
      <c r="D738" s="245" t="s">
        <v>241</v>
      </c>
      <c r="E738" s="65"/>
      <c r="F738" s="279" t="s">
        <v>2604</v>
      </c>
      <c r="G738" s="65"/>
      <c r="H738" s="65"/>
      <c r="I738" s="174"/>
      <c r="J738" s="65"/>
      <c r="K738" s="65"/>
      <c r="L738" s="63"/>
      <c r="M738" s="220"/>
      <c r="N738" s="44"/>
      <c r="O738" s="44"/>
      <c r="P738" s="44"/>
      <c r="Q738" s="44"/>
      <c r="R738" s="44"/>
      <c r="S738" s="44"/>
      <c r="T738" s="80"/>
      <c r="AT738" s="26" t="s">
        <v>241</v>
      </c>
      <c r="AU738" s="26" t="s">
        <v>81</v>
      </c>
    </row>
    <row r="739" spans="2:65" s="1" customFormat="1" ht="22.5" customHeight="1">
      <c r="B739" s="43"/>
      <c r="C739" s="206" t="s">
        <v>940</v>
      </c>
      <c r="D739" s="206" t="s">
        <v>165</v>
      </c>
      <c r="E739" s="207" t="s">
        <v>1211</v>
      </c>
      <c r="F739" s="208" t="s">
        <v>1212</v>
      </c>
      <c r="G739" s="209" t="s">
        <v>594</v>
      </c>
      <c r="H739" s="280"/>
      <c r="I739" s="211"/>
      <c r="J739" s="212">
        <f>ROUND(I739*H739,2)</f>
        <v>0</v>
      </c>
      <c r="K739" s="208" t="s">
        <v>169</v>
      </c>
      <c r="L739" s="63"/>
      <c r="M739" s="213" t="s">
        <v>21</v>
      </c>
      <c r="N739" s="214" t="s">
        <v>43</v>
      </c>
      <c r="O739" s="44"/>
      <c r="P739" s="215">
        <f>O739*H739</f>
        <v>0</v>
      </c>
      <c r="Q739" s="215">
        <v>0</v>
      </c>
      <c r="R739" s="215">
        <f>Q739*H739</f>
        <v>0</v>
      </c>
      <c r="S739" s="215">
        <v>0</v>
      </c>
      <c r="T739" s="216">
        <f>S739*H739</f>
        <v>0</v>
      </c>
      <c r="AR739" s="26" t="s">
        <v>376</v>
      </c>
      <c r="AT739" s="26" t="s">
        <v>165</v>
      </c>
      <c r="AU739" s="26" t="s">
        <v>81</v>
      </c>
      <c r="AY739" s="26" t="s">
        <v>162</v>
      </c>
      <c r="BE739" s="217">
        <f>IF(N739="základní",J739,0)</f>
        <v>0</v>
      </c>
      <c r="BF739" s="217">
        <f>IF(N739="snížená",J739,0)</f>
        <v>0</v>
      </c>
      <c r="BG739" s="217">
        <f>IF(N739="zákl. přenesená",J739,0)</f>
        <v>0</v>
      </c>
      <c r="BH739" s="217">
        <f>IF(N739="sníž. přenesená",J739,0)</f>
        <v>0</v>
      </c>
      <c r="BI739" s="217">
        <f>IF(N739="nulová",J739,0)</f>
        <v>0</v>
      </c>
      <c r="BJ739" s="26" t="s">
        <v>79</v>
      </c>
      <c r="BK739" s="217">
        <f>ROUND(I739*H739,2)</f>
        <v>0</v>
      </c>
      <c r="BL739" s="26" t="s">
        <v>376</v>
      </c>
      <c r="BM739" s="26" t="s">
        <v>2605</v>
      </c>
    </row>
    <row r="740" spans="2:47" s="1" customFormat="1" ht="121.5">
      <c r="B740" s="43"/>
      <c r="C740" s="65"/>
      <c r="D740" s="245" t="s">
        <v>172</v>
      </c>
      <c r="E740" s="65"/>
      <c r="F740" s="279" t="s">
        <v>998</v>
      </c>
      <c r="G740" s="65"/>
      <c r="H740" s="65"/>
      <c r="I740" s="174"/>
      <c r="J740" s="65"/>
      <c r="K740" s="65"/>
      <c r="L740" s="63"/>
      <c r="M740" s="220"/>
      <c r="N740" s="44"/>
      <c r="O740" s="44"/>
      <c r="P740" s="44"/>
      <c r="Q740" s="44"/>
      <c r="R740" s="44"/>
      <c r="S740" s="44"/>
      <c r="T740" s="80"/>
      <c r="AT740" s="26" t="s">
        <v>172</v>
      </c>
      <c r="AU740" s="26" t="s">
        <v>81</v>
      </c>
    </row>
    <row r="741" spans="2:65" s="1" customFormat="1" ht="22.5" customHeight="1">
      <c r="B741" s="43"/>
      <c r="C741" s="206" t="s">
        <v>951</v>
      </c>
      <c r="D741" s="206" t="s">
        <v>165</v>
      </c>
      <c r="E741" s="207" t="s">
        <v>1215</v>
      </c>
      <c r="F741" s="208" t="s">
        <v>1216</v>
      </c>
      <c r="G741" s="209" t="s">
        <v>594</v>
      </c>
      <c r="H741" s="280"/>
      <c r="I741" s="211"/>
      <c r="J741" s="212">
        <f>ROUND(I741*H741,2)</f>
        <v>0</v>
      </c>
      <c r="K741" s="208" t="s">
        <v>169</v>
      </c>
      <c r="L741" s="63"/>
      <c r="M741" s="213" t="s">
        <v>21</v>
      </c>
      <c r="N741" s="214" t="s">
        <v>43</v>
      </c>
      <c r="O741" s="44"/>
      <c r="P741" s="215">
        <f>O741*H741</f>
        <v>0</v>
      </c>
      <c r="Q741" s="215">
        <v>0</v>
      </c>
      <c r="R741" s="215">
        <f>Q741*H741</f>
        <v>0</v>
      </c>
      <c r="S741" s="215">
        <v>0</v>
      </c>
      <c r="T741" s="216">
        <f>S741*H741</f>
        <v>0</v>
      </c>
      <c r="AR741" s="26" t="s">
        <v>376</v>
      </c>
      <c r="AT741" s="26" t="s">
        <v>165</v>
      </c>
      <c r="AU741" s="26" t="s">
        <v>81</v>
      </c>
      <c r="AY741" s="26" t="s">
        <v>162</v>
      </c>
      <c r="BE741" s="217">
        <f>IF(N741="základní",J741,0)</f>
        <v>0</v>
      </c>
      <c r="BF741" s="217">
        <f>IF(N741="snížená",J741,0)</f>
        <v>0</v>
      </c>
      <c r="BG741" s="217">
        <f>IF(N741="zákl. přenesená",J741,0)</f>
        <v>0</v>
      </c>
      <c r="BH741" s="217">
        <f>IF(N741="sníž. přenesená",J741,0)</f>
        <v>0</v>
      </c>
      <c r="BI741" s="217">
        <f>IF(N741="nulová",J741,0)</f>
        <v>0</v>
      </c>
      <c r="BJ741" s="26" t="s">
        <v>79</v>
      </c>
      <c r="BK741" s="217">
        <f>ROUND(I741*H741,2)</f>
        <v>0</v>
      </c>
      <c r="BL741" s="26" t="s">
        <v>376</v>
      </c>
      <c r="BM741" s="26" t="s">
        <v>2606</v>
      </c>
    </row>
    <row r="742" spans="2:47" s="1" customFormat="1" ht="121.5">
      <c r="B742" s="43"/>
      <c r="C742" s="65"/>
      <c r="D742" s="218" t="s">
        <v>172</v>
      </c>
      <c r="E742" s="65"/>
      <c r="F742" s="219" t="s">
        <v>998</v>
      </c>
      <c r="G742" s="65"/>
      <c r="H742" s="65"/>
      <c r="I742" s="174"/>
      <c r="J742" s="65"/>
      <c r="K742" s="65"/>
      <c r="L742" s="63"/>
      <c r="M742" s="220"/>
      <c r="N742" s="44"/>
      <c r="O742" s="44"/>
      <c r="P742" s="44"/>
      <c r="Q742" s="44"/>
      <c r="R742" s="44"/>
      <c r="S742" s="44"/>
      <c r="T742" s="80"/>
      <c r="AT742" s="26" t="s">
        <v>172</v>
      </c>
      <c r="AU742" s="26" t="s">
        <v>81</v>
      </c>
    </row>
    <row r="743" spans="2:63" s="11" customFormat="1" ht="29.85" customHeight="1">
      <c r="B743" s="189"/>
      <c r="C743" s="190"/>
      <c r="D743" s="203" t="s">
        <v>71</v>
      </c>
      <c r="E743" s="204" t="s">
        <v>1218</v>
      </c>
      <c r="F743" s="204" t="s">
        <v>1219</v>
      </c>
      <c r="G743" s="190"/>
      <c r="H743" s="190"/>
      <c r="I743" s="193"/>
      <c r="J743" s="205">
        <f>BK743</f>
        <v>0</v>
      </c>
      <c r="K743" s="190"/>
      <c r="L743" s="195"/>
      <c r="M743" s="196"/>
      <c r="N743" s="197"/>
      <c r="O743" s="197"/>
      <c r="P743" s="198">
        <f>SUM(P744:P755)</f>
        <v>0</v>
      </c>
      <c r="Q743" s="197"/>
      <c r="R743" s="198">
        <f>SUM(R744:R755)</f>
        <v>0.0164</v>
      </c>
      <c r="S743" s="197"/>
      <c r="T743" s="199">
        <f>SUM(T744:T755)</f>
        <v>0</v>
      </c>
      <c r="AR743" s="200" t="s">
        <v>81</v>
      </c>
      <c r="AT743" s="201" t="s">
        <v>71</v>
      </c>
      <c r="AU743" s="201" t="s">
        <v>79</v>
      </c>
      <c r="AY743" s="200" t="s">
        <v>162</v>
      </c>
      <c r="BK743" s="202">
        <f>SUM(BK744:BK755)</f>
        <v>0</v>
      </c>
    </row>
    <row r="744" spans="2:65" s="1" customFormat="1" ht="22.5" customHeight="1">
      <c r="B744" s="43"/>
      <c r="C744" s="206" t="s">
        <v>957</v>
      </c>
      <c r="D744" s="206" t="s">
        <v>165</v>
      </c>
      <c r="E744" s="207" t="s">
        <v>1221</v>
      </c>
      <c r="F744" s="208" t="s">
        <v>1222</v>
      </c>
      <c r="G744" s="209" t="s">
        <v>187</v>
      </c>
      <c r="H744" s="210">
        <v>40</v>
      </c>
      <c r="I744" s="211"/>
      <c r="J744" s="212">
        <f>ROUND(I744*H744,2)</f>
        <v>0</v>
      </c>
      <c r="K744" s="208" t="s">
        <v>169</v>
      </c>
      <c r="L744" s="63"/>
      <c r="M744" s="213" t="s">
        <v>21</v>
      </c>
      <c r="N744" s="214" t="s">
        <v>43</v>
      </c>
      <c r="O744" s="44"/>
      <c r="P744" s="215">
        <f>O744*H744</f>
        <v>0</v>
      </c>
      <c r="Q744" s="215">
        <v>0</v>
      </c>
      <c r="R744" s="215">
        <f>Q744*H744</f>
        <v>0</v>
      </c>
      <c r="S744" s="215">
        <v>0</v>
      </c>
      <c r="T744" s="216">
        <f>S744*H744</f>
        <v>0</v>
      </c>
      <c r="AR744" s="26" t="s">
        <v>376</v>
      </c>
      <c r="AT744" s="26" t="s">
        <v>165</v>
      </c>
      <c r="AU744" s="26" t="s">
        <v>81</v>
      </c>
      <c r="AY744" s="26" t="s">
        <v>162</v>
      </c>
      <c r="BE744" s="217">
        <f>IF(N744="základní",J744,0)</f>
        <v>0</v>
      </c>
      <c r="BF744" s="217">
        <f>IF(N744="snížená",J744,0)</f>
        <v>0</v>
      </c>
      <c r="BG744" s="217">
        <f>IF(N744="zákl. přenesená",J744,0)</f>
        <v>0</v>
      </c>
      <c r="BH744" s="217">
        <f>IF(N744="sníž. přenesená",J744,0)</f>
        <v>0</v>
      </c>
      <c r="BI744" s="217">
        <f>IF(N744="nulová",J744,0)</f>
        <v>0</v>
      </c>
      <c r="BJ744" s="26" t="s">
        <v>79</v>
      </c>
      <c r="BK744" s="217">
        <f>ROUND(I744*H744,2)</f>
        <v>0</v>
      </c>
      <c r="BL744" s="26" t="s">
        <v>376</v>
      </c>
      <c r="BM744" s="26" t="s">
        <v>2607</v>
      </c>
    </row>
    <row r="745" spans="2:51" s="12" customFormat="1" ht="13.5">
      <c r="B745" s="221"/>
      <c r="C745" s="222"/>
      <c r="D745" s="218" t="s">
        <v>174</v>
      </c>
      <c r="E745" s="223" t="s">
        <v>21</v>
      </c>
      <c r="F745" s="224" t="s">
        <v>1224</v>
      </c>
      <c r="G745" s="222"/>
      <c r="H745" s="225" t="s">
        <v>21</v>
      </c>
      <c r="I745" s="226"/>
      <c r="J745" s="222"/>
      <c r="K745" s="222"/>
      <c r="L745" s="227"/>
      <c r="M745" s="228"/>
      <c r="N745" s="229"/>
      <c r="O745" s="229"/>
      <c r="P745" s="229"/>
      <c r="Q745" s="229"/>
      <c r="R745" s="229"/>
      <c r="S745" s="229"/>
      <c r="T745" s="230"/>
      <c r="AT745" s="231" t="s">
        <v>174</v>
      </c>
      <c r="AU745" s="231" t="s">
        <v>81</v>
      </c>
      <c r="AV745" s="12" t="s">
        <v>79</v>
      </c>
      <c r="AW745" s="12" t="s">
        <v>36</v>
      </c>
      <c r="AX745" s="12" t="s">
        <v>72</v>
      </c>
      <c r="AY745" s="231" t="s">
        <v>162</v>
      </c>
    </row>
    <row r="746" spans="2:51" s="13" customFormat="1" ht="13.5">
      <c r="B746" s="232"/>
      <c r="C746" s="233"/>
      <c r="D746" s="245" t="s">
        <v>174</v>
      </c>
      <c r="E746" s="255" t="s">
        <v>21</v>
      </c>
      <c r="F746" s="256" t="s">
        <v>523</v>
      </c>
      <c r="G746" s="233"/>
      <c r="H746" s="257">
        <v>40</v>
      </c>
      <c r="I746" s="237"/>
      <c r="J746" s="233"/>
      <c r="K746" s="233"/>
      <c r="L746" s="238"/>
      <c r="M746" s="239"/>
      <c r="N746" s="240"/>
      <c r="O746" s="240"/>
      <c r="P746" s="240"/>
      <c r="Q746" s="240"/>
      <c r="R746" s="240"/>
      <c r="S746" s="240"/>
      <c r="T746" s="241"/>
      <c r="AT746" s="242" t="s">
        <v>174</v>
      </c>
      <c r="AU746" s="242" t="s">
        <v>81</v>
      </c>
      <c r="AV746" s="13" t="s">
        <v>81</v>
      </c>
      <c r="AW746" s="13" t="s">
        <v>36</v>
      </c>
      <c r="AX746" s="13" t="s">
        <v>79</v>
      </c>
      <c r="AY746" s="242" t="s">
        <v>162</v>
      </c>
    </row>
    <row r="747" spans="2:65" s="1" customFormat="1" ht="31.5" customHeight="1">
      <c r="B747" s="43"/>
      <c r="C747" s="206" t="s">
        <v>962</v>
      </c>
      <c r="D747" s="206" t="s">
        <v>165</v>
      </c>
      <c r="E747" s="207" t="s">
        <v>1226</v>
      </c>
      <c r="F747" s="208" t="s">
        <v>1227</v>
      </c>
      <c r="G747" s="209" t="s">
        <v>187</v>
      </c>
      <c r="H747" s="210">
        <v>40</v>
      </c>
      <c r="I747" s="211"/>
      <c r="J747" s="212">
        <f>ROUND(I747*H747,2)</f>
        <v>0</v>
      </c>
      <c r="K747" s="208" t="s">
        <v>169</v>
      </c>
      <c r="L747" s="63"/>
      <c r="M747" s="213" t="s">
        <v>21</v>
      </c>
      <c r="N747" s="214" t="s">
        <v>43</v>
      </c>
      <c r="O747" s="44"/>
      <c r="P747" s="215">
        <f>O747*H747</f>
        <v>0</v>
      </c>
      <c r="Q747" s="215">
        <v>0.00017</v>
      </c>
      <c r="R747" s="215">
        <f>Q747*H747</f>
        <v>0.0068000000000000005</v>
      </c>
      <c r="S747" s="215">
        <v>0</v>
      </c>
      <c r="T747" s="216">
        <f>S747*H747</f>
        <v>0</v>
      </c>
      <c r="AR747" s="26" t="s">
        <v>376</v>
      </c>
      <c r="AT747" s="26" t="s">
        <v>165</v>
      </c>
      <c r="AU747" s="26" t="s">
        <v>81</v>
      </c>
      <c r="AY747" s="26" t="s">
        <v>162</v>
      </c>
      <c r="BE747" s="217">
        <f>IF(N747="základní",J747,0)</f>
        <v>0</v>
      </c>
      <c r="BF747" s="217">
        <f>IF(N747="snížená",J747,0)</f>
        <v>0</v>
      </c>
      <c r="BG747" s="217">
        <f>IF(N747="zákl. přenesená",J747,0)</f>
        <v>0</v>
      </c>
      <c r="BH747" s="217">
        <f>IF(N747="sníž. přenesená",J747,0)</f>
        <v>0</v>
      </c>
      <c r="BI747" s="217">
        <f>IF(N747="nulová",J747,0)</f>
        <v>0</v>
      </c>
      <c r="BJ747" s="26" t="s">
        <v>79</v>
      </c>
      <c r="BK747" s="217">
        <f>ROUND(I747*H747,2)</f>
        <v>0</v>
      </c>
      <c r="BL747" s="26" t="s">
        <v>376</v>
      </c>
      <c r="BM747" s="26" t="s">
        <v>2608</v>
      </c>
    </row>
    <row r="748" spans="2:51" s="12" customFormat="1" ht="13.5">
      <c r="B748" s="221"/>
      <c r="C748" s="222"/>
      <c r="D748" s="218" t="s">
        <v>174</v>
      </c>
      <c r="E748" s="223" t="s">
        <v>21</v>
      </c>
      <c r="F748" s="224" t="s">
        <v>2609</v>
      </c>
      <c r="G748" s="222"/>
      <c r="H748" s="225" t="s">
        <v>21</v>
      </c>
      <c r="I748" s="226"/>
      <c r="J748" s="222"/>
      <c r="K748" s="222"/>
      <c r="L748" s="227"/>
      <c r="M748" s="228"/>
      <c r="N748" s="229"/>
      <c r="O748" s="229"/>
      <c r="P748" s="229"/>
      <c r="Q748" s="229"/>
      <c r="R748" s="229"/>
      <c r="S748" s="229"/>
      <c r="T748" s="230"/>
      <c r="AT748" s="231" t="s">
        <v>174</v>
      </c>
      <c r="AU748" s="231" t="s">
        <v>81</v>
      </c>
      <c r="AV748" s="12" t="s">
        <v>79</v>
      </c>
      <c r="AW748" s="12" t="s">
        <v>36</v>
      </c>
      <c r="AX748" s="12" t="s">
        <v>72</v>
      </c>
      <c r="AY748" s="231" t="s">
        <v>162</v>
      </c>
    </row>
    <row r="749" spans="2:51" s="13" customFormat="1" ht="13.5">
      <c r="B749" s="232"/>
      <c r="C749" s="233"/>
      <c r="D749" s="245" t="s">
        <v>174</v>
      </c>
      <c r="E749" s="255" t="s">
        <v>21</v>
      </c>
      <c r="F749" s="256" t="s">
        <v>523</v>
      </c>
      <c r="G749" s="233"/>
      <c r="H749" s="257">
        <v>40</v>
      </c>
      <c r="I749" s="237"/>
      <c r="J749" s="233"/>
      <c r="K749" s="233"/>
      <c r="L749" s="238"/>
      <c r="M749" s="239"/>
      <c r="N749" s="240"/>
      <c r="O749" s="240"/>
      <c r="P749" s="240"/>
      <c r="Q749" s="240"/>
      <c r="R749" s="240"/>
      <c r="S749" s="240"/>
      <c r="T749" s="241"/>
      <c r="AT749" s="242" t="s">
        <v>174</v>
      </c>
      <c r="AU749" s="242" t="s">
        <v>81</v>
      </c>
      <c r="AV749" s="13" t="s">
        <v>81</v>
      </c>
      <c r="AW749" s="13" t="s">
        <v>36</v>
      </c>
      <c r="AX749" s="13" t="s">
        <v>79</v>
      </c>
      <c r="AY749" s="242" t="s">
        <v>162</v>
      </c>
    </row>
    <row r="750" spans="2:65" s="1" customFormat="1" ht="22.5" customHeight="1">
      <c r="B750" s="43"/>
      <c r="C750" s="206" t="s">
        <v>966</v>
      </c>
      <c r="D750" s="206" t="s">
        <v>165</v>
      </c>
      <c r="E750" s="207" t="s">
        <v>1236</v>
      </c>
      <c r="F750" s="208" t="s">
        <v>1237</v>
      </c>
      <c r="G750" s="209" t="s">
        <v>187</v>
      </c>
      <c r="H750" s="210">
        <v>40</v>
      </c>
      <c r="I750" s="211"/>
      <c r="J750" s="212">
        <f>ROUND(I750*H750,2)</f>
        <v>0</v>
      </c>
      <c r="K750" s="208" t="s">
        <v>169</v>
      </c>
      <c r="L750" s="63"/>
      <c r="M750" s="213" t="s">
        <v>21</v>
      </c>
      <c r="N750" s="214" t="s">
        <v>43</v>
      </c>
      <c r="O750" s="44"/>
      <c r="P750" s="215">
        <f>O750*H750</f>
        <v>0</v>
      </c>
      <c r="Q750" s="215">
        <v>0.00012</v>
      </c>
      <c r="R750" s="215">
        <f>Q750*H750</f>
        <v>0.0048000000000000004</v>
      </c>
      <c r="S750" s="215">
        <v>0</v>
      </c>
      <c r="T750" s="216">
        <f>S750*H750</f>
        <v>0</v>
      </c>
      <c r="AR750" s="26" t="s">
        <v>376</v>
      </c>
      <c r="AT750" s="26" t="s">
        <v>165</v>
      </c>
      <c r="AU750" s="26" t="s">
        <v>81</v>
      </c>
      <c r="AY750" s="26" t="s">
        <v>162</v>
      </c>
      <c r="BE750" s="217">
        <f>IF(N750="základní",J750,0)</f>
        <v>0</v>
      </c>
      <c r="BF750" s="217">
        <f>IF(N750="snížená",J750,0)</f>
        <v>0</v>
      </c>
      <c r="BG750" s="217">
        <f>IF(N750="zákl. přenesená",J750,0)</f>
        <v>0</v>
      </c>
      <c r="BH750" s="217">
        <f>IF(N750="sníž. přenesená",J750,0)</f>
        <v>0</v>
      </c>
      <c r="BI750" s="217">
        <f>IF(N750="nulová",J750,0)</f>
        <v>0</v>
      </c>
      <c r="BJ750" s="26" t="s">
        <v>79</v>
      </c>
      <c r="BK750" s="217">
        <f>ROUND(I750*H750,2)</f>
        <v>0</v>
      </c>
      <c r="BL750" s="26" t="s">
        <v>376</v>
      </c>
      <c r="BM750" s="26" t="s">
        <v>2610</v>
      </c>
    </row>
    <row r="751" spans="2:51" s="12" customFormat="1" ht="13.5">
      <c r="B751" s="221"/>
      <c r="C751" s="222"/>
      <c r="D751" s="218" t="s">
        <v>174</v>
      </c>
      <c r="E751" s="223" t="s">
        <v>21</v>
      </c>
      <c r="F751" s="224" t="s">
        <v>2609</v>
      </c>
      <c r="G751" s="222"/>
      <c r="H751" s="225" t="s">
        <v>21</v>
      </c>
      <c r="I751" s="226"/>
      <c r="J751" s="222"/>
      <c r="K751" s="222"/>
      <c r="L751" s="227"/>
      <c r="M751" s="228"/>
      <c r="N751" s="229"/>
      <c r="O751" s="229"/>
      <c r="P751" s="229"/>
      <c r="Q751" s="229"/>
      <c r="R751" s="229"/>
      <c r="S751" s="229"/>
      <c r="T751" s="230"/>
      <c r="AT751" s="231" t="s">
        <v>174</v>
      </c>
      <c r="AU751" s="231" t="s">
        <v>81</v>
      </c>
      <c r="AV751" s="12" t="s">
        <v>79</v>
      </c>
      <c r="AW751" s="12" t="s">
        <v>36</v>
      </c>
      <c r="AX751" s="12" t="s">
        <v>72</v>
      </c>
      <c r="AY751" s="231" t="s">
        <v>162</v>
      </c>
    </row>
    <row r="752" spans="2:51" s="13" customFormat="1" ht="13.5">
      <c r="B752" s="232"/>
      <c r="C752" s="233"/>
      <c r="D752" s="245" t="s">
        <v>174</v>
      </c>
      <c r="E752" s="255" t="s">
        <v>21</v>
      </c>
      <c r="F752" s="256" t="s">
        <v>523</v>
      </c>
      <c r="G752" s="233"/>
      <c r="H752" s="257">
        <v>40</v>
      </c>
      <c r="I752" s="237"/>
      <c r="J752" s="233"/>
      <c r="K752" s="233"/>
      <c r="L752" s="238"/>
      <c r="M752" s="239"/>
      <c r="N752" s="240"/>
      <c r="O752" s="240"/>
      <c r="P752" s="240"/>
      <c r="Q752" s="240"/>
      <c r="R752" s="240"/>
      <c r="S752" s="240"/>
      <c r="T752" s="241"/>
      <c r="AT752" s="242" t="s">
        <v>174</v>
      </c>
      <c r="AU752" s="242" t="s">
        <v>81</v>
      </c>
      <c r="AV752" s="13" t="s">
        <v>81</v>
      </c>
      <c r="AW752" s="13" t="s">
        <v>36</v>
      </c>
      <c r="AX752" s="13" t="s">
        <v>79</v>
      </c>
      <c r="AY752" s="242" t="s">
        <v>162</v>
      </c>
    </row>
    <row r="753" spans="2:65" s="1" customFormat="1" ht="22.5" customHeight="1">
      <c r="B753" s="43"/>
      <c r="C753" s="206" t="s">
        <v>970</v>
      </c>
      <c r="D753" s="206" t="s">
        <v>165</v>
      </c>
      <c r="E753" s="207" t="s">
        <v>1259</v>
      </c>
      <c r="F753" s="208" t="s">
        <v>1260</v>
      </c>
      <c r="G753" s="209" t="s">
        <v>187</v>
      </c>
      <c r="H753" s="210">
        <v>40</v>
      </c>
      <c r="I753" s="211"/>
      <c r="J753" s="212">
        <f>ROUND(I753*H753,2)</f>
        <v>0</v>
      </c>
      <c r="K753" s="208" t="s">
        <v>169</v>
      </c>
      <c r="L753" s="63"/>
      <c r="M753" s="213" t="s">
        <v>21</v>
      </c>
      <c r="N753" s="214" t="s">
        <v>43</v>
      </c>
      <c r="O753" s="44"/>
      <c r="P753" s="215">
        <f>O753*H753</f>
        <v>0</v>
      </c>
      <c r="Q753" s="215">
        <v>0.00012</v>
      </c>
      <c r="R753" s="215">
        <f>Q753*H753</f>
        <v>0.0048000000000000004</v>
      </c>
      <c r="S753" s="215">
        <v>0</v>
      </c>
      <c r="T753" s="216">
        <f>S753*H753</f>
        <v>0</v>
      </c>
      <c r="AR753" s="26" t="s">
        <v>376</v>
      </c>
      <c r="AT753" s="26" t="s">
        <v>165</v>
      </c>
      <c r="AU753" s="26" t="s">
        <v>81</v>
      </c>
      <c r="AY753" s="26" t="s">
        <v>162</v>
      </c>
      <c r="BE753" s="217">
        <f>IF(N753="základní",J753,0)</f>
        <v>0</v>
      </c>
      <c r="BF753" s="217">
        <f>IF(N753="snížená",J753,0)</f>
        <v>0</v>
      </c>
      <c r="BG753" s="217">
        <f>IF(N753="zákl. přenesená",J753,0)</f>
        <v>0</v>
      </c>
      <c r="BH753" s="217">
        <f>IF(N753="sníž. přenesená",J753,0)</f>
        <v>0</v>
      </c>
      <c r="BI753" s="217">
        <f>IF(N753="nulová",J753,0)</f>
        <v>0</v>
      </c>
      <c r="BJ753" s="26" t="s">
        <v>79</v>
      </c>
      <c r="BK753" s="217">
        <f>ROUND(I753*H753,2)</f>
        <v>0</v>
      </c>
      <c r="BL753" s="26" t="s">
        <v>376</v>
      </c>
      <c r="BM753" s="26" t="s">
        <v>2611</v>
      </c>
    </row>
    <row r="754" spans="2:51" s="12" customFormat="1" ht="13.5">
      <c r="B754" s="221"/>
      <c r="C754" s="222"/>
      <c r="D754" s="218" t="s">
        <v>174</v>
      </c>
      <c r="E754" s="223" t="s">
        <v>21</v>
      </c>
      <c r="F754" s="224" t="s">
        <v>2609</v>
      </c>
      <c r="G754" s="222"/>
      <c r="H754" s="225" t="s">
        <v>21</v>
      </c>
      <c r="I754" s="226"/>
      <c r="J754" s="222"/>
      <c r="K754" s="222"/>
      <c r="L754" s="227"/>
      <c r="M754" s="228"/>
      <c r="N754" s="229"/>
      <c r="O754" s="229"/>
      <c r="P754" s="229"/>
      <c r="Q754" s="229"/>
      <c r="R754" s="229"/>
      <c r="S754" s="229"/>
      <c r="T754" s="230"/>
      <c r="AT754" s="231" t="s">
        <v>174</v>
      </c>
      <c r="AU754" s="231" t="s">
        <v>81</v>
      </c>
      <c r="AV754" s="12" t="s">
        <v>79</v>
      </c>
      <c r="AW754" s="12" t="s">
        <v>36</v>
      </c>
      <c r="AX754" s="12" t="s">
        <v>72</v>
      </c>
      <c r="AY754" s="231" t="s">
        <v>162</v>
      </c>
    </row>
    <row r="755" spans="2:51" s="13" customFormat="1" ht="13.5">
      <c r="B755" s="232"/>
      <c r="C755" s="233"/>
      <c r="D755" s="218" t="s">
        <v>174</v>
      </c>
      <c r="E755" s="234" t="s">
        <v>21</v>
      </c>
      <c r="F755" s="235" t="s">
        <v>523</v>
      </c>
      <c r="G755" s="233"/>
      <c r="H755" s="236">
        <v>40</v>
      </c>
      <c r="I755" s="237"/>
      <c r="J755" s="233"/>
      <c r="K755" s="233"/>
      <c r="L755" s="238"/>
      <c r="M755" s="239"/>
      <c r="N755" s="240"/>
      <c r="O755" s="240"/>
      <c r="P755" s="240"/>
      <c r="Q755" s="240"/>
      <c r="R755" s="240"/>
      <c r="S755" s="240"/>
      <c r="T755" s="241"/>
      <c r="AT755" s="242" t="s">
        <v>174</v>
      </c>
      <c r="AU755" s="242" t="s">
        <v>81</v>
      </c>
      <c r="AV755" s="13" t="s">
        <v>81</v>
      </c>
      <c r="AW755" s="13" t="s">
        <v>36</v>
      </c>
      <c r="AX755" s="13" t="s">
        <v>79</v>
      </c>
      <c r="AY755" s="242" t="s">
        <v>162</v>
      </c>
    </row>
    <row r="756" spans="2:63" s="11" customFormat="1" ht="29.85" customHeight="1">
      <c r="B756" s="189"/>
      <c r="C756" s="190"/>
      <c r="D756" s="203" t="s">
        <v>71</v>
      </c>
      <c r="E756" s="204" t="s">
        <v>1262</v>
      </c>
      <c r="F756" s="204" t="s">
        <v>1263</v>
      </c>
      <c r="G756" s="190"/>
      <c r="H756" s="190"/>
      <c r="I756" s="193"/>
      <c r="J756" s="205">
        <f>BK756</f>
        <v>0</v>
      </c>
      <c r="K756" s="190"/>
      <c r="L756" s="195"/>
      <c r="M756" s="196"/>
      <c r="N756" s="197"/>
      <c r="O756" s="197"/>
      <c r="P756" s="198">
        <f>SUM(P757:P903)</f>
        <v>0</v>
      </c>
      <c r="Q756" s="197"/>
      <c r="R756" s="198">
        <f>SUM(R757:R903)</f>
        <v>1.9579405800000003</v>
      </c>
      <c r="S756" s="197"/>
      <c r="T756" s="199">
        <f>SUM(T757:T903)</f>
        <v>0.39776162000000004</v>
      </c>
      <c r="AR756" s="200" t="s">
        <v>81</v>
      </c>
      <c r="AT756" s="201" t="s">
        <v>71</v>
      </c>
      <c r="AU756" s="201" t="s">
        <v>79</v>
      </c>
      <c r="AY756" s="200" t="s">
        <v>162</v>
      </c>
      <c r="BK756" s="202">
        <f>SUM(BK757:BK903)</f>
        <v>0</v>
      </c>
    </row>
    <row r="757" spans="2:65" s="1" customFormat="1" ht="22.5" customHeight="1">
      <c r="B757" s="43"/>
      <c r="C757" s="206" t="s">
        <v>989</v>
      </c>
      <c r="D757" s="206" t="s">
        <v>165</v>
      </c>
      <c r="E757" s="207" t="s">
        <v>1265</v>
      </c>
      <c r="F757" s="208" t="s">
        <v>1266</v>
      </c>
      <c r="G757" s="209" t="s">
        <v>187</v>
      </c>
      <c r="H757" s="210">
        <v>1283.102</v>
      </c>
      <c r="I757" s="211"/>
      <c r="J757" s="212">
        <f>ROUND(I757*H757,2)</f>
        <v>0</v>
      </c>
      <c r="K757" s="208" t="s">
        <v>169</v>
      </c>
      <c r="L757" s="63"/>
      <c r="M757" s="213" t="s">
        <v>21</v>
      </c>
      <c r="N757" s="214" t="s">
        <v>43</v>
      </c>
      <c r="O757" s="44"/>
      <c r="P757" s="215">
        <f>O757*H757</f>
        <v>0</v>
      </c>
      <c r="Q757" s="215">
        <v>0.001</v>
      </c>
      <c r="R757" s="215">
        <f>Q757*H757</f>
        <v>1.2831020000000002</v>
      </c>
      <c r="S757" s="215">
        <v>0.00031</v>
      </c>
      <c r="T757" s="216">
        <f>S757*H757</f>
        <v>0.39776162000000004</v>
      </c>
      <c r="AR757" s="26" t="s">
        <v>376</v>
      </c>
      <c r="AT757" s="26" t="s">
        <v>165</v>
      </c>
      <c r="AU757" s="26" t="s">
        <v>81</v>
      </c>
      <c r="AY757" s="26" t="s">
        <v>162</v>
      </c>
      <c r="BE757" s="217">
        <f>IF(N757="základní",J757,0)</f>
        <v>0</v>
      </c>
      <c r="BF757" s="217">
        <f>IF(N757="snížená",J757,0)</f>
        <v>0</v>
      </c>
      <c r="BG757" s="217">
        <f>IF(N757="zákl. přenesená",J757,0)</f>
        <v>0</v>
      </c>
      <c r="BH757" s="217">
        <f>IF(N757="sníž. přenesená",J757,0)</f>
        <v>0</v>
      </c>
      <c r="BI757" s="217">
        <f>IF(N757="nulová",J757,0)</f>
        <v>0</v>
      </c>
      <c r="BJ757" s="26" t="s">
        <v>79</v>
      </c>
      <c r="BK757" s="217">
        <f>ROUND(I757*H757,2)</f>
        <v>0</v>
      </c>
      <c r="BL757" s="26" t="s">
        <v>376</v>
      </c>
      <c r="BM757" s="26" t="s">
        <v>2612</v>
      </c>
    </row>
    <row r="758" spans="2:47" s="1" customFormat="1" ht="27">
      <c r="B758" s="43"/>
      <c r="C758" s="65"/>
      <c r="D758" s="218" t="s">
        <v>172</v>
      </c>
      <c r="E758" s="65"/>
      <c r="F758" s="219" t="s">
        <v>1268</v>
      </c>
      <c r="G758" s="65"/>
      <c r="H758" s="65"/>
      <c r="I758" s="174"/>
      <c r="J758" s="65"/>
      <c r="K758" s="65"/>
      <c r="L758" s="63"/>
      <c r="M758" s="220"/>
      <c r="N758" s="44"/>
      <c r="O758" s="44"/>
      <c r="P758" s="44"/>
      <c r="Q758" s="44"/>
      <c r="R758" s="44"/>
      <c r="S758" s="44"/>
      <c r="T758" s="80"/>
      <c r="AT758" s="26" t="s">
        <v>172</v>
      </c>
      <c r="AU758" s="26" t="s">
        <v>81</v>
      </c>
    </row>
    <row r="759" spans="2:51" s="12" customFormat="1" ht="13.5">
      <c r="B759" s="221"/>
      <c r="C759" s="222"/>
      <c r="D759" s="218" t="s">
        <v>174</v>
      </c>
      <c r="E759" s="223" t="s">
        <v>21</v>
      </c>
      <c r="F759" s="224" t="s">
        <v>1269</v>
      </c>
      <c r="G759" s="222"/>
      <c r="H759" s="225" t="s">
        <v>21</v>
      </c>
      <c r="I759" s="226"/>
      <c r="J759" s="222"/>
      <c r="K759" s="222"/>
      <c r="L759" s="227"/>
      <c r="M759" s="228"/>
      <c r="N759" s="229"/>
      <c r="O759" s="229"/>
      <c r="P759" s="229"/>
      <c r="Q759" s="229"/>
      <c r="R759" s="229"/>
      <c r="S759" s="229"/>
      <c r="T759" s="230"/>
      <c r="AT759" s="231" t="s">
        <v>174</v>
      </c>
      <c r="AU759" s="231" t="s">
        <v>81</v>
      </c>
      <c r="AV759" s="12" t="s">
        <v>79</v>
      </c>
      <c r="AW759" s="12" t="s">
        <v>36</v>
      </c>
      <c r="AX759" s="12" t="s">
        <v>72</v>
      </c>
      <c r="AY759" s="231" t="s">
        <v>162</v>
      </c>
    </row>
    <row r="760" spans="2:51" s="13" customFormat="1" ht="13.5">
      <c r="B760" s="232"/>
      <c r="C760" s="233"/>
      <c r="D760" s="245" t="s">
        <v>174</v>
      </c>
      <c r="E760" s="255" t="s">
        <v>21</v>
      </c>
      <c r="F760" s="256" t="s">
        <v>2613</v>
      </c>
      <c r="G760" s="233"/>
      <c r="H760" s="257">
        <v>1283.102</v>
      </c>
      <c r="I760" s="237"/>
      <c r="J760" s="233"/>
      <c r="K760" s="233"/>
      <c r="L760" s="238"/>
      <c r="M760" s="239"/>
      <c r="N760" s="240"/>
      <c r="O760" s="240"/>
      <c r="P760" s="240"/>
      <c r="Q760" s="240"/>
      <c r="R760" s="240"/>
      <c r="S760" s="240"/>
      <c r="T760" s="241"/>
      <c r="AT760" s="242" t="s">
        <v>174</v>
      </c>
      <c r="AU760" s="242" t="s">
        <v>81</v>
      </c>
      <c r="AV760" s="13" t="s">
        <v>81</v>
      </c>
      <c r="AW760" s="13" t="s">
        <v>36</v>
      </c>
      <c r="AX760" s="13" t="s">
        <v>79</v>
      </c>
      <c r="AY760" s="242" t="s">
        <v>162</v>
      </c>
    </row>
    <row r="761" spans="2:65" s="1" customFormat="1" ht="22.5" customHeight="1">
      <c r="B761" s="43"/>
      <c r="C761" s="206" t="s">
        <v>994</v>
      </c>
      <c r="D761" s="206" t="s">
        <v>165</v>
      </c>
      <c r="E761" s="207" t="s">
        <v>1279</v>
      </c>
      <c r="F761" s="208" t="s">
        <v>1280</v>
      </c>
      <c r="G761" s="209" t="s">
        <v>187</v>
      </c>
      <c r="H761" s="210">
        <v>1283.102</v>
      </c>
      <c r="I761" s="211"/>
      <c r="J761" s="212">
        <f>ROUND(I761*H761,2)</f>
        <v>0</v>
      </c>
      <c r="K761" s="208" t="s">
        <v>169</v>
      </c>
      <c r="L761" s="63"/>
      <c r="M761" s="213" t="s">
        <v>21</v>
      </c>
      <c r="N761" s="214" t="s">
        <v>43</v>
      </c>
      <c r="O761" s="44"/>
      <c r="P761" s="215">
        <f>O761*H761</f>
        <v>0</v>
      </c>
      <c r="Q761" s="215">
        <v>0.0002</v>
      </c>
      <c r="R761" s="215">
        <f>Q761*H761</f>
        <v>0.2566204</v>
      </c>
      <c r="S761" s="215">
        <v>0</v>
      </c>
      <c r="T761" s="216">
        <f>S761*H761</f>
        <v>0</v>
      </c>
      <c r="AR761" s="26" t="s">
        <v>376</v>
      </c>
      <c r="AT761" s="26" t="s">
        <v>165</v>
      </c>
      <c r="AU761" s="26" t="s">
        <v>81</v>
      </c>
      <c r="AY761" s="26" t="s">
        <v>162</v>
      </c>
      <c r="BE761" s="217">
        <f>IF(N761="základní",J761,0)</f>
        <v>0</v>
      </c>
      <c r="BF761" s="217">
        <f>IF(N761="snížená",J761,0)</f>
        <v>0</v>
      </c>
      <c r="BG761" s="217">
        <f>IF(N761="zákl. přenesená",J761,0)</f>
        <v>0</v>
      </c>
      <c r="BH761" s="217">
        <f>IF(N761="sníž. přenesená",J761,0)</f>
        <v>0</v>
      </c>
      <c r="BI761" s="217">
        <f>IF(N761="nulová",J761,0)</f>
        <v>0</v>
      </c>
      <c r="BJ761" s="26" t="s">
        <v>79</v>
      </c>
      <c r="BK761" s="217">
        <f>ROUND(I761*H761,2)</f>
        <v>0</v>
      </c>
      <c r="BL761" s="26" t="s">
        <v>376</v>
      </c>
      <c r="BM761" s="26" t="s">
        <v>2614</v>
      </c>
    </row>
    <row r="762" spans="2:65" s="1" customFormat="1" ht="31.5" customHeight="1">
      <c r="B762" s="43"/>
      <c r="C762" s="206" t="s">
        <v>999</v>
      </c>
      <c r="D762" s="206" t="s">
        <v>165</v>
      </c>
      <c r="E762" s="207" t="s">
        <v>1283</v>
      </c>
      <c r="F762" s="208" t="s">
        <v>1284</v>
      </c>
      <c r="G762" s="209" t="s">
        <v>187</v>
      </c>
      <c r="H762" s="210">
        <v>1283.102</v>
      </c>
      <c r="I762" s="211"/>
      <c r="J762" s="212">
        <f>ROUND(I762*H762,2)</f>
        <v>0</v>
      </c>
      <c r="K762" s="208" t="s">
        <v>169</v>
      </c>
      <c r="L762" s="63"/>
      <c r="M762" s="213" t="s">
        <v>21</v>
      </c>
      <c r="N762" s="214" t="s">
        <v>43</v>
      </c>
      <c r="O762" s="44"/>
      <c r="P762" s="215">
        <f>O762*H762</f>
        <v>0</v>
      </c>
      <c r="Q762" s="215">
        <v>0.00029</v>
      </c>
      <c r="R762" s="215">
        <f>Q762*H762</f>
        <v>0.37209958000000004</v>
      </c>
      <c r="S762" s="215">
        <v>0</v>
      </c>
      <c r="T762" s="216">
        <f>S762*H762</f>
        <v>0</v>
      </c>
      <c r="AR762" s="26" t="s">
        <v>170</v>
      </c>
      <c r="AT762" s="26" t="s">
        <v>165</v>
      </c>
      <c r="AU762" s="26" t="s">
        <v>81</v>
      </c>
      <c r="AY762" s="26" t="s">
        <v>162</v>
      </c>
      <c r="BE762" s="217">
        <f>IF(N762="základní",J762,0)</f>
        <v>0</v>
      </c>
      <c r="BF762" s="217">
        <f>IF(N762="snížená",J762,0)</f>
        <v>0</v>
      </c>
      <c r="BG762" s="217">
        <f>IF(N762="zákl. přenesená",J762,0)</f>
        <v>0</v>
      </c>
      <c r="BH762" s="217">
        <f>IF(N762="sníž. přenesená",J762,0)</f>
        <v>0</v>
      </c>
      <c r="BI762" s="217">
        <f>IF(N762="nulová",J762,0)</f>
        <v>0</v>
      </c>
      <c r="BJ762" s="26" t="s">
        <v>79</v>
      </c>
      <c r="BK762" s="217">
        <f>ROUND(I762*H762,2)</f>
        <v>0</v>
      </c>
      <c r="BL762" s="26" t="s">
        <v>170</v>
      </c>
      <c r="BM762" s="26" t="s">
        <v>2615</v>
      </c>
    </row>
    <row r="763" spans="2:51" s="12" customFormat="1" ht="13.5">
      <c r="B763" s="221"/>
      <c r="C763" s="222"/>
      <c r="D763" s="218" t="s">
        <v>174</v>
      </c>
      <c r="E763" s="223" t="s">
        <v>21</v>
      </c>
      <c r="F763" s="224" t="s">
        <v>2306</v>
      </c>
      <c r="G763" s="222"/>
      <c r="H763" s="225" t="s">
        <v>21</v>
      </c>
      <c r="I763" s="226"/>
      <c r="J763" s="222"/>
      <c r="K763" s="222"/>
      <c r="L763" s="227"/>
      <c r="M763" s="228"/>
      <c r="N763" s="229"/>
      <c r="O763" s="229"/>
      <c r="P763" s="229"/>
      <c r="Q763" s="229"/>
      <c r="R763" s="229"/>
      <c r="S763" s="229"/>
      <c r="T763" s="230"/>
      <c r="AT763" s="231" t="s">
        <v>174</v>
      </c>
      <c r="AU763" s="231" t="s">
        <v>81</v>
      </c>
      <c r="AV763" s="12" t="s">
        <v>79</v>
      </c>
      <c r="AW763" s="12" t="s">
        <v>36</v>
      </c>
      <c r="AX763" s="12" t="s">
        <v>72</v>
      </c>
      <c r="AY763" s="231" t="s">
        <v>162</v>
      </c>
    </row>
    <row r="764" spans="2:51" s="13" customFormat="1" ht="13.5">
      <c r="B764" s="232"/>
      <c r="C764" s="233"/>
      <c r="D764" s="218" t="s">
        <v>174</v>
      </c>
      <c r="E764" s="234" t="s">
        <v>21</v>
      </c>
      <c r="F764" s="235" t="s">
        <v>2331</v>
      </c>
      <c r="G764" s="233"/>
      <c r="H764" s="236">
        <v>64.092</v>
      </c>
      <c r="I764" s="237"/>
      <c r="J764" s="233"/>
      <c r="K764" s="233"/>
      <c r="L764" s="238"/>
      <c r="M764" s="239"/>
      <c r="N764" s="240"/>
      <c r="O764" s="240"/>
      <c r="P764" s="240"/>
      <c r="Q764" s="240"/>
      <c r="R764" s="240"/>
      <c r="S764" s="240"/>
      <c r="T764" s="241"/>
      <c r="AT764" s="242" t="s">
        <v>174</v>
      </c>
      <c r="AU764" s="242" t="s">
        <v>81</v>
      </c>
      <c r="AV764" s="13" t="s">
        <v>81</v>
      </c>
      <c r="AW764" s="13" t="s">
        <v>36</v>
      </c>
      <c r="AX764" s="13" t="s">
        <v>72</v>
      </c>
      <c r="AY764" s="242" t="s">
        <v>162</v>
      </c>
    </row>
    <row r="765" spans="2:51" s="13" customFormat="1" ht="13.5">
      <c r="B765" s="232"/>
      <c r="C765" s="233"/>
      <c r="D765" s="218" t="s">
        <v>174</v>
      </c>
      <c r="E765" s="234" t="s">
        <v>21</v>
      </c>
      <c r="F765" s="235" t="s">
        <v>2332</v>
      </c>
      <c r="G765" s="233"/>
      <c r="H765" s="236">
        <v>-4.59</v>
      </c>
      <c r="I765" s="237"/>
      <c r="J765" s="233"/>
      <c r="K765" s="233"/>
      <c r="L765" s="238"/>
      <c r="M765" s="239"/>
      <c r="N765" s="240"/>
      <c r="O765" s="240"/>
      <c r="P765" s="240"/>
      <c r="Q765" s="240"/>
      <c r="R765" s="240"/>
      <c r="S765" s="240"/>
      <c r="T765" s="241"/>
      <c r="AT765" s="242" t="s">
        <v>174</v>
      </c>
      <c r="AU765" s="242" t="s">
        <v>81</v>
      </c>
      <c r="AV765" s="13" t="s">
        <v>81</v>
      </c>
      <c r="AW765" s="13" t="s">
        <v>36</v>
      </c>
      <c r="AX765" s="13" t="s">
        <v>72</v>
      </c>
      <c r="AY765" s="242" t="s">
        <v>162</v>
      </c>
    </row>
    <row r="766" spans="2:51" s="13" customFormat="1" ht="13.5">
      <c r="B766" s="232"/>
      <c r="C766" s="233"/>
      <c r="D766" s="218" t="s">
        <v>174</v>
      </c>
      <c r="E766" s="234" t="s">
        <v>21</v>
      </c>
      <c r="F766" s="235" t="s">
        <v>278</v>
      </c>
      <c r="G766" s="233"/>
      <c r="H766" s="236">
        <v>-1.8</v>
      </c>
      <c r="I766" s="237"/>
      <c r="J766" s="233"/>
      <c r="K766" s="233"/>
      <c r="L766" s="238"/>
      <c r="M766" s="239"/>
      <c r="N766" s="240"/>
      <c r="O766" s="240"/>
      <c r="P766" s="240"/>
      <c r="Q766" s="240"/>
      <c r="R766" s="240"/>
      <c r="S766" s="240"/>
      <c r="T766" s="241"/>
      <c r="AT766" s="242" t="s">
        <v>174</v>
      </c>
      <c r="AU766" s="242" t="s">
        <v>81</v>
      </c>
      <c r="AV766" s="13" t="s">
        <v>81</v>
      </c>
      <c r="AW766" s="13" t="s">
        <v>36</v>
      </c>
      <c r="AX766" s="13" t="s">
        <v>72</v>
      </c>
      <c r="AY766" s="242" t="s">
        <v>162</v>
      </c>
    </row>
    <row r="767" spans="2:51" s="12" customFormat="1" ht="13.5">
      <c r="B767" s="221"/>
      <c r="C767" s="222"/>
      <c r="D767" s="218" t="s">
        <v>174</v>
      </c>
      <c r="E767" s="223" t="s">
        <v>21</v>
      </c>
      <c r="F767" s="224" t="s">
        <v>2321</v>
      </c>
      <c r="G767" s="222"/>
      <c r="H767" s="225" t="s">
        <v>21</v>
      </c>
      <c r="I767" s="226"/>
      <c r="J767" s="222"/>
      <c r="K767" s="222"/>
      <c r="L767" s="227"/>
      <c r="M767" s="228"/>
      <c r="N767" s="229"/>
      <c r="O767" s="229"/>
      <c r="P767" s="229"/>
      <c r="Q767" s="229"/>
      <c r="R767" s="229"/>
      <c r="S767" s="229"/>
      <c r="T767" s="230"/>
      <c r="AT767" s="231" t="s">
        <v>174</v>
      </c>
      <c r="AU767" s="231" t="s">
        <v>81</v>
      </c>
      <c r="AV767" s="12" t="s">
        <v>79</v>
      </c>
      <c r="AW767" s="12" t="s">
        <v>36</v>
      </c>
      <c r="AX767" s="12" t="s">
        <v>72</v>
      </c>
      <c r="AY767" s="231" t="s">
        <v>162</v>
      </c>
    </row>
    <row r="768" spans="2:51" s="13" customFormat="1" ht="13.5">
      <c r="B768" s="232"/>
      <c r="C768" s="233"/>
      <c r="D768" s="218" t="s">
        <v>174</v>
      </c>
      <c r="E768" s="234" t="s">
        <v>21</v>
      </c>
      <c r="F768" s="235" t="s">
        <v>2333</v>
      </c>
      <c r="G768" s="233"/>
      <c r="H768" s="236">
        <v>62.457</v>
      </c>
      <c r="I768" s="237"/>
      <c r="J768" s="233"/>
      <c r="K768" s="233"/>
      <c r="L768" s="238"/>
      <c r="M768" s="239"/>
      <c r="N768" s="240"/>
      <c r="O768" s="240"/>
      <c r="P768" s="240"/>
      <c r="Q768" s="240"/>
      <c r="R768" s="240"/>
      <c r="S768" s="240"/>
      <c r="T768" s="241"/>
      <c r="AT768" s="242" t="s">
        <v>174</v>
      </c>
      <c r="AU768" s="242" t="s">
        <v>81</v>
      </c>
      <c r="AV768" s="13" t="s">
        <v>81</v>
      </c>
      <c r="AW768" s="13" t="s">
        <v>36</v>
      </c>
      <c r="AX768" s="13" t="s">
        <v>72</v>
      </c>
      <c r="AY768" s="242" t="s">
        <v>162</v>
      </c>
    </row>
    <row r="769" spans="2:51" s="13" customFormat="1" ht="13.5">
      <c r="B769" s="232"/>
      <c r="C769" s="233"/>
      <c r="D769" s="218" t="s">
        <v>174</v>
      </c>
      <c r="E769" s="234" t="s">
        <v>21</v>
      </c>
      <c r="F769" s="235" t="s">
        <v>2332</v>
      </c>
      <c r="G769" s="233"/>
      <c r="H769" s="236">
        <v>-4.59</v>
      </c>
      <c r="I769" s="237"/>
      <c r="J769" s="233"/>
      <c r="K769" s="233"/>
      <c r="L769" s="238"/>
      <c r="M769" s="239"/>
      <c r="N769" s="240"/>
      <c r="O769" s="240"/>
      <c r="P769" s="240"/>
      <c r="Q769" s="240"/>
      <c r="R769" s="240"/>
      <c r="S769" s="240"/>
      <c r="T769" s="241"/>
      <c r="AT769" s="242" t="s">
        <v>174</v>
      </c>
      <c r="AU769" s="242" t="s">
        <v>81</v>
      </c>
      <c r="AV769" s="13" t="s">
        <v>81</v>
      </c>
      <c r="AW769" s="13" t="s">
        <v>36</v>
      </c>
      <c r="AX769" s="13" t="s">
        <v>72</v>
      </c>
      <c r="AY769" s="242" t="s">
        <v>162</v>
      </c>
    </row>
    <row r="770" spans="2:51" s="13" customFormat="1" ht="13.5">
      <c r="B770" s="232"/>
      <c r="C770" s="233"/>
      <c r="D770" s="218" t="s">
        <v>174</v>
      </c>
      <c r="E770" s="234" t="s">
        <v>21</v>
      </c>
      <c r="F770" s="235" t="s">
        <v>278</v>
      </c>
      <c r="G770" s="233"/>
      <c r="H770" s="236">
        <v>-1.8</v>
      </c>
      <c r="I770" s="237"/>
      <c r="J770" s="233"/>
      <c r="K770" s="233"/>
      <c r="L770" s="238"/>
      <c r="M770" s="239"/>
      <c r="N770" s="240"/>
      <c r="O770" s="240"/>
      <c r="P770" s="240"/>
      <c r="Q770" s="240"/>
      <c r="R770" s="240"/>
      <c r="S770" s="240"/>
      <c r="T770" s="241"/>
      <c r="AT770" s="242" t="s">
        <v>174</v>
      </c>
      <c r="AU770" s="242" t="s">
        <v>81</v>
      </c>
      <c r="AV770" s="13" t="s">
        <v>81</v>
      </c>
      <c r="AW770" s="13" t="s">
        <v>36</v>
      </c>
      <c r="AX770" s="13" t="s">
        <v>72</v>
      </c>
      <c r="AY770" s="242" t="s">
        <v>162</v>
      </c>
    </row>
    <row r="771" spans="2:51" s="12" customFormat="1" ht="13.5">
      <c r="B771" s="221"/>
      <c r="C771" s="222"/>
      <c r="D771" s="218" t="s">
        <v>174</v>
      </c>
      <c r="E771" s="223" t="s">
        <v>21</v>
      </c>
      <c r="F771" s="224" t="s">
        <v>2334</v>
      </c>
      <c r="G771" s="222"/>
      <c r="H771" s="225" t="s">
        <v>21</v>
      </c>
      <c r="I771" s="226"/>
      <c r="J771" s="222"/>
      <c r="K771" s="222"/>
      <c r="L771" s="227"/>
      <c r="M771" s="228"/>
      <c r="N771" s="229"/>
      <c r="O771" s="229"/>
      <c r="P771" s="229"/>
      <c r="Q771" s="229"/>
      <c r="R771" s="229"/>
      <c r="S771" s="229"/>
      <c r="T771" s="230"/>
      <c r="AT771" s="231" t="s">
        <v>174</v>
      </c>
      <c r="AU771" s="231" t="s">
        <v>81</v>
      </c>
      <c r="AV771" s="12" t="s">
        <v>79</v>
      </c>
      <c r="AW771" s="12" t="s">
        <v>36</v>
      </c>
      <c r="AX771" s="12" t="s">
        <v>72</v>
      </c>
      <c r="AY771" s="231" t="s">
        <v>162</v>
      </c>
    </row>
    <row r="772" spans="2:51" s="13" customFormat="1" ht="13.5">
      <c r="B772" s="232"/>
      <c r="C772" s="233"/>
      <c r="D772" s="218" t="s">
        <v>174</v>
      </c>
      <c r="E772" s="234" t="s">
        <v>21</v>
      </c>
      <c r="F772" s="235" t="s">
        <v>2335</v>
      </c>
      <c r="G772" s="233"/>
      <c r="H772" s="236">
        <v>62.13</v>
      </c>
      <c r="I772" s="237"/>
      <c r="J772" s="233"/>
      <c r="K772" s="233"/>
      <c r="L772" s="238"/>
      <c r="M772" s="239"/>
      <c r="N772" s="240"/>
      <c r="O772" s="240"/>
      <c r="P772" s="240"/>
      <c r="Q772" s="240"/>
      <c r="R772" s="240"/>
      <c r="S772" s="240"/>
      <c r="T772" s="241"/>
      <c r="AT772" s="242" t="s">
        <v>174</v>
      </c>
      <c r="AU772" s="242" t="s">
        <v>81</v>
      </c>
      <c r="AV772" s="13" t="s">
        <v>81</v>
      </c>
      <c r="AW772" s="13" t="s">
        <v>36</v>
      </c>
      <c r="AX772" s="13" t="s">
        <v>72</v>
      </c>
      <c r="AY772" s="242" t="s">
        <v>162</v>
      </c>
    </row>
    <row r="773" spans="2:51" s="13" customFormat="1" ht="13.5">
      <c r="B773" s="232"/>
      <c r="C773" s="233"/>
      <c r="D773" s="218" t="s">
        <v>174</v>
      </c>
      <c r="E773" s="234" t="s">
        <v>21</v>
      </c>
      <c r="F773" s="235" t="s">
        <v>2332</v>
      </c>
      <c r="G773" s="233"/>
      <c r="H773" s="236">
        <v>-4.59</v>
      </c>
      <c r="I773" s="237"/>
      <c r="J773" s="233"/>
      <c r="K773" s="233"/>
      <c r="L773" s="238"/>
      <c r="M773" s="239"/>
      <c r="N773" s="240"/>
      <c r="O773" s="240"/>
      <c r="P773" s="240"/>
      <c r="Q773" s="240"/>
      <c r="R773" s="240"/>
      <c r="S773" s="240"/>
      <c r="T773" s="241"/>
      <c r="AT773" s="242" t="s">
        <v>174</v>
      </c>
      <c r="AU773" s="242" t="s">
        <v>81</v>
      </c>
      <c r="AV773" s="13" t="s">
        <v>81</v>
      </c>
      <c r="AW773" s="13" t="s">
        <v>36</v>
      </c>
      <c r="AX773" s="13" t="s">
        <v>72</v>
      </c>
      <c r="AY773" s="242" t="s">
        <v>162</v>
      </c>
    </row>
    <row r="774" spans="2:51" s="13" customFormat="1" ht="13.5">
      <c r="B774" s="232"/>
      <c r="C774" s="233"/>
      <c r="D774" s="218" t="s">
        <v>174</v>
      </c>
      <c r="E774" s="234" t="s">
        <v>21</v>
      </c>
      <c r="F774" s="235" t="s">
        <v>278</v>
      </c>
      <c r="G774" s="233"/>
      <c r="H774" s="236">
        <v>-1.8</v>
      </c>
      <c r="I774" s="237"/>
      <c r="J774" s="233"/>
      <c r="K774" s="233"/>
      <c r="L774" s="238"/>
      <c r="M774" s="239"/>
      <c r="N774" s="240"/>
      <c r="O774" s="240"/>
      <c r="P774" s="240"/>
      <c r="Q774" s="240"/>
      <c r="R774" s="240"/>
      <c r="S774" s="240"/>
      <c r="T774" s="241"/>
      <c r="AT774" s="242" t="s">
        <v>174</v>
      </c>
      <c r="AU774" s="242" t="s">
        <v>81</v>
      </c>
      <c r="AV774" s="13" t="s">
        <v>81</v>
      </c>
      <c r="AW774" s="13" t="s">
        <v>36</v>
      </c>
      <c r="AX774" s="13" t="s">
        <v>72</v>
      </c>
      <c r="AY774" s="242" t="s">
        <v>162</v>
      </c>
    </row>
    <row r="775" spans="2:51" s="12" customFormat="1" ht="13.5">
      <c r="B775" s="221"/>
      <c r="C775" s="222"/>
      <c r="D775" s="218" t="s">
        <v>174</v>
      </c>
      <c r="E775" s="223" t="s">
        <v>21</v>
      </c>
      <c r="F775" s="224" t="s">
        <v>2322</v>
      </c>
      <c r="G775" s="222"/>
      <c r="H775" s="225" t="s">
        <v>21</v>
      </c>
      <c r="I775" s="226"/>
      <c r="J775" s="222"/>
      <c r="K775" s="222"/>
      <c r="L775" s="227"/>
      <c r="M775" s="228"/>
      <c r="N775" s="229"/>
      <c r="O775" s="229"/>
      <c r="P775" s="229"/>
      <c r="Q775" s="229"/>
      <c r="R775" s="229"/>
      <c r="S775" s="229"/>
      <c r="T775" s="230"/>
      <c r="AT775" s="231" t="s">
        <v>174</v>
      </c>
      <c r="AU775" s="231" t="s">
        <v>81</v>
      </c>
      <c r="AV775" s="12" t="s">
        <v>79</v>
      </c>
      <c r="AW775" s="12" t="s">
        <v>36</v>
      </c>
      <c r="AX775" s="12" t="s">
        <v>72</v>
      </c>
      <c r="AY775" s="231" t="s">
        <v>162</v>
      </c>
    </row>
    <row r="776" spans="2:51" s="13" customFormat="1" ht="13.5">
      <c r="B776" s="232"/>
      <c r="C776" s="233"/>
      <c r="D776" s="218" t="s">
        <v>174</v>
      </c>
      <c r="E776" s="234" t="s">
        <v>21</v>
      </c>
      <c r="F776" s="235" t="s">
        <v>2333</v>
      </c>
      <c r="G776" s="233"/>
      <c r="H776" s="236">
        <v>62.457</v>
      </c>
      <c r="I776" s="237"/>
      <c r="J776" s="233"/>
      <c r="K776" s="233"/>
      <c r="L776" s="238"/>
      <c r="M776" s="239"/>
      <c r="N776" s="240"/>
      <c r="O776" s="240"/>
      <c r="P776" s="240"/>
      <c r="Q776" s="240"/>
      <c r="R776" s="240"/>
      <c r="S776" s="240"/>
      <c r="T776" s="241"/>
      <c r="AT776" s="242" t="s">
        <v>174</v>
      </c>
      <c r="AU776" s="242" t="s">
        <v>81</v>
      </c>
      <c r="AV776" s="13" t="s">
        <v>81</v>
      </c>
      <c r="AW776" s="13" t="s">
        <v>36</v>
      </c>
      <c r="AX776" s="13" t="s">
        <v>72</v>
      </c>
      <c r="AY776" s="242" t="s">
        <v>162</v>
      </c>
    </row>
    <row r="777" spans="2:51" s="13" customFormat="1" ht="13.5">
      <c r="B777" s="232"/>
      <c r="C777" s="233"/>
      <c r="D777" s="218" t="s">
        <v>174</v>
      </c>
      <c r="E777" s="234" t="s">
        <v>21</v>
      </c>
      <c r="F777" s="235" t="s">
        <v>2332</v>
      </c>
      <c r="G777" s="233"/>
      <c r="H777" s="236">
        <v>-4.59</v>
      </c>
      <c r="I777" s="237"/>
      <c r="J777" s="233"/>
      <c r="K777" s="233"/>
      <c r="L777" s="238"/>
      <c r="M777" s="239"/>
      <c r="N777" s="240"/>
      <c r="O777" s="240"/>
      <c r="P777" s="240"/>
      <c r="Q777" s="240"/>
      <c r="R777" s="240"/>
      <c r="S777" s="240"/>
      <c r="T777" s="241"/>
      <c r="AT777" s="242" t="s">
        <v>174</v>
      </c>
      <c r="AU777" s="242" t="s">
        <v>81</v>
      </c>
      <c r="AV777" s="13" t="s">
        <v>81</v>
      </c>
      <c r="AW777" s="13" t="s">
        <v>36</v>
      </c>
      <c r="AX777" s="13" t="s">
        <v>72</v>
      </c>
      <c r="AY777" s="242" t="s">
        <v>162</v>
      </c>
    </row>
    <row r="778" spans="2:51" s="13" customFormat="1" ht="13.5">
      <c r="B778" s="232"/>
      <c r="C778" s="233"/>
      <c r="D778" s="218" t="s">
        <v>174</v>
      </c>
      <c r="E778" s="234" t="s">
        <v>21</v>
      </c>
      <c r="F778" s="235" t="s">
        <v>278</v>
      </c>
      <c r="G778" s="233"/>
      <c r="H778" s="236">
        <v>-1.8</v>
      </c>
      <c r="I778" s="237"/>
      <c r="J778" s="233"/>
      <c r="K778" s="233"/>
      <c r="L778" s="238"/>
      <c r="M778" s="239"/>
      <c r="N778" s="240"/>
      <c r="O778" s="240"/>
      <c r="P778" s="240"/>
      <c r="Q778" s="240"/>
      <c r="R778" s="240"/>
      <c r="S778" s="240"/>
      <c r="T778" s="241"/>
      <c r="AT778" s="242" t="s">
        <v>174</v>
      </c>
      <c r="AU778" s="242" t="s">
        <v>81</v>
      </c>
      <c r="AV778" s="13" t="s">
        <v>81</v>
      </c>
      <c r="AW778" s="13" t="s">
        <v>36</v>
      </c>
      <c r="AX778" s="13" t="s">
        <v>72</v>
      </c>
      <c r="AY778" s="242" t="s">
        <v>162</v>
      </c>
    </row>
    <row r="779" spans="2:51" s="12" customFormat="1" ht="13.5">
      <c r="B779" s="221"/>
      <c r="C779" s="222"/>
      <c r="D779" s="218" t="s">
        <v>174</v>
      </c>
      <c r="E779" s="223" t="s">
        <v>21</v>
      </c>
      <c r="F779" s="224" t="s">
        <v>2336</v>
      </c>
      <c r="G779" s="222"/>
      <c r="H779" s="225" t="s">
        <v>21</v>
      </c>
      <c r="I779" s="226"/>
      <c r="J779" s="222"/>
      <c r="K779" s="222"/>
      <c r="L779" s="227"/>
      <c r="M779" s="228"/>
      <c r="N779" s="229"/>
      <c r="O779" s="229"/>
      <c r="P779" s="229"/>
      <c r="Q779" s="229"/>
      <c r="R779" s="229"/>
      <c r="S779" s="229"/>
      <c r="T779" s="230"/>
      <c r="AT779" s="231" t="s">
        <v>174</v>
      </c>
      <c r="AU779" s="231" t="s">
        <v>81</v>
      </c>
      <c r="AV779" s="12" t="s">
        <v>79</v>
      </c>
      <c r="AW779" s="12" t="s">
        <v>36</v>
      </c>
      <c r="AX779" s="12" t="s">
        <v>72</v>
      </c>
      <c r="AY779" s="231" t="s">
        <v>162</v>
      </c>
    </row>
    <row r="780" spans="2:51" s="13" customFormat="1" ht="13.5">
      <c r="B780" s="232"/>
      <c r="C780" s="233"/>
      <c r="D780" s="218" t="s">
        <v>174</v>
      </c>
      <c r="E780" s="234" t="s">
        <v>21</v>
      </c>
      <c r="F780" s="235" t="s">
        <v>2333</v>
      </c>
      <c r="G780" s="233"/>
      <c r="H780" s="236">
        <v>62.457</v>
      </c>
      <c r="I780" s="237"/>
      <c r="J780" s="233"/>
      <c r="K780" s="233"/>
      <c r="L780" s="238"/>
      <c r="M780" s="239"/>
      <c r="N780" s="240"/>
      <c r="O780" s="240"/>
      <c r="P780" s="240"/>
      <c r="Q780" s="240"/>
      <c r="R780" s="240"/>
      <c r="S780" s="240"/>
      <c r="T780" s="241"/>
      <c r="AT780" s="242" t="s">
        <v>174</v>
      </c>
      <c r="AU780" s="242" t="s">
        <v>81</v>
      </c>
      <c r="AV780" s="13" t="s">
        <v>81</v>
      </c>
      <c r="AW780" s="13" t="s">
        <v>36</v>
      </c>
      <c r="AX780" s="13" t="s">
        <v>72</v>
      </c>
      <c r="AY780" s="242" t="s">
        <v>162</v>
      </c>
    </row>
    <row r="781" spans="2:51" s="13" customFormat="1" ht="13.5">
      <c r="B781" s="232"/>
      <c r="C781" s="233"/>
      <c r="D781" s="218" t="s">
        <v>174</v>
      </c>
      <c r="E781" s="234" t="s">
        <v>21</v>
      </c>
      <c r="F781" s="235" t="s">
        <v>2616</v>
      </c>
      <c r="G781" s="233"/>
      <c r="H781" s="236">
        <v>12.491</v>
      </c>
      <c r="I781" s="237"/>
      <c r="J781" s="233"/>
      <c r="K781" s="233"/>
      <c r="L781" s="238"/>
      <c r="M781" s="239"/>
      <c r="N781" s="240"/>
      <c r="O781" s="240"/>
      <c r="P781" s="240"/>
      <c r="Q781" s="240"/>
      <c r="R781" s="240"/>
      <c r="S781" s="240"/>
      <c r="T781" s="241"/>
      <c r="AT781" s="242" t="s">
        <v>174</v>
      </c>
      <c r="AU781" s="242" t="s">
        <v>81</v>
      </c>
      <c r="AV781" s="13" t="s">
        <v>81</v>
      </c>
      <c r="AW781" s="13" t="s">
        <v>36</v>
      </c>
      <c r="AX781" s="13" t="s">
        <v>72</v>
      </c>
      <c r="AY781" s="242" t="s">
        <v>162</v>
      </c>
    </row>
    <row r="782" spans="2:51" s="13" customFormat="1" ht="13.5">
      <c r="B782" s="232"/>
      <c r="C782" s="233"/>
      <c r="D782" s="218" t="s">
        <v>174</v>
      </c>
      <c r="E782" s="234" t="s">
        <v>21</v>
      </c>
      <c r="F782" s="235" t="s">
        <v>2332</v>
      </c>
      <c r="G782" s="233"/>
      <c r="H782" s="236">
        <v>-4.59</v>
      </c>
      <c r="I782" s="237"/>
      <c r="J782" s="233"/>
      <c r="K782" s="233"/>
      <c r="L782" s="238"/>
      <c r="M782" s="239"/>
      <c r="N782" s="240"/>
      <c r="O782" s="240"/>
      <c r="P782" s="240"/>
      <c r="Q782" s="240"/>
      <c r="R782" s="240"/>
      <c r="S782" s="240"/>
      <c r="T782" s="241"/>
      <c r="AT782" s="242" t="s">
        <v>174</v>
      </c>
      <c r="AU782" s="242" t="s">
        <v>81</v>
      </c>
      <c r="AV782" s="13" t="s">
        <v>81</v>
      </c>
      <c r="AW782" s="13" t="s">
        <v>36</v>
      </c>
      <c r="AX782" s="13" t="s">
        <v>72</v>
      </c>
      <c r="AY782" s="242" t="s">
        <v>162</v>
      </c>
    </row>
    <row r="783" spans="2:51" s="13" customFormat="1" ht="13.5">
      <c r="B783" s="232"/>
      <c r="C783" s="233"/>
      <c r="D783" s="218" t="s">
        <v>174</v>
      </c>
      <c r="E783" s="234" t="s">
        <v>21</v>
      </c>
      <c r="F783" s="235" t="s">
        <v>278</v>
      </c>
      <c r="G783" s="233"/>
      <c r="H783" s="236">
        <v>-1.8</v>
      </c>
      <c r="I783" s="237"/>
      <c r="J783" s="233"/>
      <c r="K783" s="233"/>
      <c r="L783" s="238"/>
      <c r="M783" s="239"/>
      <c r="N783" s="240"/>
      <c r="O783" s="240"/>
      <c r="P783" s="240"/>
      <c r="Q783" s="240"/>
      <c r="R783" s="240"/>
      <c r="S783" s="240"/>
      <c r="T783" s="241"/>
      <c r="AT783" s="242" t="s">
        <v>174</v>
      </c>
      <c r="AU783" s="242" t="s">
        <v>81</v>
      </c>
      <c r="AV783" s="13" t="s">
        <v>81</v>
      </c>
      <c r="AW783" s="13" t="s">
        <v>36</v>
      </c>
      <c r="AX783" s="13" t="s">
        <v>72</v>
      </c>
      <c r="AY783" s="242" t="s">
        <v>162</v>
      </c>
    </row>
    <row r="784" spans="2:51" s="13" customFormat="1" ht="13.5">
      <c r="B784" s="232"/>
      <c r="C784" s="233"/>
      <c r="D784" s="218" t="s">
        <v>174</v>
      </c>
      <c r="E784" s="234" t="s">
        <v>21</v>
      </c>
      <c r="F784" s="235" t="s">
        <v>304</v>
      </c>
      <c r="G784" s="233"/>
      <c r="H784" s="236">
        <v>-2.8</v>
      </c>
      <c r="I784" s="237"/>
      <c r="J784" s="233"/>
      <c r="K784" s="233"/>
      <c r="L784" s="238"/>
      <c r="M784" s="239"/>
      <c r="N784" s="240"/>
      <c r="O784" s="240"/>
      <c r="P784" s="240"/>
      <c r="Q784" s="240"/>
      <c r="R784" s="240"/>
      <c r="S784" s="240"/>
      <c r="T784" s="241"/>
      <c r="AT784" s="242" t="s">
        <v>174</v>
      </c>
      <c r="AU784" s="242" t="s">
        <v>81</v>
      </c>
      <c r="AV784" s="13" t="s">
        <v>81</v>
      </c>
      <c r="AW784" s="13" t="s">
        <v>36</v>
      </c>
      <c r="AX784" s="13" t="s">
        <v>72</v>
      </c>
      <c r="AY784" s="242" t="s">
        <v>162</v>
      </c>
    </row>
    <row r="785" spans="2:51" s="12" customFormat="1" ht="13.5">
      <c r="B785" s="221"/>
      <c r="C785" s="222"/>
      <c r="D785" s="218" t="s">
        <v>174</v>
      </c>
      <c r="E785" s="223" t="s">
        <v>21</v>
      </c>
      <c r="F785" s="224" t="s">
        <v>2325</v>
      </c>
      <c r="G785" s="222"/>
      <c r="H785" s="225" t="s">
        <v>21</v>
      </c>
      <c r="I785" s="226"/>
      <c r="J785" s="222"/>
      <c r="K785" s="222"/>
      <c r="L785" s="227"/>
      <c r="M785" s="228"/>
      <c r="N785" s="229"/>
      <c r="O785" s="229"/>
      <c r="P785" s="229"/>
      <c r="Q785" s="229"/>
      <c r="R785" s="229"/>
      <c r="S785" s="229"/>
      <c r="T785" s="230"/>
      <c r="AT785" s="231" t="s">
        <v>174</v>
      </c>
      <c r="AU785" s="231" t="s">
        <v>81</v>
      </c>
      <c r="AV785" s="12" t="s">
        <v>79</v>
      </c>
      <c r="AW785" s="12" t="s">
        <v>36</v>
      </c>
      <c r="AX785" s="12" t="s">
        <v>72</v>
      </c>
      <c r="AY785" s="231" t="s">
        <v>162</v>
      </c>
    </row>
    <row r="786" spans="2:51" s="13" customFormat="1" ht="13.5">
      <c r="B786" s="232"/>
      <c r="C786" s="233"/>
      <c r="D786" s="218" t="s">
        <v>174</v>
      </c>
      <c r="E786" s="234" t="s">
        <v>21</v>
      </c>
      <c r="F786" s="235" t="s">
        <v>2337</v>
      </c>
      <c r="G786" s="233"/>
      <c r="H786" s="236">
        <v>98.264</v>
      </c>
      <c r="I786" s="237"/>
      <c r="J786" s="233"/>
      <c r="K786" s="233"/>
      <c r="L786" s="238"/>
      <c r="M786" s="239"/>
      <c r="N786" s="240"/>
      <c r="O786" s="240"/>
      <c r="P786" s="240"/>
      <c r="Q786" s="240"/>
      <c r="R786" s="240"/>
      <c r="S786" s="240"/>
      <c r="T786" s="241"/>
      <c r="AT786" s="242" t="s">
        <v>174</v>
      </c>
      <c r="AU786" s="242" t="s">
        <v>81</v>
      </c>
      <c r="AV786" s="13" t="s">
        <v>81</v>
      </c>
      <c r="AW786" s="13" t="s">
        <v>36</v>
      </c>
      <c r="AX786" s="13" t="s">
        <v>72</v>
      </c>
      <c r="AY786" s="242" t="s">
        <v>162</v>
      </c>
    </row>
    <row r="787" spans="2:51" s="13" customFormat="1" ht="13.5">
      <c r="B787" s="232"/>
      <c r="C787" s="233"/>
      <c r="D787" s="218" t="s">
        <v>174</v>
      </c>
      <c r="E787" s="234" t="s">
        <v>21</v>
      </c>
      <c r="F787" s="235" t="s">
        <v>2338</v>
      </c>
      <c r="G787" s="233"/>
      <c r="H787" s="236">
        <v>-9.18</v>
      </c>
      <c r="I787" s="237"/>
      <c r="J787" s="233"/>
      <c r="K787" s="233"/>
      <c r="L787" s="238"/>
      <c r="M787" s="239"/>
      <c r="N787" s="240"/>
      <c r="O787" s="240"/>
      <c r="P787" s="240"/>
      <c r="Q787" s="240"/>
      <c r="R787" s="240"/>
      <c r="S787" s="240"/>
      <c r="T787" s="241"/>
      <c r="AT787" s="242" t="s">
        <v>174</v>
      </c>
      <c r="AU787" s="242" t="s">
        <v>81</v>
      </c>
      <c r="AV787" s="13" t="s">
        <v>81</v>
      </c>
      <c r="AW787" s="13" t="s">
        <v>36</v>
      </c>
      <c r="AX787" s="13" t="s">
        <v>72</v>
      </c>
      <c r="AY787" s="242" t="s">
        <v>162</v>
      </c>
    </row>
    <row r="788" spans="2:51" s="13" customFormat="1" ht="13.5">
      <c r="B788" s="232"/>
      <c r="C788" s="233"/>
      <c r="D788" s="218" t="s">
        <v>174</v>
      </c>
      <c r="E788" s="234" t="s">
        <v>21</v>
      </c>
      <c r="F788" s="235" t="s">
        <v>282</v>
      </c>
      <c r="G788" s="233"/>
      <c r="H788" s="236">
        <v>-3.6</v>
      </c>
      <c r="I788" s="237"/>
      <c r="J788" s="233"/>
      <c r="K788" s="233"/>
      <c r="L788" s="238"/>
      <c r="M788" s="239"/>
      <c r="N788" s="240"/>
      <c r="O788" s="240"/>
      <c r="P788" s="240"/>
      <c r="Q788" s="240"/>
      <c r="R788" s="240"/>
      <c r="S788" s="240"/>
      <c r="T788" s="241"/>
      <c r="AT788" s="242" t="s">
        <v>174</v>
      </c>
      <c r="AU788" s="242" t="s">
        <v>81</v>
      </c>
      <c r="AV788" s="13" t="s">
        <v>81</v>
      </c>
      <c r="AW788" s="13" t="s">
        <v>36</v>
      </c>
      <c r="AX788" s="13" t="s">
        <v>72</v>
      </c>
      <c r="AY788" s="242" t="s">
        <v>162</v>
      </c>
    </row>
    <row r="789" spans="2:51" s="12" customFormat="1" ht="13.5">
      <c r="B789" s="221"/>
      <c r="C789" s="222"/>
      <c r="D789" s="218" t="s">
        <v>174</v>
      </c>
      <c r="E789" s="223" t="s">
        <v>21</v>
      </c>
      <c r="F789" s="224" t="s">
        <v>2339</v>
      </c>
      <c r="G789" s="222"/>
      <c r="H789" s="225" t="s">
        <v>21</v>
      </c>
      <c r="I789" s="226"/>
      <c r="J789" s="222"/>
      <c r="K789" s="222"/>
      <c r="L789" s="227"/>
      <c r="M789" s="228"/>
      <c r="N789" s="229"/>
      <c r="O789" s="229"/>
      <c r="P789" s="229"/>
      <c r="Q789" s="229"/>
      <c r="R789" s="229"/>
      <c r="S789" s="229"/>
      <c r="T789" s="230"/>
      <c r="AT789" s="231" t="s">
        <v>174</v>
      </c>
      <c r="AU789" s="231" t="s">
        <v>81</v>
      </c>
      <c r="AV789" s="12" t="s">
        <v>79</v>
      </c>
      <c r="AW789" s="12" t="s">
        <v>36</v>
      </c>
      <c r="AX789" s="12" t="s">
        <v>72</v>
      </c>
      <c r="AY789" s="231" t="s">
        <v>162</v>
      </c>
    </row>
    <row r="790" spans="2:51" s="13" customFormat="1" ht="13.5">
      <c r="B790" s="232"/>
      <c r="C790" s="233"/>
      <c r="D790" s="218" t="s">
        <v>174</v>
      </c>
      <c r="E790" s="234" t="s">
        <v>21</v>
      </c>
      <c r="F790" s="235" t="s">
        <v>2340</v>
      </c>
      <c r="G790" s="233"/>
      <c r="H790" s="236">
        <v>22.763</v>
      </c>
      <c r="I790" s="237"/>
      <c r="J790" s="233"/>
      <c r="K790" s="233"/>
      <c r="L790" s="238"/>
      <c r="M790" s="239"/>
      <c r="N790" s="240"/>
      <c r="O790" s="240"/>
      <c r="P790" s="240"/>
      <c r="Q790" s="240"/>
      <c r="R790" s="240"/>
      <c r="S790" s="240"/>
      <c r="T790" s="241"/>
      <c r="AT790" s="242" t="s">
        <v>174</v>
      </c>
      <c r="AU790" s="242" t="s">
        <v>81</v>
      </c>
      <c r="AV790" s="13" t="s">
        <v>81</v>
      </c>
      <c r="AW790" s="13" t="s">
        <v>36</v>
      </c>
      <c r="AX790" s="13" t="s">
        <v>72</v>
      </c>
      <c r="AY790" s="242" t="s">
        <v>162</v>
      </c>
    </row>
    <row r="791" spans="2:51" s="13" customFormat="1" ht="13.5">
      <c r="B791" s="232"/>
      <c r="C791" s="233"/>
      <c r="D791" s="218" t="s">
        <v>174</v>
      </c>
      <c r="E791" s="234" t="s">
        <v>21</v>
      </c>
      <c r="F791" s="235" t="s">
        <v>282</v>
      </c>
      <c r="G791" s="233"/>
      <c r="H791" s="236">
        <v>-3.6</v>
      </c>
      <c r="I791" s="237"/>
      <c r="J791" s="233"/>
      <c r="K791" s="233"/>
      <c r="L791" s="238"/>
      <c r="M791" s="239"/>
      <c r="N791" s="240"/>
      <c r="O791" s="240"/>
      <c r="P791" s="240"/>
      <c r="Q791" s="240"/>
      <c r="R791" s="240"/>
      <c r="S791" s="240"/>
      <c r="T791" s="241"/>
      <c r="AT791" s="242" t="s">
        <v>174</v>
      </c>
      <c r="AU791" s="242" t="s">
        <v>81</v>
      </c>
      <c r="AV791" s="13" t="s">
        <v>81</v>
      </c>
      <c r="AW791" s="13" t="s">
        <v>36</v>
      </c>
      <c r="AX791" s="13" t="s">
        <v>72</v>
      </c>
      <c r="AY791" s="242" t="s">
        <v>162</v>
      </c>
    </row>
    <row r="792" spans="2:51" s="12" customFormat="1" ht="13.5">
      <c r="B792" s="221"/>
      <c r="C792" s="222"/>
      <c r="D792" s="218" t="s">
        <v>174</v>
      </c>
      <c r="E792" s="223" t="s">
        <v>21</v>
      </c>
      <c r="F792" s="224" t="s">
        <v>2341</v>
      </c>
      <c r="G792" s="222"/>
      <c r="H792" s="225" t="s">
        <v>21</v>
      </c>
      <c r="I792" s="226"/>
      <c r="J792" s="222"/>
      <c r="K792" s="222"/>
      <c r="L792" s="227"/>
      <c r="M792" s="228"/>
      <c r="N792" s="229"/>
      <c r="O792" s="229"/>
      <c r="P792" s="229"/>
      <c r="Q792" s="229"/>
      <c r="R792" s="229"/>
      <c r="S792" s="229"/>
      <c r="T792" s="230"/>
      <c r="AT792" s="231" t="s">
        <v>174</v>
      </c>
      <c r="AU792" s="231" t="s">
        <v>81</v>
      </c>
      <c r="AV792" s="12" t="s">
        <v>79</v>
      </c>
      <c r="AW792" s="12" t="s">
        <v>36</v>
      </c>
      <c r="AX792" s="12" t="s">
        <v>72</v>
      </c>
      <c r="AY792" s="231" t="s">
        <v>162</v>
      </c>
    </row>
    <row r="793" spans="2:51" s="13" customFormat="1" ht="13.5">
      <c r="B793" s="232"/>
      <c r="C793" s="233"/>
      <c r="D793" s="218" t="s">
        <v>174</v>
      </c>
      <c r="E793" s="234" t="s">
        <v>21</v>
      </c>
      <c r="F793" s="235" t="s">
        <v>2342</v>
      </c>
      <c r="G793" s="233"/>
      <c r="H793" s="236">
        <v>94.202</v>
      </c>
      <c r="I793" s="237"/>
      <c r="J793" s="233"/>
      <c r="K793" s="233"/>
      <c r="L793" s="238"/>
      <c r="M793" s="239"/>
      <c r="N793" s="240"/>
      <c r="O793" s="240"/>
      <c r="P793" s="240"/>
      <c r="Q793" s="240"/>
      <c r="R793" s="240"/>
      <c r="S793" s="240"/>
      <c r="T793" s="241"/>
      <c r="AT793" s="242" t="s">
        <v>174</v>
      </c>
      <c r="AU793" s="242" t="s">
        <v>81</v>
      </c>
      <c r="AV793" s="13" t="s">
        <v>81</v>
      </c>
      <c r="AW793" s="13" t="s">
        <v>36</v>
      </c>
      <c r="AX793" s="13" t="s">
        <v>72</v>
      </c>
      <c r="AY793" s="242" t="s">
        <v>162</v>
      </c>
    </row>
    <row r="794" spans="2:51" s="13" customFormat="1" ht="13.5">
      <c r="B794" s="232"/>
      <c r="C794" s="233"/>
      <c r="D794" s="218" t="s">
        <v>174</v>
      </c>
      <c r="E794" s="234" t="s">
        <v>21</v>
      </c>
      <c r="F794" s="235" t="s">
        <v>2343</v>
      </c>
      <c r="G794" s="233"/>
      <c r="H794" s="236">
        <v>-14.4</v>
      </c>
      <c r="I794" s="237"/>
      <c r="J794" s="233"/>
      <c r="K794" s="233"/>
      <c r="L794" s="238"/>
      <c r="M794" s="239"/>
      <c r="N794" s="240"/>
      <c r="O794" s="240"/>
      <c r="P794" s="240"/>
      <c r="Q794" s="240"/>
      <c r="R794" s="240"/>
      <c r="S794" s="240"/>
      <c r="T794" s="241"/>
      <c r="AT794" s="242" t="s">
        <v>174</v>
      </c>
      <c r="AU794" s="242" t="s">
        <v>81</v>
      </c>
      <c r="AV794" s="13" t="s">
        <v>81</v>
      </c>
      <c r="AW794" s="13" t="s">
        <v>36</v>
      </c>
      <c r="AX794" s="13" t="s">
        <v>72</v>
      </c>
      <c r="AY794" s="242" t="s">
        <v>162</v>
      </c>
    </row>
    <row r="795" spans="2:51" s="12" customFormat="1" ht="13.5">
      <c r="B795" s="221"/>
      <c r="C795" s="222"/>
      <c r="D795" s="218" t="s">
        <v>174</v>
      </c>
      <c r="E795" s="223" t="s">
        <v>21</v>
      </c>
      <c r="F795" s="224" t="s">
        <v>2344</v>
      </c>
      <c r="G795" s="222"/>
      <c r="H795" s="225" t="s">
        <v>21</v>
      </c>
      <c r="I795" s="226"/>
      <c r="J795" s="222"/>
      <c r="K795" s="222"/>
      <c r="L795" s="227"/>
      <c r="M795" s="228"/>
      <c r="N795" s="229"/>
      <c r="O795" s="229"/>
      <c r="P795" s="229"/>
      <c r="Q795" s="229"/>
      <c r="R795" s="229"/>
      <c r="S795" s="229"/>
      <c r="T795" s="230"/>
      <c r="AT795" s="231" t="s">
        <v>174</v>
      </c>
      <c r="AU795" s="231" t="s">
        <v>81</v>
      </c>
      <c r="AV795" s="12" t="s">
        <v>79</v>
      </c>
      <c r="AW795" s="12" t="s">
        <v>36</v>
      </c>
      <c r="AX795" s="12" t="s">
        <v>72</v>
      </c>
      <c r="AY795" s="231" t="s">
        <v>162</v>
      </c>
    </row>
    <row r="796" spans="2:51" s="13" customFormat="1" ht="13.5">
      <c r="B796" s="232"/>
      <c r="C796" s="233"/>
      <c r="D796" s="218" t="s">
        <v>174</v>
      </c>
      <c r="E796" s="234" t="s">
        <v>21</v>
      </c>
      <c r="F796" s="235" t="s">
        <v>2345</v>
      </c>
      <c r="G796" s="233"/>
      <c r="H796" s="236">
        <v>48.544</v>
      </c>
      <c r="I796" s="237"/>
      <c r="J796" s="233"/>
      <c r="K796" s="233"/>
      <c r="L796" s="238"/>
      <c r="M796" s="239"/>
      <c r="N796" s="240"/>
      <c r="O796" s="240"/>
      <c r="P796" s="240"/>
      <c r="Q796" s="240"/>
      <c r="R796" s="240"/>
      <c r="S796" s="240"/>
      <c r="T796" s="241"/>
      <c r="AT796" s="242" t="s">
        <v>174</v>
      </c>
      <c r="AU796" s="242" t="s">
        <v>81</v>
      </c>
      <c r="AV796" s="13" t="s">
        <v>81</v>
      </c>
      <c r="AW796" s="13" t="s">
        <v>36</v>
      </c>
      <c r="AX796" s="13" t="s">
        <v>72</v>
      </c>
      <c r="AY796" s="242" t="s">
        <v>162</v>
      </c>
    </row>
    <row r="797" spans="2:51" s="13" customFormat="1" ht="13.5">
      <c r="B797" s="232"/>
      <c r="C797" s="233"/>
      <c r="D797" s="218" t="s">
        <v>174</v>
      </c>
      <c r="E797" s="234" t="s">
        <v>21</v>
      </c>
      <c r="F797" s="235" t="s">
        <v>290</v>
      </c>
      <c r="G797" s="233"/>
      <c r="H797" s="236">
        <v>-7.2</v>
      </c>
      <c r="I797" s="237"/>
      <c r="J797" s="233"/>
      <c r="K797" s="233"/>
      <c r="L797" s="238"/>
      <c r="M797" s="239"/>
      <c r="N797" s="240"/>
      <c r="O797" s="240"/>
      <c r="P797" s="240"/>
      <c r="Q797" s="240"/>
      <c r="R797" s="240"/>
      <c r="S797" s="240"/>
      <c r="T797" s="241"/>
      <c r="AT797" s="242" t="s">
        <v>174</v>
      </c>
      <c r="AU797" s="242" t="s">
        <v>81</v>
      </c>
      <c r="AV797" s="13" t="s">
        <v>81</v>
      </c>
      <c r="AW797" s="13" t="s">
        <v>36</v>
      </c>
      <c r="AX797" s="13" t="s">
        <v>72</v>
      </c>
      <c r="AY797" s="242" t="s">
        <v>162</v>
      </c>
    </row>
    <row r="798" spans="2:51" s="12" customFormat="1" ht="13.5">
      <c r="B798" s="221"/>
      <c r="C798" s="222"/>
      <c r="D798" s="218" t="s">
        <v>174</v>
      </c>
      <c r="E798" s="223" t="s">
        <v>21</v>
      </c>
      <c r="F798" s="224" t="s">
        <v>2346</v>
      </c>
      <c r="G798" s="222"/>
      <c r="H798" s="225" t="s">
        <v>21</v>
      </c>
      <c r="I798" s="226"/>
      <c r="J798" s="222"/>
      <c r="K798" s="222"/>
      <c r="L798" s="227"/>
      <c r="M798" s="228"/>
      <c r="N798" s="229"/>
      <c r="O798" s="229"/>
      <c r="P798" s="229"/>
      <c r="Q798" s="229"/>
      <c r="R798" s="229"/>
      <c r="S798" s="229"/>
      <c r="T798" s="230"/>
      <c r="AT798" s="231" t="s">
        <v>174</v>
      </c>
      <c r="AU798" s="231" t="s">
        <v>81</v>
      </c>
      <c r="AV798" s="12" t="s">
        <v>79</v>
      </c>
      <c r="AW798" s="12" t="s">
        <v>36</v>
      </c>
      <c r="AX798" s="12" t="s">
        <v>72</v>
      </c>
      <c r="AY798" s="231" t="s">
        <v>162</v>
      </c>
    </row>
    <row r="799" spans="2:51" s="13" customFormat="1" ht="13.5">
      <c r="B799" s="232"/>
      <c r="C799" s="233"/>
      <c r="D799" s="218" t="s">
        <v>174</v>
      </c>
      <c r="E799" s="234" t="s">
        <v>21</v>
      </c>
      <c r="F799" s="235" t="s">
        <v>2347</v>
      </c>
      <c r="G799" s="233"/>
      <c r="H799" s="236">
        <v>63.896</v>
      </c>
      <c r="I799" s="237"/>
      <c r="J799" s="233"/>
      <c r="K799" s="233"/>
      <c r="L799" s="238"/>
      <c r="M799" s="239"/>
      <c r="N799" s="240"/>
      <c r="O799" s="240"/>
      <c r="P799" s="240"/>
      <c r="Q799" s="240"/>
      <c r="R799" s="240"/>
      <c r="S799" s="240"/>
      <c r="T799" s="241"/>
      <c r="AT799" s="242" t="s">
        <v>174</v>
      </c>
      <c r="AU799" s="242" t="s">
        <v>81</v>
      </c>
      <c r="AV799" s="13" t="s">
        <v>81</v>
      </c>
      <c r="AW799" s="13" t="s">
        <v>36</v>
      </c>
      <c r="AX799" s="13" t="s">
        <v>72</v>
      </c>
      <c r="AY799" s="242" t="s">
        <v>162</v>
      </c>
    </row>
    <row r="800" spans="2:51" s="13" customFormat="1" ht="13.5">
      <c r="B800" s="232"/>
      <c r="C800" s="233"/>
      <c r="D800" s="218" t="s">
        <v>174</v>
      </c>
      <c r="E800" s="234" t="s">
        <v>21</v>
      </c>
      <c r="F800" s="235" t="s">
        <v>2332</v>
      </c>
      <c r="G800" s="233"/>
      <c r="H800" s="236">
        <v>-4.59</v>
      </c>
      <c r="I800" s="237"/>
      <c r="J800" s="233"/>
      <c r="K800" s="233"/>
      <c r="L800" s="238"/>
      <c r="M800" s="239"/>
      <c r="N800" s="240"/>
      <c r="O800" s="240"/>
      <c r="P800" s="240"/>
      <c r="Q800" s="240"/>
      <c r="R800" s="240"/>
      <c r="S800" s="240"/>
      <c r="T800" s="241"/>
      <c r="AT800" s="242" t="s">
        <v>174</v>
      </c>
      <c r="AU800" s="242" t="s">
        <v>81</v>
      </c>
      <c r="AV800" s="13" t="s">
        <v>81</v>
      </c>
      <c r="AW800" s="13" t="s">
        <v>36</v>
      </c>
      <c r="AX800" s="13" t="s">
        <v>72</v>
      </c>
      <c r="AY800" s="242" t="s">
        <v>162</v>
      </c>
    </row>
    <row r="801" spans="2:51" s="13" customFormat="1" ht="13.5">
      <c r="B801" s="232"/>
      <c r="C801" s="233"/>
      <c r="D801" s="218" t="s">
        <v>174</v>
      </c>
      <c r="E801" s="234" t="s">
        <v>21</v>
      </c>
      <c r="F801" s="235" t="s">
        <v>278</v>
      </c>
      <c r="G801" s="233"/>
      <c r="H801" s="236">
        <v>-1.8</v>
      </c>
      <c r="I801" s="237"/>
      <c r="J801" s="233"/>
      <c r="K801" s="233"/>
      <c r="L801" s="238"/>
      <c r="M801" s="239"/>
      <c r="N801" s="240"/>
      <c r="O801" s="240"/>
      <c r="P801" s="240"/>
      <c r="Q801" s="240"/>
      <c r="R801" s="240"/>
      <c r="S801" s="240"/>
      <c r="T801" s="241"/>
      <c r="AT801" s="242" t="s">
        <v>174</v>
      </c>
      <c r="AU801" s="242" t="s">
        <v>81</v>
      </c>
      <c r="AV801" s="13" t="s">
        <v>81</v>
      </c>
      <c r="AW801" s="13" t="s">
        <v>36</v>
      </c>
      <c r="AX801" s="13" t="s">
        <v>72</v>
      </c>
      <c r="AY801" s="242" t="s">
        <v>162</v>
      </c>
    </row>
    <row r="802" spans="2:51" s="12" customFormat="1" ht="13.5">
      <c r="B802" s="221"/>
      <c r="C802" s="222"/>
      <c r="D802" s="218" t="s">
        <v>174</v>
      </c>
      <c r="E802" s="223" t="s">
        <v>21</v>
      </c>
      <c r="F802" s="224" t="s">
        <v>2348</v>
      </c>
      <c r="G802" s="222"/>
      <c r="H802" s="225" t="s">
        <v>21</v>
      </c>
      <c r="I802" s="226"/>
      <c r="J802" s="222"/>
      <c r="K802" s="222"/>
      <c r="L802" s="227"/>
      <c r="M802" s="228"/>
      <c r="N802" s="229"/>
      <c r="O802" s="229"/>
      <c r="P802" s="229"/>
      <c r="Q802" s="229"/>
      <c r="R802" s="229"/>
      <c r="S802" s="229"/>
      <c r="T802" s="230"/>
      <c r="AT802" s="231" t="s">
        <v>174</v>
      </c>
      <c r="AU802" s="231" t="s">
        <v>81</v>
      </c>
      <c r="AV802" s="12" t="s">
        <v>79</v>
      </c>
      <c r="AW802" s="12" t="s">
        <v>36</v>
      </c>
      <c r="AX802" s="12" t="s">
        <v>72</v>
      </c>
      <c r="AY802" s="231" t="s">
        <v>162</v>
      </c>
    </row>
    <row r="803" spans="2:51" s="13" customFormat="1" ht="13.5">
      <c r="B803" s="232"/>
      <c r="C803" s="233"/>
      <c r="D803" s="218" t="s">
        <v>174</v>
      </c>
      <c r="E803" s="234" t="s">
        <v>21</v>
      </c>
      <c r="F803" s="235" t="s">
        <v>2349</v>
      </c>
      <c r="G803" s="233"/>
      <c r="H803" s="236">
        <v>62.648</v>
      </c>
      <c r="I803" s="237"/>
      <c r="J803" s="233"/>
      <c r="K803" s="233"/>
      <c r="L803" s="238"/>
      <c r="M803" s="239"/>
      <c r="N803" s="240"/>
      <c r="O803" s="240"/>
      <c r="P803" s="240"/>
      <c r="Q803" s="240"/>
      <c r="R803" s="240"/>
      <c r="S803" s="240"/>
      <c r="T803" s="241"/>
      <c r="AT803" s="242" t="s">
        <v>174</v>
      </c>
      <c r="AU803" s="242" t="s">
        <v>81</v>
      </c>
      <c r="AV803" s="13" t="s">
        <v>81</v>
      </c>
      <c r="AW803" s="13" t="s">
        <v>36</v>
      </c>
      <c r="AX803" s="13" t="s">
        <v>72</v>
      </c>
      <c r="AY803" s="242" t="s">
        <v>162</v>
      </c>
    </row>
    <row r="804" spans="2:51" s="13" customFormat="1" ht="13.5">
      <c r="B804" s="232"/>
      <c r="C804" s="233"/>
      <c r="D804" s="218" t="s">
        <v>174</v>
      </c>
      <c r="E804" s="234" t="s">
        <v>21</v>
      </c>
      <c r="F804" s="235" t="s">
        <v>2332</v>
      </c>
      <c r="G804" s="233"/>
      <c r="H804" s="236">
        <v>-4.59</v>
      </c>
      <c r="I804" s="237"/>
      <c r="J804" s="233"/>
      <c r="K804" s="233"/>
      <c r="L804" s="238"/>
      <c r="M804" s="239"/>
      <c r="N804" s="240"/>
      <c r="O804" s="240"/>
      <c r="P804" s="240"/>
      <c r="Q804" s="240"/>
      <c r="R804" s="240"/>
      <c r="S804" s="240"/>
      <c r="T804" s="241"/>
      <c r="AT804" s="242" t="s">
        <v>174</v>
      </c>
      <c r="AU804" s="242" t="s">
        <v>81</v>
      </c>
      <c r="AV804" s="13" t="s">
        <v>81</v>
      </c>
      <c r="AW804" s="13" t="s">
        <v>36</v>
      </c>
      <c r="AX804" s="13" t="s">
        <v>72</v>
      </c>
      <c r="AY804" s="242" t="s">
        <v>162</v>
      </c>
    </row>
    <row r="805" spans="2:51" s="13" customFormat="1" ht="13.5">
      <c r="B805" s="232"/>
      <c r="C805" s="233"/>
      <c r="D805" s="218" t="s">
        <v>174</v>
      </c>
      <c r="E805" s="234" t="s">
        <v>21</v>
      </c>
      <c r="F805" s="235" t="s">
        <v>278</v>
      </c>
      <c r="G805" s="233"/>
      <c r="H805" s="236">
        <v>-1.8</v>
      </c>
      <c r="I805" s="237"/>
      <c r="J805" s="233"/>
      <c r="K805" s="233"/>
      <c r="L805" s="238"/>
      <c r="M805" s="239"/>
      <c r="N805" s="240"/>
      <c r="O805" s="240"/>
      <c r="P805" s="240"/>
      <c r="Q805" s="240"/>
      <c r="R805" s="240"/>
      <c r="S805" s="240"/>
      <c r="T805" s="241"/>
      <c r="AT805" s="242" t="s">
        <v>174</v>
      </c>
      <c r="AU805" s="242" t="s">
        <v>81</v>
      </c>
      <c r="AV805" s="13" t="s">
        <v>81</v>
      </c>
      <c r="AW805" s="13" t="s">
        <v>36</v>
      </c>
      <c r="AX805" s="13" t="s">
        <v>72</v>
      </c>
      <c r="AY805" s="242" t="s">
        <v>162</v>
      </c>
    </row>
    <row r="806" spans="2:51" s="12" customFormat="1" ht="13.5">
      <c r="B806" s="221"/>
      <c r="C806" s="222"/>
      <c r="D806" s="218" t="s">
        <v>174</v>
      </c>
      <c r="E806" s="223" t="s">
        <v>21</v>
      </c>
      <c r="F806" s="224" t="s">
        <v>2326</v>
      </c>
      <c r="G806" s="222"/>
      <c r="H806" s="225" t="s">
        <v>21</v>
      </c>
      <c r="I806" s="226"/>
      <c r="J806" s="222"/>
      <c r="K806" s="222"/>
      <c r="L806" s="227"/>
      <c r="M806" s="228"/>
      <c r="N806" s="229"/>
      <c r="O806" s="229"/>
      <c r="P806" s="229"/>
      <c r="Q806" s="229"/>
      <c r="R806" s="229"/>
      <c r="S806" s="229"/>
      <c r="T806" s="230"/>
      <c r="AT806" s="231" t="s">
        <v>174</v>
      </c>
      <c r="AU806" s="231" t="s">
        <v>81</v>
      </c>
      <c r="AV806" s="12" t="s">
        <v>79</v>
      </c>
      <c r="AW806" s="12" t="s">
        <v>36</v>
      </c>
      <c r="AX806" s="12" t="s">
        <v>72</v>
      </c>
      <c r="AY806" s="231" t="s">
        <v>162</v>
      </c>
    </row>
    <row r="807" spans="2:51" s="13" customFormat="1" ht="13.5">
      <c r="B807" s="232"/>
      <c r="C807" s="233"/>
      <c r="D807" s="218" t="s">
        <v>174</v>
      </c>
      <c r="E807" s="234" t="s">
        <v>21</v>
      </c>
      <c r="F807" s="235" t="s">
        <v>2349</v>
      </c>
      <c r="G807" s="233"/>
      <c r="H807" s="236">
        <v>62.648</v>
      </c>
      <c r="I807" s="237"/>
      <c r="J807" s="233"/>
      <c r="K807" s="233"/>
      <c r="L807" s="238"/>
      <c r="M807" s="239"/>
      <c r="N807" s="240"/>
      <c r="O807" s="240"/>
      <c r="P807" s="240"/>
      <c r="Q807" s="240"/>
      <c r="R807" s="240"/>
      <c r="S807" s="240"/>
      <c r="T807" s="241"/>
      <c r="AT807" s="242" t="s">
        <v>174</v>
      </c>
      <c r="AU807" s="242" t="s">
        <v>81</v>
      </c>
      <c r="AV807" s="13" t="s">
        <v>81</v>
      </c>
      <c r="AW807" s="13" t="s">
        <v>36</v>
      </c>
      <c r="AX807" s="13" t="s">
        <v>72</v>
      </c>
      <c r="AY807" s="242" t="s">
        <v>162</v>
      </c>
    </row>
    <row r="808" spans="2:51" s="13" customFormat="1" ht="13.5">
      <c r="B808" s="232"/>
      <c r="C808" s="233"/>
      <c r="D808" s="218" t="s">
        <v>174</v>
      </c>
      <c r="E808" s="234" t="s">
        <v>21</v>
      </c>
      <c r="F808" s="235" t="s">
        <v>2332</v>
      </c>
      <c r="G808" s="233"/>
      <c r="H808" s="236">
        <v>-4.59</v>
      </c>
      <c r="I808" s="237"/>
      <c r="J808" s="233"/>
      <c r="K808" s="233"/>
      <c r="L808" s="238"/>
      <c r="M808" s="239"/>
      <c r="N808" s="240"/>
      <c r="O808" s="240"/>
      <c r="P808" s="240"/>
      <c r="Q808" s="240"/>
      <c r="R808" s="240"/>
      <c r="S808" s="240"/>
      <c r="T808" s="241"/>
      <c r="AT808" s="242" t="s">
        <v>174</v>
      </c>
      <c r="AU808" s="242" t="s">
        <v>81</v>
      </c>
      <c r="AV808" s="13" t="s">
        <v>81</v>
      </c>
      <c r="AW808" s="13" t="s">
        <v>36</v>
      </c>
      <c r="AX808" s="13" t="s">
        <v>72</v>
      </c>
      <c r="AY808" s="242" t="s">
        <v>162</v>
      </c>
    </row>
    <row r="809" spans="2:51" s="13" customFormat="1" ht="13.5">
      <c r="B809" s="232"/>
      <c r="C809" s="233"/>
      <c r="D809" s="218" t="s">
        <v>174</v>
      </c>
      <c r="E809" s="234" t="s">
        <v>21</v>
      </c>
      <c r="F809" s="235" t="s">
        <v>278</v>
      </c>
      <c r="G809" s="233"/>
      <c r="H809" s="236">
        <v>-1.8</v>
      </c>
      <c r="I809" s="237"/>
      <c r="J809" s="233"/>
      <c r="K809" s="233"/>
      <c r="L809" s="238"/>
      <c r="M809" s="239"/>
      <c r="N809" s="240"/>
      <c r="O809" s="240"/>
      <c r="P809" s="240"/>
      <c r="Q809" s="240"/>
      <c r="R809" s="240"/>
      <c r="S809" s="240"/>
      <c r="T809" s="241"/>
      <c r="AT809" s="242" t="s">
        <v>174</v>
      </c>
      <c r="AU809" s="242" t="s">
        <v>81</v>
      </c>
      <c r="AV809" s="13" t="s">
        <v>81</v>
      </c>
      <c r="AW809" s="13" t="s">
        <v>36</v>
      </c>
      <c r="AX809" s="13" t="s">
        <v>72</v>
      </c>
      <c r="AY809" s="242" t="s">
        <v>162</v>
      </c>
    </row>
    <row r="810" spans="2:51" s="12" customFormat="1" ht="13.5">
      <c r="B810" s="221"/>
      <c r="C810" s="222"/>
      <c r="D810" s="218" t="s">
        <v>174</v>
      </c>
      <c r="E810" s="223" t="s">
        <v>21</v>
      </c>
      <c r="F810" s="224" t="s">
        <v>2298</v>
      </c>
      <c r="G810" s="222"/>
      <c r="H810" s="225" t="s">
        <v>21</v>
      </c>
      <c r="I810" s="226"/>
      <c r="J810" s="222"/>
      <c r="K810" s="222"/>
      <c r="L810" s="227"/>
      <c r="M810" s="228"/>
      <c r="N810" s="229"/>
      <c r="O810" s="229"/>
      <c r="P810" s="229"/>
      <c r="Q810" s="229"/>
      <c r="R810" s="229"/>
      <c r="S810" s="229"/>
      <c r="T810" s="230"/>
      <c r="AT810" s="231" t="s">
        <v>174</v>
      </c>
      <c r="AU810" s="231" t="s">
        <v>81</v>
      </c>
      <c r="AV810" s="12" t="s">
        <v>79</v>
      </c>
      <c r="AW810" s="12" t="s">
        <v>36</v>
      </c>
      <c r="AX810" s="12" t="s">
        <v>72</v>
      </c>
      <c r="AY810" s="231" t="s">
        <v>162</v>
      </c>
    </row>
    <row r="811" spans="2:51" s="13" customFormat="1" ht="13.5">
      <c r="B811" s="232"/>
      <c r="C811" s="233"/>
      <c r="D811" s="218" t="s">
        <v>174</v>
      </c>
      <c r="E811" s="234" t="s">
        <v>21</v>
      </c>
      <c r="F811" s="235" t="s">
        <v>2350</v>
      </c>
      <c r="G811" s="233"/>
      <c r="H811" s="236">
        <v>62.839</v>
      </c>
      <c r="I811" s="237"/>
      <c r="J811" s="233"/>
      <c r="K811" s="233"/>
      <c r="L811" s="238"/>
      <c r="M811" s="239"/>
      <c r="N811" s="240"/>
      <c r="O811" s="240"/>
      <c r="P811" s="240"/>
      <c r="Q811" s="240"/>
      <c r="R811" s="240"/>
      <c r="S811" s="240"/>
      <c r="T811" s="241"/>
      <c r="AT811" s="242" t="s">
        <v>174</v>
      </c>
      <c r="AU811" s="242" t="s">
        <v>81</v>
      </c>
      <c r="AV811" s="13" t="s">
        <v>81</v>
      </c>
      <c r="AW811" s="13" t="s">
        <v>36</v>
      </c>
      <c r="AX811" s="13" t="s">
        <v>72</v>
      </c>
      <c r="AY811" s="242" t="s">
        <v>162</v>
      </c>
    </row>
    <row r="812" spans="2:51" s="13" customFormat="1" ht="13.5">
      <c r="B812" s="232"/>
      <c r="C812" s="233"/>
      <c r="D812" s="218" t="s">
        <v>174</v>
      </c>
      <c r="E812" s="234" t="s">
        <v>21</v>
      </c>
      <c r="F812" s="235" t="s">
        <v>2332</v>
      </c>
      <c r="G812" s="233"/>
      <c r="H812" s="236">
        <v>-4.59</v>
      </c>
      <c r="I812" s="237"/>
      <c r="J812" s="233"/>
      <c r="K812" s="233"/>
      <c r="L812" s="238"/>
      <c r="M812" s="239"/>
      <c r="N812" s="240"/>
      <c r="O812" s="240"/>
      <c r="P812" s="240"/>
      <c r="Q812" s="240"/>
      <c r="R812" s="240"/>
      <c r="S812" s="240"/>
      <c r="T812" s="241"/>
      <c r="AT812" s="242" t="s">
        <v>174</v>
      </c>
      <c r="AU812" s="242" t="s">
        <v>81</v>
      </c>
      <c r="AV812" s="13" t="s">
        <v>81</v>
      </c>
      <c r="AW812" s="13" t="s">
        <v>36</v>
      </c>
      <c r="AX812" s="13" t="s">
        <v>72</v>
      </c>
      <c r="AY812" s="242" t="s">
        <v>162</v>
      </c>
    </row>
    <row r="813" spans="2:51" s="13" customFormat="1" ht="13.5">
      <c r="B813" s="232"/>
      <c r="C813" s="233"/>
      <c r="D813" s="218" t="s">
        <v>174</v>
      </c>
      <c r="E813" s="234" t="s">
        <v>21</v>
      </c>
      <c r="F813" s="235" t="s">
        <v>278</v>
      </c>
      <c r="G813" s="233"/>
      <c r="H813" s="236">
        <v>-1.8</v>
      </c>
      <c r="I813" s="237"/>
      <c r="J813" s="233"/>
      <c r="K813" s="233"/>
      <c r="L813" s="238"/>
      <c r="M813" s="239"/>
      <c r="N813" s="240"/>
      <c r="O813" s="240"/>
      <c r="P813" s="240"/>
      <c r="Q813" s="240"/>
      <c r="R813" s="240"/>
      <c r="S813" s="240"/>
      <c r="T813" s="241"/>
      <c r="AT813" s="242" t="s">
        <v>174</v>
      </c>
      <c r="AU813" s="242" t="s">
        <v>81</v>
      </c>
      <c r="AV813" s="13" t="s">
        <v>81</v>
      </c>
      <c r="AW813" s="13" t="s">
        <v>36</v>
      </c>
      <c r="AX813" s="13" t="s">
        <v>72</v>
      </c>
      <c r="AY813" s="242" t="s">
        <v>162</v>
      </c>
    </row>
    <row r="814" spans="2:51" s="12" customFormat="1" ht="13.5">
      <c r="B814" s="221"/>
      <c r="C814" s="222"/>
      <c r="D814" s="218" t="s">
        <v>174</v>
      </c>
      <c r="E814" s="223" t="s">
        <v>21</v>
      </c>
      <c r="F814" s="224" t="s">
        <v>2351</v>
      </c>
      <c r="G814" s="222"/>
      <c r="H814" s="225" t="s">
        <v>21</v>
      </c>
      <c r="I814" s="226"/>
      <c r="J814" s="222"/>
      <c r="K814" s="222"/>
      <c r="L814" s="227"/>
      <c r="M814" s="228"/>
      <c r="N814" s="229"/>
      <c r="O814" s="229"/>
      <c r="P814" s="229"/>
      <c r="Q814" s="229"/>
      <c r="R814" s="229"/>
      <c r="S814" s="229"/>
      <c r="T814" s="230"/>
      <c r="AT814" s="231" t="s">
        <v>174</v>
      </c>
      <c r="AU814" s="231" t="s">
        <v>81</v>
      </c>
      <c r="AV814" s="12" t="s">
        <v>79</v>
      </c>
      <c r="AW814" s="12" t="s">
        <v>36</v>
      </c>
      <c r="AX814" s="12" t="s">
        <v>72</v>
      </c>
      <c r="AY814" s="231" t="s">
        <v>162</v>
      </c>
    </row>
    <row r="815" spans="2:51" s="13" customFormat="1" ht="13.5">
      <c r="B815" s="232"/>
      <c r="C815" s="233"/>
      <c r="D815" s="218" t="s">
        <v>174</v>
      </c>
      <c r="E815" s="234" t="s">
        <v>21</v>
      </c>
      <c r="F815" s="235" t="s">
        <v>2350</v>
      </c>
      <c r="G815" s="233"/>
      <c r="H815" s="236">
        <v>62.839</v>
      </c>
      <c r="I815" s="237"/>
      <c r="J815" s="233"/>
      <c r="K815" s="233"/>
      <c r="L815" s="238"/>
      <c r="M815" s="239"/>
      <c r="N815" s="240"/>
      <c r="O815" s="240"/>
      <c r="P815" s="240"/>
      <c r="Q815" s="240"/>
      <c r="R815" s="240"/>
      <c r="S815" s="240"/>
      <c r="T815" s="241"/>
      <c r="AT815" s="242" t="s">
        <v>174</v>
      </c>
      <c r="AU815" s="242" t="s">
        <v>81</v>
      </c>
      <c r="AV815" s="13" t="s">
        <v>81</v>
      </c>
      <c r="AW815" s="13" t="s">
        <v>36</v>
      </c>
      <c r="AX815" s="13" t="s">
        <v>72</v>
      </c>
      <c r="AY815" s="242" t="s">
        <v>162</v>
      </c>
    </row>
    <row r="816" spans="2:51" s="13" customFormat="1" ht="13.5">
      <c r="B816" s="232"/>
      <c r="C816" s="233"/>
      <c r="D816" s="218" t="s">
        <v>174</v>
      </c>
      <c r="E816" s="234" t="s">
        <v>21</v>
      </c>
      <c r="F816" s="235" t="s">
        <v>2332</v>
      </c>
      <c r="G816" s="233"/>
      <c r="H816" s="236">
        <v>-4.59</v>
      </c>
      <c r="I816" s="237"/>
      <c r="J816" s="233"/>
      <c r="K816" s="233"/>
      <c r="L816" s="238"/>
      <c r="M816" s="239"/>
      <c r="N816" s="240"/>
      <c r="O816" s="240"/>
      <c r="P816" s="240"/>
      <c r="Q816" s="240"/>
      <c r="R816" s="240"/>
      <c r="S816" s="240"/>
      <c r="T816" s="241"/>
      <c r="AT816" s="242" t="s">
        <v>174</v>
      </c>
      <c r="AU816" s="242" t="s">
        <v>81</v>
      </c>
      <c r="AV816" s="13" t="s">
        <v>81</v>
      </c>
      <c r="AW816" s="13" t="s">
        <v>36</v>
      </c>
      <c r="AX816" s="13" t="s">
        <v>72</v>
      </c>
      <c r="AY816" s="242" t="s">
        <v>162</v>
      </c>
    </row>
    <row r="817" spans="2:51" s="13" customFormat="1" ht="13.5">
      <c r="B817" s="232"/>
      <c r="C817" s="233"/>
      <c r="D817" s="218" t="s">
        <v>174</v>
      </c>
      <c r="E817" s="234" t="s">
        <v>21</v>
      </c>
      <c r="F817" s="235" t="s">
        <v>278</v>
      </c>
      <c r="G817" s="233"/>
      <c r="H817" s="236">
        <v>-1.8</v>
      </c>
      <c r="I817" s="237"/>
      <c r="J817" s="233"/>
      <c r="K817" s="233"/>
      <c r="L817" s="238"/>
      <c r="M817" s="239"/>
      <c r="N817" s="240"/>
      <c r="O817" s="240"/>
      <c r="P817" s="240"/>
      <c r="Q817" s="240"/>
      <c r="R817" s="240"/>
      <c r="S817" s="240"/>
      <c r="T817" s="241"/>
      <c r="AT817" s="242" t="s">
        <v>174</v>
      </c>
      <c r="AU817" s="242" t="s">
        <v>81</v>
      </c>
      <c r="AV817" s="13" t="s">
        <v>81</v>
      </c>
      <c r="AW817" s="13" t="s">
        <v>36</v>
      </c>
      <c r="AX817" s="13" t="s">
        <v>72</v>
      </c>
      <c r="AY817" s="242" t="s">
        <v>162</v>
      </c>
    </row>
    <row r="818" spans="2:51" s="12" customFormat="1" ht="13.5">
      <c r="B818" s="221"/>
      <c r="C818" s="222"/>
      <c r="D818" s="218" t="s">
        <v>174</v>
      </c>
      <c r="E818" s="223" t="s">
        <v>21</v>
      </c>
      <c r="F818" s="224" t="s">
        <v>2328</v>
      </c>
      <c r="G818" s="222"/>
      <c r="H818" s="225" t="s">
        <v>21</v>
      </c>
      <c r="I818" s="226"/>
      <c r="J818" s="222"/>
      <c r="K818" s="222"/>
      <c r="L818" s="227"/>
      <c r="M818" s="228"/>
      <c r="N818" s="229"/>
      <c r="O818" s="229"/>
      <c r="P818" s="229"/>
      <c r="Q818" s="229"/>
      <c r="R818" s="229"/>
      <c r="S818" s="229"/>
      <c r="T818" s="230"/>
      <c r="AT818" s="231" t="s">
        <v>174</v>
      </c>
      <c r="AU818" s="231" t="s">
        <v>81</v>
      </c>
      <c r="AV818" s="12" t="s">
        <v>79</v>
      </c>
      <c r="AW818" s="12" t="s">
        <v>36</v>
      </c>
      <c r="AX818" s="12" t="s">
        <v>72</v>
      </c>
      <c r="AY818" s="231" t="s">
        <v>162</v>
      </c>
    </row>
    <row r="819" spans="2:51" s="13" customFormat="1" ht="13.5">
      <c r="B819" s="232"/>
      <c r="C819" s="233"/>
      <c r="D819" s="218" t="s">
        <v>174</v>
      </c>
      <c r="E819" s="234" t="s">
        <v>21</v>
      </c>
      <c r="F819" s="235" t="s">
        <v>2352</v>
      </c>
      <c r="G819" s="233"/>
      <c r="H819" s="236">
        <v>93.107</v>
      </c>
      <c r="I819" s="237"/>
      <c r="J819" s="233"/>
      <c r="K819" s="233"/>
      <c r="L819" s="238"/>
      <c r="M819" s="239"/>
      <c r="N819" s="240"/>
      <c r="O819" s="240"/>
      <c r="P819" s="240"/>
      <c r="Q819" s="240"/>
      <c r="R819" s="240"/>
      <c r="S819" s="240"/>
      <c r="T819" s="241"/>
      <c r="AT819" s="242" t="s">
        <v>174</v>
      </c>
      <c r="AU819" s="242" t="s">
        <v>81</v>
      </c>
      <c r="AV819" s="13" t="s">
        <v>81</v>
      </c>
      <c r="AW819" s="13" t="s">
        <v>36</v>
      </c>
      <c r="AX819" s="13" t="s">
        <v>72</v>
      </c>
      <c r="AY819" s="242" t="s">
        <v>162</v>
      </c>
    </row>
    <row r="820" spans="2:51" s="13" customFormat="1" ht="13.5">
      <c r="B820" s="232"/>
      <c r="C820" s="233"/>
      <c r="D820" s="218" t="s">
        <v>174</v>
      </c>
      <c r="E820" s="234" t="s">
        <v>21</v>
      </c>
      <c r="F820" s="235" t="s">
        <v>2338</v>
      </c>
      <c r="G820" s="233"/>
      <c r="H820" s="236">
        <v>-9.18</v>
      </c>
      <c r="I820" s="237"/>
      <c r="J820" s="233"/>
      <c r="K820" s="233"/>
      <c r="L820" s="238"/>
      <c r="M820" s="239"/>
      <c r="N820" s="240"/>
      <c r="O820" s="240"/>
      <c r="P820" s="240"/>
      <c r="Q820" s="240"/>
      <c r="R820" s="240"/>
      <c r="S820" s="240"/>
      <c r="T820" s="241"/>
      <c r="AT820" s="242" t="s">
        <v>174</v>
      </c>
      <c r="AU820" s="242" t="s">
        <v>81</v>
      </c>
      <c r="AV820" s="13" t="s">
        <v>81</v>
      </c>
      <c r="AW820" s="13" t="s">
        <v>36</v>
      </c>
      <c r="AX820" s="13" t="s">
        <v>72</v>
      </c>
      <c r="AY820" s="242" t="s">
        <v>162</v>
      </c>
    </row>
    <row r="821" spans="2:51" s="13" customFormat="1" ht="13.5">
      <c r="B821" s="232"/>
      <c r="C821" s="233"/>
      <c r="D821" s="218" t="s">
        <v>174</v>
      </c>
      <c r="E821" s="234" t="s">
        <v>21</v>
      </c>
      <c r="F821" s="235" t="s">
        <v>282</v>
      </c>
      <c r="G821" s="233"/>
      <c r="H821" s="236">
        <v>-3.6</v>
      </c>
      <c r="I821" s="237"/>
      <c r="J821" s="233"/>
      <c r="K821" s="233"/>
      <c r="L821" s="238"/>
      <c r="M821" s="239"/>
      <c r="N821" s="240"/>
      <c r="O821" s="240"/>
      <c r="P821" s="240"/>
      <c r="Q821" s="240"/>
      <c r="R821" s="240"/>
      <c r="S821" s="240"/>
      <c r="T821" s="241"/>
      <c r="AT821" s="242" t="s">
        <v>174</v>
      </c>
      <c r="AU821" s="242" t="s">
        <v>81</v>
      </c>
      <c r="AV821" s="13" t="s">
        <v>81</v>
      </c>
      <c r="AW821" s="13" t="s">
        <v>36</v>
      </c>
      <c r="AX821" s="13" t="s">
        <v>72</v>
      </c>
      <c r="AY821" s="242" t="s">
        <v>162</v>
      </c>
    </row>
    <row r="822" spans="2:51" s="12" customFormat="1" ht="13.5">
      <c r="B822" s="221"/>
      <c r="C822" s="222"/>
      <c r="D822" s="218" t="s">
        <v>174</v>
      </c>
      <c r="E822" s="223" t="s">
        <v>21</v>
      </c>
      <c r="F822" s="224" t="s">
        <v>2353</v>
      </c>
      <c r="G822" s="222"/>
      <c r="H822" s="225" t="s">
        <v>21</v>
      </c>
      <c r="I822" s="226"/>
      <c r="J822" s="222"/>
      <c r="K822" s="222"/>
      <c r="L822" s="227"/>
      <c r="M822" s="228"/>
      <c r="N822" s="229"/>
      <c r="O822" s="229"/>
      <c r="P822" s="229"/>
      <c r="Q822" s="229"/>
      <c r="R822" s="229"/>
      <c r="S822" s="229"/>
      <c r="T822" s="230"/>
      <c r="AT822" s="231" t="s">
        <v>174</v>
      </c>
      <c r="AU822" s="231" t="s">
        <v>81</v>
      </c>
      <c r="AV822" s="12" t="s">
        <v>79</v>
      </c>
      <c r="AW822" s="12" t="s">
        <v>36</v>
      </c>
      <c r="AX822" s="12" t="s">
        <v>72</v>
      </c>
      <c r="AY822" s="231" t="s">
        <v>162</v>
      </c>
    </row>
    <row r="823" spans="2:51" s="13" customFormat="1" ht="13.5">
      <c r="B823" s="232"/>
      <c r="C823" s="233"/>
      <c r="D823" s="218" t="s">
        <v>174</v>
      </c>
      <c r="E823" s="234" t="s">
        <v>21</v>
      </c>
      <c r="F823" s="235" t="s">
        <v>2617</v>
      </c>
      <c r="G823" s="233"/>
      <c r="H823" s="236">
        <v>7.4</v>
      </c>
      <c r="I823" s="237"/>
      <c r="J823" s="233"/>
      <c r="K823" s="233"/>
      <c r="L823" s="238"/>
      <c r="M823" s="239"/>
      <c r="N823" s="240"/>
      <c r="O823" s="240"/>
      <c r="P823" s="240"/>
      <c r="Q823" s="240"/>
      <c r="R823" s="240"/>
      <c r="S823" s="240"/>
      <c r="T823" s="241"/>
      <c r="AT823" s="242" t="s">
        <v>174</v>
      </c>
      <c r="AU823" s="242" t="s">
        <v>81</v>
      </c>
      <c r="AV823" s="13" t="s">
        <v>81</v>
      </c>
      <c r="AW823" s="13" t="s">
        <v>36</v>
      </c>
      <c r="AX823" s="13" t="s">
        <v>72</v>
      </c>
      <c r="AY823" s="242" t="s">
        <v>162</v>
      </c>
    </row>
    <row r="824" spans="2:51" s="12" customFormat="1" ht="13.5">
      <c r="B824" s="221"/>
      <c r="C824" s="222"/>
      <c r="D824" s="218" t="s">
        <v>174</v>
      </c>
      <c r="E824" s="223" t="s">
        <v>21</v>
      </c>
      <c r="F824" s="224" t="s">
        <v>371</v>
      </c>
      <c r="G824" s="222"/>
      <c r="H824" s="225" t="s">
        <v>21</v>
      </c>
      <c r="I824" s="226"/>
      <c r="J824" s="222"/>
      <c r="K824" s="222"/>
      <c r="L824" s="227"/>
      <c r="M824" s="228"/>
      <c r="N824" s="229"/>
      <c r="O824" s="229"/>
      <c r="P824" s="229"/>
      <c r="Q824" s="229"/>
      <c r="R824" s="229"/>
      <c r="S824" s="229"/>
      <c r="T824" s="230"/>
      <c r="AT824" s="231" t="s">
        <v>174</v>
      </c>
      <c r="AU824" s="231" t="s">
        <v>81</v>
      </c>
      <c r="AV824" s="12" t="s">
        <v>79</v>
      </c>
      <c r="AW824" s="12" t="s">
        <v>36</v>
      </c>
      <c r="AX824" s="12" t="s">
        <v>72</v>
      </c>
      <c r="AY824" s="231" t="s">
        <v>162</v>
      </c>
    </row>
    <row r="825" spans="2:51" s="13" customFormat="1" ht="13.5">
      <c r="B825" s="232"/>
      <c r="C825" s="233"/>
      <c r="D825" s="218" t="s">
        <v>174</v>
      </c>
      <c r="E825" s="234" t="s">
        <v>21</v>
      </c>
      <c r="F825" s="235" t="s">
        <v>2618</v>
      </c>
      <c r="G825" s="233"/>
      <c r="H825" s="236">
        <v>10.08</v>
      </c>
      <c r="I825" s="237"/>
      <c r="J825" s="233"/>
      <c r="K825" s="233"/>
      <c r="L825" s="238"/>
      <c r="M825" s="239"/>
      <c r="N825" s="240"/>
      <c r="O825" s="240"/>
      <c r="P825" s="240"/>
      <c r="Q825" s="240"/>
      <c r="R825" s="240"/>
      <c r="S825" s="240"/>
      <c r="T825" s="241"/>
      <c r="AT825" s="242" t="s">
        <v>174</v>
      </c>
      <c r="AU825" s="242" t="s">
        <v>81</v>
      </c>
      <c r="AV825" s="13" t="s">
        <v>81</v>
      </c>
      <c r="AW825" s="13" t="s">
        <v>36</v>
      </c>
      <c r="AX825" s="13" t="s">
        <v>72</v>
      </c>
      <c r="AY825" s="242" t="s">
        <v>162</v>
      </c>
    </row>
    <row r="826" spans="2:51" s="13" customFormat="1" ht="13.5">
      <c r="B826" s="232"/>
      <c r="C826" s="233"/>
      <c r="D826" s="218" t="s">
        <v>174</v>
      </c>
      <c r="E826" s="234" t="s">
        <v>21</v>
      </c>
      <c r="F826" s="235" t="s">
        <v>2355</v>
      </c>
      <c r="G826" s="233"/>
      <c r="H826" s="236">
        <v>14.28</v>
      </c>
      <c r="I826" s="237"/>
      <c r="J826" s="233"/>
      <c r="K826" s="233"/>
      <c r="L826" s="238"/>
      <c r="M826" s="239"/>
      <c r="N826" s="240"/>
      <c r="O826" s="240"/>
      <c r="P826" s="240"/>
      <c r="Q826" s="240"/>
      <c r="R826" s="240"/>
      <c r="S826" s="240"/>
      <c r="T826" s="241"/>
      <c r="AT826" s="242" t="s">
        <v>174</v>
      </c>
      <c r="AU826" s="242" t="s">
        <v>81</v>
      </c>
      <c r="AV826" s="13" t="s">
        <v>81</v>
      </c>
      <c r="AW826" s="13" t="s">
        <v>36</v>
      </c>
      <c r="AX826" s="13" t="s">
        <v>72</v>
      </c>
      <c r="AY826" s="242" t="s">
        <v>162</v>
      </c>
    </row>
    <row r="827" spans="2:51" s="12" customFormat="1" ht="13.5">
      <c r="B827" s="221"/>
      <c r="C827" s="222"/>
      <c r="D827" s="218" t="s">
        <v>174</v>
      </c>
      <c r="E827" s="223" t="s">
        <v>21</v>
      </c>
      <c r="F827" s="224" t="s">
        <v>2619</v>
      </c>
      <c r="G827" s="222"/>
      <c r="H827" s="225" t="s">
        <v>21</v>
      </c>
      <c r="I827" s="226"/>
      <c r="J827" s="222"/>
      <c r="K827" s="222"/>
      <c r="L827" s="227"/>
      <c r="M827" s="228"/>
      <c r="N827" s="229"/>
      <c r="O827" s="229"/>
      <c r="P827" s="229"/>
      <c r="Q827" s="229"/>
      <c r="R827" s="229"/>
      <c r="S827" s="229"/>
      <c r="T827" s="230"/>
      <c r="AT827" s="231" t="s">
        <v>174</v>
      </c>
      <c r="AU827" s="231" t="s">
        <v>81</v>
      </c>
      <c r="AV827" s="12" t="s">
        <v>79</v>
      </c>
      <c r="AW827" s="12" t="s">
        <v>36</v>
      </c>
      <c r="AX827" s="12" t="s">
        <v>72</v>
      </c>
      <c r="AY827" s="231" t="s">
        <v>162</v>
      </c>
    </row>
    <row r="828" spans="2:51" s="13" customFormat="1" ht="13.5">
      <c r="B828" s="232"/>
      <c r="C828" s="233"/>
      <c r="D828" s="218" t="s">
        <v>174</v>
      </c>
      <c r="E828" s="234" t="s">
        <v>21</v>
      </c>
      <c r="F828" s="235" t="s">
        <v>910</v>
      </c>
      <c r="G828" s="233"/>
      <c r="H828" s="236">
        <v>100</v>
      </c>
      <c r="I828" s="237"/>
      <c r="J828" s="233"/>
      <c r="K828" s="233"/>
      <c r="L828" s="238"/>
      <c r="M828" s="239"/>
      <c r="N828" s="240"/>
      <c r="O828" s="240"/>
      <c r="P828" s="240"/>
      <c r="Q828" s="240"/>
      <c r="R828" s="240"/>
      <c r="S828" s="240"/>
      <c r="T828" s="241"/>
      <c r="AT828" s="242" t="s">
        <v>174</v>
      </c>
      <c r="AU828" s="242" t="s">
        <v>81</v>
      </c>
      <c r="AV828" s="13" t="s">
        <v>81</v>
      </c>
      <c r="AW828" s="13" t="s">
        <v>36</v>
      </c>
      <c r="AX828" s="13" t="s">
        <v>72</v>
      </c>
      <c r="AY828" s="242" t="s">
        <v>162</v>
      </c>
    </row>
    <row r="829" spans="2:51" s="12" customFormat="1" ht="13.5">
      <c r="B829" s="221"/>
      <c r="C829" s="222"/>
      <c r="D829" s="218" t="s">
        <v>174</v>
      </c>
      <c r="E829" s="223" t="s">
        <v>21</v>
      </c>
      <c r="F829" s="224" t="s">
        <v>2620</v>
      </c>
      <c r="G829" s="222"/>
      <c r="H829" s="225" t="s">
        <v>21</v>
      </c>
      <c r="I829" s="226"/>
      <c r="J829" s="222"/>
      <c r="K829" s="222"/>
      <c r="L829" s="227"/>
      <c r="M829" s="228"/>
      <c r="N829" s="229"/>
      <c r="O829" s="229"/>
      <c r="P829" s="229"/>
      <c r="Q829" s="229"/>
      <c r="R829" s="229"/>
      <c r="S829" s="229"/>
      <c r="T829" s="230"/>
      <c r="AT829" s="231" t="s">
        <v>174</v>
      </c>
      <c r="AU829" s="231" t="s">
        <v>81</v>
      </c>
      <c r="AV829" s="12" t="s">
        <v>79</v>
      </c>
      <c r="AW829" s="12" t="s">
        <v>36</v>
      </c>
      <c r="AX829" s="12" t="s">
        <v>72</v>
      </c>
      <c r="AY829" s="231" t="s">
        <v>162</v>
      </c>
    </row>
    <row r="830" spans="2:51" s="13" customFormat="1" ht="27">
      <c r="B830" s="232"/>
      <c r="C830" s="233"/>
      <c r="D830" s="218" t="s">
        <v>174</v>
      </c>
      <c r="E830" s="234" t="s">
        <v>21</v>
      </c>
      <c r="F830" s="235" t="s">
        <v>2313</v>
      </c>
      <c r="G830" s="233"/>
      <c r="H830" s="236">
        <v>360.73</v>
      </c>
      <c r="I830" s="237"/>
      <c r="J830" s="233"/>
      <c r="K830" s="233"/>
      <c r="L830" s="238"/>
      <c r="M830" s="239"/>
      <c r="N830" s="240"/>
      <c r="O830" s="240"/>
      <c r="P830" s="240"/>
      <c r="Q830" s="240"/>
      <c r="R830" s="240"/>
      <c r="S830" s="240"/>
      <c r="T830" s="241"/>
      <c r="AT830" s="242" t="s">
        <v>174</v>
      </c>
      <c r="AU830" s="242" t="s">
        <v>81</v>
      </c>
      <c r="AV830" s="13" t="s">
        <v>81</v>
      </c>
      <c r="AW830" s="13" t="s">
        <v>36</v>
      </c>
      <c r="AX830" s="13" t="s">
        <v>72</v>
      </c>
      <c r="AY830" s="242" t="s">
        <v>162</v>
      </c>
    </row>
    <row r="831" spans="2:51" s="12" customFormat="1" ht="13.5">
      <c r="B831" s="221"/>
      <c r="C831" s="222"/>
      <c r="D831" s="218" t="s">
        <v>174</v>
      </c>
      <c r="E831" s="223" t="s">
        <v>21</v>
      </c>
      <c r="F831" s="224" t="s">
        <v>2621</v>
      </c>
      <c r="G831" s="222"/>
      <c r="H831" s="225" t="s">
        <v>21</v>
      </c>
      <c r="I831" s="226"/>
      <c r="J831" s="222"/>
      <c r="K831" s="222"/>
      <c r="L831" s="227"/>
      <c r="M831" s="228"/>
      <c r="N831" s="229"/>
      <c r="O831" s="229"/>
      <c r="P831" s="229"/>
      <c r="Q831" s="229"/>
      <c r="R831" s="229"/>
      <c r="S831" s="229"/>
      <c r="T831" s="230"/>
      <c r="AT831" s="231" t="s">
        <v>174</v>
      </c>
      <c r="AU831" s="231" t="s">
        <v>81</v>
      </c>
      <c r="AV831" s="12" t="s">
        <v>79</v>
      </c>
      <c r="AW831" s="12" t="s">
        <v>36</v>
      </c>
      <c r="AX831" s="12" t="s">
        <v>72</v>
      </c>
      <c r="AY831" s="231" t="s">
        <v>162</v>
      </c>
    </row>
    <row r="832" spans="2:51" s="13" customFormat="1" ht="13.5">
      <c r="B832" s="232"/>
      <c r="C832" s="233"/>
      <c r="D832" s="218" t="s">
        <v>174</v>
      </c>
      <c r="E832" s="234" t="s">
        <v>21</v>
      </c>
      <c r="F832" s="235" t="s">
        <v>2622</v>
      </c>
      <c r="G832" s="233"/>
      <c r="H832" s="236">
        <v>-89.762</v>
      </c>
      <c r="I832" s="237"/>
      <c r="J832" s="233"/>
      <c r="K832" s="233"/>
      <c r="L832" s="238"/>
      <c r="M832" s="239"/>
      <c r="N832" s="240"/>
      <c r="O832" s="240"/>
      <c r="P832" s="240"/>
      <c r="Q832" s="240"/>
      <c r="R832" s="240"/>
      <c r="S832" s="240"/>
      <c r="T832" s="241"/>
      <c r="AT832" s="242" t="s">
        <v>174</v>
      </c>
      <c r="AU832" s="242" t="s">
        <v>81</v>
      </c>
      <c r="AV832" s="13" t="s">
        <v>81</v>
      </c>
      <c r="AW832" s="13" t="s">
        <v>36</v>
      </c>
      <c r="AX832" s="13" t="s">
        <v>72</v>
      </c>
      <c r="AY832" s="242" t="s">
        <v>162</v>
      </c>
    </row>
    <row r="833" spans="2:51" s="14" customFormat="1" ht="13.5">
      <c r="B833" s="243"/>
      <c r="C833" s="244"/>
      <c r="D833" s="245" t="s">
        <v>174</v>
      </c>
      <c r="E833" s="246" t="s">
        <v>21</v>
      </c>
      <c r="F833" s="247" t="s">
        <v>184</v>
      </c>
      <c r="G833" s="244"/>
      <c r="H833" s="248">
        <v>1283.102</v>
      </c>
      <c r="I833" s="249"/>
      <c r="J833" s="244"/>
      <c r="K833" s="244"/>
      <c r="L833" s="250"/>
      <c r="M833" s="251"/>
      <c r="N833" s="252"/>
      <c r="O833" s="252"/>
      <c r="P833" s="252"/>
      <c r="Q833" s="252"/>
      <c r="R833" s="252"/>
      <c r="S833" s="252"/>
      <c r="T833" s="253"/>
      <c r="AT833" s="254" t="s">
        <v>174</v>
      </c>
      <c r="AU833" s="254" t="s">
        <v>81</v>
      </c>
      <c r="AV833" s="14" t="s">
        <v>170</v>
      </c>
      <c r="AW833" s="14" t="s">
        <v>36</v>
      </c>
      <c r="AX833" s="14" t="s">
        <v>79</v>
      </c>
      <c r="AY833" s="254" t="s">
        <v>162</v>
      </c>
    </row>
    <row r="834" spans="2:65" s="1" customFormat="1" ht="22.5" customHeight="1">
      <c r="B834" s="43"/>
      <c r="C834" s="206" t="s">
        <v>1005</v>
      </c>
      <c r="D834" s="206" t="s">
        <v>165</v>
      </c>
      <c r="E834" s="207" t="s">
        <v>1294</v>
      </c>
      <c r="F834" s="208" t="s">
        <v>1295</v>
      </c>
      <c r="G834" s="209" t="s">
        <v>187</v>
      </c>
      <c r="H834" s="210">
        <v>922.372</v>
      </c>
      <c r="I834" s="211"/>
      <c r="J834" s="212">
        <f>ROUND(I834*H834,2)</f>
        <v>0</v>
      </c>
      <c r="K834" s="208" t="s">
        <v>169</v>
      </c>
      <c r="L834" s="63"/>
      <c r="M834" s="213" t="s">
        <v>21</v>
      </c>
      <c r="N834" s="214" t="s">
        <v>43</v>
      </c>
      <c r="O834" s="44"/>
      <c r="P834" s="215">
        <f>O834*H834</f>
        <v>0</v>
      </c>
      <c r="Q834" s="215">
        <v>5E-05</v>
      </c>
      <c r="R834" s="215">
        <f>Q834*H834</f>
        <v>0.0461186</v>
      </c>
      <c r="S834" s="215">
        <v>0</v>
      </c>
      <c r="T834" s="216">
        <f>S834*H834</f>
        <v>0</v>
      </c>
      <c r="AR834" s="26" t="s">
        <v>376</v>
      </c>
      <c r="AT834" s="26" t="s">
        <v>165</v>
      </c>
      <c r="AU834" s="26" t="s">
        <v>81</v>
      </c>
      <c r="AY834" s="26" t="s">
        <v>162</v>
      </c>
      <c r="BE834" s="217">
        <f>IF(N834="základní",J834,0)</f>
        <v>0</v>
      </c>
      <c r="BF834" s="217">
        <f>IF(N834="snížená",J834,0)</f>
        <v>0</v>
      </c>
      <c r="BG834" s="217">
        <f>IF(N834="zákl. přenesená",J834,0)</f>
        <v>0</v>
      </c>
      <c r="BH834" s="217">
        <f>IF(N834="sníž. přenesená",J834,0)</f>
        <v>0</v>
      </c>
      <c r="BI834" s="217">
        <f>IF(N834="nulová",J834,0)</f>
        <v>0</v>
      </c>
      <c r="BJ834" s="26" t="s">
        <v>79</v>
      </c>
      <c r="BK834" s="217">
        <f>ROUND(I834*H834,2)</f>
        <v>0</v>
      </c>
      <c r="BL834" s="26" t="s">
        <v>376</v>
      </c>
      <c r="BM834" s="26" t="s">
        <v>2623</v>
      </c>
    </row>
    <row r="835" spans="2:51" s="12" customFormat="1" ht="13.5">
      <c r="B835" s="221"/>
      <c r="C835" s="222"/>
      <c r="D835" s="218" t="s">
        <v>174</v>
      </c>
      <c r="E835" s="223" t="s">
        <v>21</v>
      </c>
      <c r="F835" s="224" t="s">
        <v>2306</v>
      </c>
      <c r="G835" s="222"/>
      <c r="H835" s="225" t="s">
        <v>21</v>
      </c>
      <c r="I835" s="226"/>
      <c r="J835" s="222"/>
      <c r="K835" s="222"/>
      <c r="L835" s="227"/>
      <c r="M835" s="228"/>
      <c r="N835" s="229"/>
      <c r="O835" s="229"/>
      <c r="P835" s="229"/>
      <c r="Q835" s="229"/>
      <c r="R835" s="229"/>
      <c r="S835" s="229"/>
      <c r="T835" s="230"/>
      <c r="AT835" s="231" t="s">
        <v>174</v>
      </c>
      <c r="AU835" s="231" t="s">
        <v>81</v>
      </c>
      <c r="AV835" s="12" t="s">
        <v>79</v>
      </c>
      <c r="AW835" s="12" t="s">
        <v>36</v>
      </c>
      <c r="AX835" s="12" t="s">
        <v>72</v>
      </c>
      <c r="AY835" s="231" t="s">
        <v>162</v>
      </c>
    </row>
    <row r="836" spans="2:51" s="13" customFormat="1" ht="13.5">
      <c r="B836" s="232"/>
      <c r="C836" s="233"/>
      <c r="D836" s="218" t="s">
        <v>174</v>
      </c>
      <c r="E836" s="234" t="s">
        <v>21</v>
      </c>
      <c r="F836" s="235" t="s">
        <v>2331</v>
      </c>
      <c r="G836" s="233"/>
      <c r="H836" s="236">
        <v>64.092</v>
      </c>
      <c r="I836" s="237"/>
      <c r="J836" s="233"/>
      <c r="K836" s="233"/>
      <c r="L836" s="238"/>
      <c r="M836" s="239"/>
      <c r="N836" s="240"/>
      <c r="O836" s="240"/>
      <c r="P836" s="240"/>
      <c r="Q836" s="240"/>
      <c r="R836" s="240"/>
      <c r="S836" s="240"/>
      <c r="T836" s="241"/>
      <c r="AT836" s="242" t="s">
        <v>174</v>
      </c>
      <c r="AU836" s="242" t="s">
        <v>81</v>
      </c>
      <c r="AV836" s="13" t="s">
        <v>81</v>
      </c>
      <c r="AW836" s="13" t="s">
        <v>36</v>
      </c>
      <c r="AX836" s="13" t="s">
        <v>72</v>
      </c>
      <c r="AY836" s="242" t="s">
        <v>162</v>
      </c>
    </row>
    <row r="837" spans="2:51" s="13" customFormat="1" ht="13.5">
      <c r="B837" s="232"/>
      <c r="C837" s="233"/>
      <c r="D837" s="218" t="s">
        <v>174</v>
      </c>
      <c r="E837" s="234" t="s">
        <v>21</v>
      </c>
      <c r="F837" s="235" t="s">
        <v>2332</v>
      </c>
      <c r="G837" s="233"/>
      <c r="H837" s="236">
        <v>-4.59</v>
      </c>
      <c r="I837" s="237"/>
      <c r="J837" s="233"/>
      <c r="K837" s="233"/>
      <c r="L837" s="238"/>
      <c r="M837" s="239"/>
      <c r="N837" s="240"/>
      <c r="O837" s="240"/>
      <c r="P837" s="240"/>
      <c r="Q837" s="240"/>
      <c r="R837" s="240"/>
      <c r="S837" s="240"/>
      <c r="T837" s="241"/>
      <c r="AT837" s="242" t="s">
        <v>174</v>
      </c>
      <c r="AU837" s="242" t="s">
        <v>81</v>
      </c>
      <c r="AV837" s="13" t="s">
        <v>81</v>
      </c>
      <c r="AW837" s="13" t="s">
        <v>36</v>
      </c>
      <c r="AX837" s="13" t="s">
        <v>72</v>
      </c>
      <c r="AY837" s="242" t="s">
        <v>162</v>
      </c>
    </row>
    <row r="838" spans="2:51" s="13" customFormat="1" ht="13.5">
      <c r="B838" s="232"/>
      <c r="C838" s="233"/>
      <c r="D838" s="218" t="s">
        <v>174</v>
      </c>
      <c r="E838" s="234" t="s">
        <v>21</v>
      </c>
      <c r="F838" s="235" t="s">
        <v>278</v>
      </c>
      <c r="G838" s="233"/>
      <c r="H838" s="236">
        <v>-1.8</v>
      </c>
      <c r="I838" s="237"/>
      <c r="J838" s="233"/>
      <c r="K838" s="233"/>
      <c r="L838" s="238"/>
      <c r="M838" s="239"/>
      <c r="N838" s="240"/>
      <c r="O838" s="240"/>
      <c r="P838" s="240"/>
      <c r="Q838" s="240"/>
      <c r="R838" s="240"/>
      <c r="S838" s="240"/>
      <c r="T838" s="241"/>
      <c r="AT838" s="242" t="s">
        <v>174</v>
      </c>
      <c r="AU838" s="242" t="s">
        <v>81</v>
      </c>
      <c r="AV838" s="13" t="s">
        <v>81</v>
      </c>
      <c r="AW838" s="13" t="s">
        <v>36</v>
      </c>
      <c r="AX838" s="13" t="s">
        <v>72</v>
      </c>
      <c r="AY838" s="242" t="s">
        <v>162</v>
      </c>
    </row>
    <row r="839" spans="2:51" s="12" customFormat="1" ht="13.5">
      <c r="B839" s="221"/>
      <c r="C839" s="222"/>
      <c r="D839" s="218" t="s">
        <v>174</v>
      </c>
      <c r="E839" s="223" t="s">
        <v>21</v>
      </c>
      <c r="F839" s="224" t="s">
        <v>2321</v>
      </c>
      <c r="G839" s="222"/>
      <c r="H839" s="225" t="s">
        <v>21</v>
      </c>
      <c r="I839" s="226"/>
      <c r="J839" s="222"/>
      <c r="K839" s="222"/>
      <c r="L839" s="227"/>
      <c r="M839" s="228"/>
      <c r="N839" s="229"/>
      <c r="O839" s="229"/>
      <c r="P839" s="229"/>
      <c r="Q839" s="229"/>
      <c r="R839" s="229"/>
      <c r="S839" s="229"/>
      <c r="T839" s="230"/>
      <c r="AT839" s="231" t="s">
        <v>174</v>
      </c>
      <c r="AU839" s="231" t="s">
        <v>81</v>
      </c>
      <c r="AV839" s="12" t="s">
        <v>79</v>
      </c>
      <c r="AW839" s="12" t="s">
        <v>36</v>
      </c>
      <c r="AX839" s="12" t="s">
        <v>72</v>
      </c>
      <c r="AY839" s="231" t="s">
        <v>162</v>
      </c>
    </row>
    <row r="840" spans="2:51" s="13" customFormat="1" ht="13.5">
      <c r="B840" s="232"/>
      <c r="C840" s="233"/>
      <c r="D840" s="218" t="s">
        <v>174</v>
      </c>
      <c r="E840" s="234" t="s">
        <v>21</v>
      </c>
      <c r="F840" s="235" t="s">
        <v>2333</v>
      </c>
      <c r="G840" s="233"/>
      <c r="H840" s="236">
        <v>62.457</v>
      </c>
      <c r="I840" s="237"/>
      <c r="J840" s="233"/>
      <c r="K840" s="233"/>
      <c r="L840" s="238"/>
      <c r="M840" s="239"/>
      <c r="N840" s="240"/>
      <c r="O840" s="240"/>
      <c r="P840" s="240"/>
      <c r="Q840" s="240"/>
      <c r="R840" s="240"/>
      <c r="S840" s="240"/>
      <c r="T840" s="241"/>
      <c r="AT840" s="242" t="s">
        <v>174</v>
      </c>
      <c r="AU840" s="242" t="s">
        <v>81</v>
      </c>
      <c r="AV840" s="13" t="s">
        <v>81</v>
      </c>
      <c r="AW840" s="13" t="s">
        <v>36</v>
      </c>
      <c r="AX840" s="13" t="s">
        <v>72</v>
      </c>
      <c r="AY840" s="242" t="s">
        <v>162</v>
      </c>
    </row>
    <row r="841" spans="2:51" s="13" customFormat="1" ht="13.5">
      <c r="B841" s="232"/>
      <c r="C841" s="233"/>
      <c r="D841" s="218" t="s">
        <v>174</v>
      </c>
      <c r="E841" s="234" t="s">
        <v>21</v>
      </c>
      <c r="F841" s="235" t="s">
        <v>2332</v>
      </c>
      <c r="G841" s="233"/>
      <c r="H841" s="236">
        <v>-4.59</v>
      </c>
      <c r="I841" s="237"/>
      <c r="J841" s="233"/>
      <c r="K841" s="233"/>
      <c r="L841" s="238"/>
      <c r="M841" s="239"/>
      <c r="N841" s="240"/>
      <c r="O841" s="240"/>
      <c r="P841" s="240"/>
      <c r="Q841" s="240"/>
      <c r="R841" s="240"/>
      <c r="S841" s="240"/>
      <c r="T841" s="241"/>
      <c r="AT841" s="242" t="s">
        <v>174</v>
      </c>
      <c r="AU841" s="242" t="s">
        <v>81</v>
      </c>
      <c r="AV841" s="13" t="s">
        <v>81</v>
      </c>
      <c r="AW841" s="13" t="s">
        <v>36</v>
      </c>
      <c r="AX841" s="13" t="s">
        <v>72</v>
      </c>
      <c r="AY841" s="242" t="s">
        <v>162</v>
      </c>
    </row>
    <row r="842" spans="2:51" s="13" customFormat="1" ht="13.5">
      <c r="B842" s="232"/>
      <c r="C842" s="233"/>
      <c r="D842" s="218" t="s">
        <v>174</v>
      </c>
      <c r="E842" s="234" t="s">
        <v>21</v>
      </c>
      <c r="F842" s="235" t="s">
        <v>278</v>
      </c>
      <c r="G842" s="233"/>
      <c r="H842" s="236">
        <v>-1.8</v>
      </c>
      <c r="I842" s="237"/>
      <c r="J842" s="233"/>
      <c r="K842" s="233"/>
      <c r="L842" s="238"/>
      <c r="M842" s="239"/>
      <c r="N842" s="240"/>
      <c r="O842" s="240"/>
      <c r="P842" s="240"/>
      <c r="Q842" s="240"/>
      <c r="R842" s="240"/>
      <c r="S842" s="240"/>
      <c r="T842" s="241"/>
      <c r="AT842" s="242" t="s">
        <v>174</v>
      </c>
      <c r="AU842" s="242" t="s">
        <v>81</v>
      </c>
      <c r="AV842" s="13" t="s">
        <v>81</v>
      </c>
      <c r="AW842" s="13" t="s">
        <v>36</v>
      </c>
      <c r="AX842" s="13" t="s">
        <v>72</v>
      </c>
      <c r="AY842" s="242" t="s">
        <v>162</v>
      </c>
    </row>
    <row r="843" spans="2:51" s="12" customFormat="1" ht="13.5">
      <c r="B843" s="221"/>
      <c r="C843" s="222"/>
      <c r="D843" s="218" t="s">
        <v>174</v>
      </c>
      <c r="E843" s="223" t="s">
        <v>21</v>
      </c>
      <c r="F843" s="224" t="s">
        <v>2334</v>
      </c>
      <c r="G843" s="222"/>
      <c r="H843" s="225" t="s">
        <v>21</v>
      </c>
      <c r="I843" s="226"/>
      <c r="J843" s="222"/>
      <c r="K843" s="222"/>
      <c r="L843" s="227"/>
      <c r="M843" s="228"/>
      <c r="N843" s="229"/>
      <c r="O843" s="229"/>
      <c r="P843" s="229"/>
      <c r="Q843" s="229"/>
      <c r="R843" s="229"/>
      <c r="S843" s="229"/>
      <c r="T843" s="230"/>
      <c r="AT843" s="231" t="s">
        <v>174</v>
      </c>
      <c r="AU843" s="231" t="s">
        <v>81</v>
      </c>
      <c r="AV843" s="12" t="s">
        <v>79</v>
      </c>
      <c r="AW843" s="12" t="s">
        <v>36</v>
      </c>
      <c r="AX843" s="12" t="s">
        <v>72</v>
      </c>
      <c r="AY843" s="231" t="s">
        <v>162</v>
      </c>
    </row>
    <row r="844" spans="2:51" s="13" customFormat="1" ht="13.5">
      <c r="B844" s="232"/>
      <c r="C844" s="233"/>
      <c r="D844" s="218" t="s">
        <v>174</v>
      </c>
      <c r="E844" s="234" t="s">
        <v>21</v>
      </c>
      <c r="F844" s="235" t="s">
        <v>2335</v>
      </c>
      <c r="G844" s="233"/>
      <c r="H844" s="236">
        <v>62.13</v>
      </c>
      <c r="I844" s="237"/>
      <c r="J844" s="233"/>
      <c r="K844" s="233"/>
      <c r="L844" s="238"/>
      <c r="M844" s="239"/>
      <c r="N844" s="240"/>
      <c r="O844" s="240"/>
      <c r="P844" s="240"/>
      <c r="Q844" s="240"/>
      <c r="R844" s="240"/>
      <c r="S844" s="240"/>
      <c r="T844" s="241"/>
      <c r="AT844" s="242" t="s">
        <v>174</v>
      </c>
      <c r="AU844" s="242" t="s">
        <v>81</v>
      </c>
      <c r="AV844" s="13" t="s">
        <v>81</v>
      </c>
      <c r="AW844" s="13" t="s">
        <v>36</v>
      </c>
      <c r="AX844" s="13" t="s">
        <v>72</v>
      </c>
      <c r="AY844" s="242" t="s">
        <v>162</v>
      </c>
    </row>
    <row r="845" spans="2:51" s="13" customFormat="1" ht="13.5">
      <c r="B845" s="232"/>
      <c r="C845" s="233"/>
      <c r="D845" s="218" t="s">
        <v>174</v>
      </c>
      <c r="E845" s="234" t="s">
        <v>21</v>
      </c>
      <c r="F845" s="235" t="s">
        <v>2332</v>
      </c>
      <c r="G845" s="233"/>
      <c r="H845" s="236">
        <v>-4.59</v>
      </c>
      <c r="I845" s="237"/>
      <c r="J845" s="233"/>
      <c r="K845" s="233"/>
      <c r="L845" s="238"/>
      <c r="M845" s="239"/>
      <c r="N845" s="240"/>
      <c r="O845" s="240"/>
      <c r="P845" s="240"/>
      <c r="Q845" s="240"/>
      <c r="R845" s="240"/>
      <c r="S845" s="240"/>
      <c r="T845" s="241"/>
      <c r="AT845" s="242" t="s">
        <v>174</v>
      </c>
      <c r="AU845" s="242" t="s">
        <v>81</v>
      </c>
      <c r="AV845" s="13" t="s">
        <v>81</v>
      </c>
      <c r="AW845" s="13" t="s">
        <v>36</v>
      </c>
      <c r="AX845" s="13" t="s">
        <v>72</v>
      </c>
      <c r="AY845" s="242" t="s">
        <v>162</v>
      </c>
    </row>
    <row r="846" spans="2:51" s="13" customFormat="1" ht="13.5">
      <c r="B846" s="232"/>
      <c r="C846" s="233"/>
      <c r="D846" s="218" t="s">
        <v>174</v>
      </c>
      <c r="E846" s="234" t="s">
        <v>21</v>
      </c>
      <c r="F846" s="235" t="s">
        <v>278</v>
      </c>
      <c r="G846" s="233"/>
      <c r="H846" s="236">
        <v>-1.8</v>
      </c>
      <c r="I846" s="237"/>
      <c r="J846" s="233"/>
      <c r="K846" s="233"/>
      <c r="L846" s="238"/>
      <c r="M846" s="239"/>
      <c r="N846" s="240"/>
      <c r="O846" s="240"/>
      <c r="P846" s="240"/>
      <c r="Q846" s="240"/>
      <c r="R846" s="240"/>
      <c r="S846" s="240"/>
      <c r="T846" s="241"/>
      <c r="AT846" s="242" t="s">
        <v>174</v>
      </c>
      <c r="AU846" s="242" t="s">
        <v>81</v>
      </c>
      <c r="AV846" s="13" t="s">
        <v>81</v>
      </c>
      <c r="AW846" s="13" t="s">
        <v>36</v>
      </c>
      <c r="AX846" s="13" t="s">
        <v>72</v>
      </c>
      <c r="AY846" s="242" t="s">
        <v>162</v>
      </c>
    </row>
    <row r="847" spans="2:51" s="12" customFormat="1" ht="13.5">
      <c r="B847" s="221"/>
      <c r="C847" s="222"/>
      <c r="D847" s="218" t="s">
        <v>174</v>
      </c>
      <c r="E847" s="223" t="s">
        <v>21</v>
      </c>
      <c r="F847" s="224" t="s">
        <v>2322</v>
      </c>
      <c r="G847" s="222"/>
      <c r="H847" s="225" t="s">
        <v>21</v>
      </c>
      <c r="I847" s="226"/>
      <c r="J847" s="222"/>
      <c r="K847" s="222"/>
      <c r="L847" s="227"/>
      <c r="M847" s="228"/>
      <c r="N847" s="229"/>
      <c r="O847" s="229"/>
      <c r="P847" s="229"/>
      <c r="Q847" s="229"/>
      <c r="R847" s="229"/>
      <c r="S847" s="229"/>
      <c r="T847" s="230"/>
      <c r="AT847" s="231" t="s">
        <v>174</v>
      </c>
      <c r="AU847" s="231" t="s">
        <v>81</v>
      </c>
      <c r="AV847" s="12" t="s">
        <v>79</v>
      </c>
      <c r="AW847" s="12" t="s">
        <v>36</v>
      </c>
      <c r="AX847" s="12" t="s">
        <v>72</v>
      </c>
      <c r="AY847" s="231" t="s">
        <v>162</v>
      </c>
    </row>
    <row r="848" spans="2:51" s="13" customFormat="1" ht="13.5">
      <c r="B848" s="232"/>
      <c r="C848" s="233"/>
      <c r="D848" s="218" t="s">
        <v>174</v>
      </c>
      <c r="E848" s="234" t="s">
        <v>21</v>
      </c>
      <c r="F848" s="235" t="s">
        <v>2333</v>
      </c>
      <c r="G848" s="233"/>
      <c r="H848" s="236">
        <v>62.457</v>
      </c>
      <c r="I848" s="237"/>
      <c r="J848" s="233"/>
      <c r="K848" s="233"/>
      <c r="L848" s="238"/>
      <c r="M848" s="239"/>
      <c r="N848" s="240"/>
      <c r="O848" s="240"/>
      <c r="P848" s="240"/>
      <c r="Q848" s="240"/>
      <c r="R848" s="240"/>
      <c r="S848" s="240"/>
      <c r="T848" s="241"/>
      <c r="AT848" s="242" t="s">
        <v>174</v>
      </c>
      <c r="AU848" s="242" t="s">
        <v>81</v>
      </c>
      <c r="AV848" s="13" t="s">
        <v>81</v>
      </c>
      <c r="AW848" s="13" t="s">
        <v>36</v>
      </c>
      <c r="AX848" s="13" t="s">
        <v>72</v>
      </c>
      <c r="AY848" s="242" t="s">
        <v>162</v>
      </c>
    </row>
    <row r="849" spans="2:51" s="13" customFormat="1" ht="13.5">
      <c r="B849" s="232"/>
      <c r="C849" s="233"/>
      <c r="D849" s="218" t="s">
        <v>174</v>
      </c>
      <c r="E849" s="234" t="s">
        <v>21</v>
      </c>
      <c r="F849" s="235" t="s">
        <v>2332</v>
      </c>
      <c r="G849" s="233"/>
      <c r="H849" s="236">
        <v>-4.59</v>
      </c>
      <c r="I849" s="237"/>
      <c r="J849" s="233"/>
      <c r="K849" s="233"/>
      <c r="L849" s="238"/>
      <c r="M849" s="239"/>
      <c r="N849" s="240"/>
      <c r="O849" s="240"/>
      <c r="P849" s="240"/>
      <c r="Q849" s="240"/>
      <c r="R849" s="240"/>
      <c r="S849" s="240"/>
      <c r="T849" s="241"/>
      <c r="AT849" s="242" t="s">
        <v>174</v>
      </c>
      <c r="AU849" s="242" t="s">
        <v>81</v>
      </c>
      <c r="AV849" s="13" t="s">
        <v>81</v>
      </c>
      <c r="AW849" s="13" t="s">
        <v>36</v>
      </c>
      <c r="AX849" s="13" t="s">
        <v>72</v>
      </c>
      <c r="AY849" s="242" t="s">
        <v>162</v>
      </c>
    </row>
    <row r="850" spans="2:51" s="13" customFormat="1" ht="13.5">
      <c r="B850" s="232"/>
      <c r="C850" s="233"/>
      <c r="D850" s="218" t="s">
        <v>174</v>
      </c>
      <c r="E850" s="234" t="s">
        <v>21</v>
      </c>
      <c r="F850" s="235" t="s">
        <v>278</v>
      </c>
      <c r="G850" s="233"/>
      <c r="H850" s="236">
        <v>-1.8</v>
      </c>
      <c r="I850" s="237"/>
      <c r="J850" s="233"/>
      <c r="K850" s="233"/>
      <c r="L850" s="238"/>
      <c r="M850" s="239"/>
      <c r="N850" s="240"/>
      <c r="O850" s="240"/>
      <c r="P850" s="240"/>
      <c r="Q850" s="240"/>
      <c r="R850" s="240"/>
      <c r="S850" s="240"/>
      <c r="T850" s="241"/>
      <c r="AT850" s="242" t="s">
        <v>174</v>
      </c>
      <c r="AU850" s="242" t="s">
        <v>81</v>
      </c>
      <c r="AV850" s="13" t="s">
        <v>81</v>
      </c>
      <c r="AW850" s="13" t="s">
        <v>36</v>
      </c>
      <c r="AX850" s="13" t="s">
        <v>72</v>
      </c>
      <c r="AY850" s="242" t="s">
        <v>162</v>
      </c>
    </row>
    <row r="851" spans="2:51" s="12" customFormat="1" ht="13.5">
      <c r="B851" s="221"/>
      <c r="C851" s="222"/>
      <c r="D851" s="218" t="s">
        <v>174</v>
      </c>
      <c r="E851" s="223" t="s">
        <v>21</v>
      </c>
      <c r="F851" s="224" t="s">
        <v>2336</v>
      </c>
      <c r="G851" s="222"/>
      <c r="H851" s="225" t="s">
        <v>21</v>
      </c>
      <c r="I851" s="226"/>
      <c r="J851" s="222"/>
      <c r="K851" s="222"/>
      <c r="L851" s="227"/>
      <c r="M851" s="228"/>
      <c r="N851" s="229"/>
      <c r="O851" s="229"/>
      <c r="P851" s="229"/>
      <c r="Q851" s="229"/>
      <c r="R851" s="229"/>
      <c r="S851" s="229"/>
      <c r="T851" s="230"/>
      <c r="AT851" s="231" t="s">
        <v>174</v>
      </c>
      <c r="AU851" s="231" t="s">
        <v>81</v>
      </c>
      <c r="AV851" s="12" t="s">
        <v>79</v>
      </c>
      <c r="AW851" s="12" t="s">
        <v>36</v>
      </c>
      <c r="AX851" s="12" t="s">
        <v>72</v>
      </c>
      <c r="AY851" s="231" t="s">
        <v>162</v>
      </c>
    </row>
    <row r="852" spans="2:51" s="13" customFormat="1" ht="13.5">
      <c r="B852" s="232"/>
      <c r="C852" s="233"/>
      <c r="D852" s="218" t="s">
        <v>174</v>
      </c>
      <c r="E852" s="234" t="s">
        <v>21</v>
      </c>
      <c r="F852" s="235" t="s">
        <v>2333</v>
      </c>
      <c r="G852" s="233"/>
      <c r="H852" s="236">
        <v>62.457</v>
      </c>
      <c r="I852" s="237"/>
      <c r="J852" s="233"/>
      <c r="K852" s="233"/>
      <c r="L852" s="238"/>
      <c r="M852" s="239"/>
      <c r="N852" s="240"/>
      <c r="O852" s="240"/>
      <c r="P852" s="240"/>
      <c r="Q852" s="240"/>
      <c r="R852" s="240"/>
      <c r="S852" s="240"/>
      <c r="T852" s="241"/>
      <c r="AT852" s="242" t="s">
        <v>174</v>
      </c>
      <c r="AU852" s="242" t="s">
        <v>81</v>
      </c>
      <c r="AV852" s="13" t="s">
        <v>81</v>
      </c>
      <c r="AW852" s="13" t="s">
        <v>36</v>
      </c>
      <c r="AX852" s="13" t="s">
        <v>72</v>
      </c>
      <c r="AY852" s="242" t="s">
        <v>162</v>
      </c>
    </row>
    <row r="853" spans="2:51" s="13" customFormat="1" ht="13.5">
      <c r="B853" s="232"/>
      <c r="C853" s="233"/>
      <c r="D853" s="218" t="s">
        <v>174</v>
      </c>
      <c r="E853" s="234" t="s">
        <v>21</v>
      </c>
      <c r="F853" s="235" t="s">
        <v>2616</v>
      </c>
      <c r="G853" s="233"/>
      <c r="H853" s="236">
        <v>12.491</v>
      </c>
      <c r="I853" s="237"/>
      <c r="J853" s="233"/>
      <c r="K853" s="233"/>
      <c r="L853" s="238"/>
      <c r="M853" s="239"/>
      <c r="N853" s="240"/>
      <c r="O853" s="240"/>
      <c r="P853" s="240"/>
      <c r="Q853" s="240"/>
      <c r="R853" s="240"/>
      <c r="S853" s="240"/>
      <c r="T853" s="241"/>
      <c r="AT853" s="242" t="s">
        <v>174</v>
      </c>
      <c r="AU853" s="242" t="s">
        <v>81</v>
      </c>
      <c r="AV853" s="13" t="s">
        <v>81</v>
      </c>
      <c r="AW853" s="13" t="s">
        <v>36</v>
      </c>
      <c r="AX853" s="13" t="s">
        <v>72</v>
      </c>
      <c r="AY853" s="242" t="s">
        <v>162</v>
      </c>
    </row>
    <row r="854" spans="2:51" s="13" customFormat="1" ht="13.5">
      <c r="B854" s="232"/>
      <c r="C854" s="233"/>
      <c r="D854" s="218" t="s">
        <v>174</v>
      </c>
      <c r="E854" s="234" t="s">
        <v>21</v>
      </c>
      <c r="F854" s="235" t="s">
        <v>2332</v>
      </c>
      <c r="G854" s="233"/>
      <c r="H854" s="236">
        <v>-4.59</v>
      </c>
      <c r="I854" s="237"/>
      <c r="J854" s="233"/>
      <c r="K854" s="233"/>
      <c r="L854" s="238"/>
      <c r="M854" s="239"/>
      <c r="N854" s="240"/>
      <c r="O854" s="240"/>
      <c r="P854" s="240"/>
      <c r="Q854" s="240"/>
      <c r="R854" s="240"/>
      <c r="S854" s="240"/>
      <c r="T854" s="241"/>
      <c r="AT854" s="242" t="s">
        <v>174</v>
      </c>
      <c r="AU854" s="242" t="s">
        <v>81</v>
      </c>
      <c r="AV854" s="13" t="s">
        <v>81</v>
      </c>
      <c r="AW854" s="13" t="s">
        <v>36</v>
      </c>
      <c r="AX854" s="13" t="s">
        <v>72</v>
      </c>
      <c r="AY854" s="242" t="s">
        <v>162</v>
      </c>
    </row>
    <row r="855" spans="2:51" s="13" customFormat="1" ht="13.5">
      <c r="B855" s="232"/>
      <c r="C855" s="233"/>
      <c r="D855" s="218" t="s">
        <v>174</v>
      </c>
      <c r="E855" s="234" t="s">
        <v>21</v>
      </c>
      <c r="F855" s="235" t="s">
        <v>278</v>
      </c>
      <c r="G855" s="233"/>
      <c r="H855" s="236">
        <v>-1.8</v>
      </c>
      <c r="I855" s="237"/>
      <c r="J855" s="233"/>
      <c r="K855" s="233"/>
      <c r="L855" s="238"/>
      <c r="M855" s="239"/>
      <c r="N855" s="240"/>
      <c r="O855" s="240"/>
      <c r="P855" s="240"/>
      <c r="Q855" s="240"/>
      <c r="R855" s="240"/>
      <c r="S855" s="240"/>
      <c r="T855" s="241"/>
      <c r="AT855" s="242" t="s">
        <v>174</v>
      </c>
      <c r="AU855" s="242" t="s">
        <v>81</v>
      </c>
      <c r="AV855" s="13" t="s">
        <v>81</v>
      </c>
      <c r="AW855" s="13" t="s">
        <v>36</v>
      </c>
      <c r="AX855" s="13" t="s">
        <v>72</v>
      </c>
      <c r="AY855" s="242" t="s">
        <v>162</v>
      </c>
    </row>
    <row r="856" spans="2:51" s="13" customFormat="1" ht="13.5">
      <c r="B856" s="232"/>
      <c r="C856" s="233"/>
      <c r="D856" s="218" t="s">
        <v>174</v>
      </c>
      <c r="E856" s="234" t="s">
        <v>21</v>
      </c>
      <c r="F856" s="235" t="s">
        <v>304</v>
      </c>
      <c r="G856" s="233"/>
      <c r="H856" s="236">
        <v>-2.8</v>
      </c>
      <c r="I856" s="237"/>
      <c r="J856" s="233"/>
      <c r="K856" s="233"/>
      <c r="L856" s="238"/>
      <c r="M856" s="239"/>
      <c r="N856" s="240"/>
      <c r="O856" s="240"/>
      <c r="P856" s="240"/>
      <c r="Q856" s="240"/>
      <c r="R856" s="240"/>
      <c r="S856" s="240"/>
      <c r="T856" s="241"/>
      <c r="AT856" s="242" t="s">
        <v>174</v>
      </c>
      <c r="AU856" s="242" t="s">
        <v>81</v>
      </c>
      <c r="AV856" s="13" t="s">
        <v>81</v>
      </c>
      <c r="AW856" s="13" t="s">
        <v>36</v>
      </c>
      <c r="AX856" s="13" t="s">
        <v>72</v>
      </c>
      <c r="AY856" s="242" t="s">
        <v>162</v>
      </c>
    </row>
    <row r="857" spans="2:51" s="12" customFormat="1" ht="13.5">
      <c r="B857" s="221"/>
      <c r="C857" s="222"/>
      <c r="D857" s="218" t="s">
        <v>174</v>
      </c>
      <c r="E857" s="223" t="s">
        <v>21</v>
      </c>
      <c r="F857" s="224" t="s">
        <v>2325</v>
      </c>
      <c r="G857" s="222"/>
      <c r="H857" s="225" t="s">
        <v>21</v>
      </c>
      <c r="I857" s="226"/>
      <c r="J857" s="222"/>
      <c r="K857" s="222"/>
      <c r="L857" s="227"/>
      <c r="M857" s="228"/>
      <c r="N857" s="229"/>
      <c r="O857" s="229"/>
      <c r="P857" s="229"/>
      <c r="Q857" s="229"/>
      <c r="R857" s="229"/>
      <c r="S857" s="229"/>
      <c r="T857" s="230"/>
      <c r="AT857" s="231" t="s">
        <v>174</v>
      </c>
      <c r="AU857" s="231" t="s">
        <v>81</v>
      </c>
      <c r="AV857" s="12" t="s">
        <v>79</v>
      </c>
      <c r="AW857" s="12" t="s">
        <v>36</v>
      </c>
      <c r="AX857" s="12" t="s">
        <v>72</v>
      </c>
      <c r="AY857" s="231" t="s">
        <v>162</v>
      </c>
    </row>
    <row r="858" spans="2:51" s="13" customFormat="1" ht="13.5">
      <c r="B858" s="232"/>
      <c r="C858" s="233"/>
      <c r="D858" s="218" t="s">
        <v>174</v>
      </c>
      <c r="E858" s="234" t="s">
        <v>21</v>
      </c>
      <c r="F858" s="235" t="s">
        <v>2337</v>
      </c>
      <c r="G858" s="233"/>
      <c r="H858" s="236">
        <v>98.264</v>
      </c>
      <c r="I858" s="237"/>
      <c r="J858" s="233"/>
      <c r="K858" s="233"/>
      <c r="L858" s="238"/>
      <c r="M858" s="239"/>
      <c r="N858" s="240"/>
      <c r="O858" s="240"/>
      <c r="P858" s="240"/>
      <c r="Q858" s="240"/>
      <c r="R858" s="240"/>
      <c r="S858" s="240"/>
      <c r="T858" s="241"/>
      <c r="AT858" s="242" t="s">
        <v>174</v>
      </c>
      <c r="AU858" s="242" t="s">
        <v>81</v>
      </c>
      <c r="AV858" s="13" t="s">
        <v>81</v>
      </c>
      <c r="AW858" s="13" t="s">
        <v>36</v>
      </c>
      <c r="AX858" s="13" t="s">
        <v>72</v>
      </c>
      <c r="AY858" s="242" t="s">
        <v>162</v>
      </c>
    </row>
    <row r="859" spans="2:51" s="13" customFormat="1" ht="13.5">
      <c r="B859" s="232"/>
      <c r="C859" s="233"/>
      <c r="D859" s="218" t="s">
        <v>174</v>
      </c>
      <c r="E859" s="234" t="s">
        <v>21</v>
      </c>
      <c r="F859" s="235" t="s">
        <v>2338</v>
      </c>
      <c r="G859" s="233"/>
      <c r="H859" s="236">
        <v>-9.18</v>
      </c>
      <c r="I859" s="237"/>
      <c r="J859" s="233"/>
      <c r="K859" s="233"/>
      <c r="L859" s="238"/>
      <c r="M859" s="239"/>
      <c r="N859" s="240"/>
      <c r="O859" s="240"/>
      <c r="P859" s="240"/>
      <c r="Q859" s="240"/>
      <c r="R859" s="240"/>
      <c r="S859" s="240"/>
      <c r="T859" s="241"/>
      <c r="AT859" s="242" t="s">
        <v>174</v>
      </c>
      <c r="AU859" s="242" t="s">
        <v>81</v>
      </c>
      <c r="AV859" s="13" t="s">
        <v>81</v>
      </c>
      <c r="AW859" s="13" t="s">
        <v>36</v>
      </c>
      <c r="AX859" s="13" t="s">
        <v>72</v>
      </c>
      <c r="AY859" s="242" t="s">
        <v>162</v>
      </c>
    </row>
    <row r="860" spans="2:51" s="13" customFormat="1" ht="13.5">
      <c r="B860" s="232"/>
      <c r="C860" s="233"/>
      <c r="D860" s="218" t="s">
        <v>174</v>
      </c>
      <c r="E860" s="234" t="s">
        <v>21</v>
      </c>
      <c r="F860" s="235" t="s">
        <v>282</v>
      </c>
      <c r="G860" s="233"/>
      <c r="H860" s="236">
        <v>-3.6</v>
      </c>
      <c r="I860" s="237"/>
      <c r="J860" s="233"/>
      <c r="K860" s="233"/>
      <c r="L860" s="238"/>
      <c r="M860" s="239"/>
      <c r="N860" s="240"/>
      <c r="O860" s="240"/>
      <c r="P860" s="240"/>
      <c r="Q860" s="240"/>
      <c r="R860" s="240"/>
      <c r="S860" s="240"/>
      <c r="T860" s="241"/>
      <c r="AT860" s="242" t="s">
        <v>174</v>
      </c>
      <c r="AU860" s="242" t="s">
        <v>81</v>
      </c>
      <c r="AV860" s="13" t="s">
        <v>81</v>
      </c>
      <c r="AW860" s="13" t="s">
        <v>36</v>
      </c>
      <c r="AX860" s="13" t="s">
        <v>72</v>
      </c>
      <c r="AY860" s="242" t="s">
        <v>162</v>
      </c>
    </row>
    <row r="861" spans="2:51" s="12" customFormat="1" ht="13.5">
      <c r="B861" s="221"/>
      <c r="C861" s="222"/>
      <c r="D861" s="218" t="s">
        <v>174</v>
      </c>
      <c r="E861" s="223" t="s">
        <v>21</v>
      </c>
      <c r="F861" s="224" t="s">
        <v>2339</v>
      </c>
      <c r="G861" s="222"/>
      <c r="H861" s="225" t="s">
        <v>21</v>
      </c>
      <c r="I861" s="226"/>
      <c r="J861" s="222"/>
      <c r="K861" s="222"/>
      <c r="L861" s="227"/>
      <c r="M861" s="228"/>
      <c r="N861" s="229"/>
      <c r="O861" s="229"/>
      <c r="P861" s="229"/>
      <c r="Q861" s="229"/>
      <c r="R861" s="229"/>
      <c r="S861" s="229"/>
      <c r="T861" s="230"/>
      <c r="AT861" s="231" t="s">
        <v>174</v>
      </c>
      <c r="AU861" s="231" t="s">
        <v>81</v>
      </c>
      <c r="AV861" s="12" t="s">
        <v>79</v>
      </c>
      <c r="AW861" s="12" t="s">
        <v>36</v>
      </c>
      <c r="AX861" s="12" t="s">
        <v>72</v>
      </c>
      <c r="AY861" s="231" t="s">
        <v>162</v>
      </c>
    </row>
    <row r="862" spans="2:51" s="13" customFormat="1" ht="13.5">
      <c r="B862" s="232"/>
      <c r="C862" s="233"/>
      <c r="D862" s="218" t="s">
        <v>174</v>
      </c>
      <c r="E862" s="234" t="s">
        <v>21</v>
      </c>
      <c r="F862" s="235" t="s">
        <v>2340</v>
      </c>
      <c r="G862" s="233"/>
      <c r="H862" s="236">
        <v>22.763</v>
      </c>
      <c r="I862" s="237"/>
      <c r="J862" s="233"/>
      <c r="K862" s="233"/>
      <c r="L862" s="238"/>
      <c r="M862" s="239"/>
      <c r="N862" s="240"/>
      <c r="O862" s="240"/>
      <c r="P862" s="240"/>
      <c r="Q862" s="240"/>
      <c r="R862" s="240"/>
      <c r="S862" s="240"/>
      <c r="T862" s="241"/>
      <c r="AT862" s="242" t="s">
        <v>174</v>
      </c>
      <c r="AU862" s="242" t="s">
        <v>81</v>
      </c>
      <c r="AV862" s="13" t="s">
        <v>81</v>
      </c>
      <c r="AW862" s="13" t="s">
        <v>36</v>
      </c>
      <c r="AX862" s="13" t="s">
        <v>72</v>
      </c>
      <c r="AY862" s="242" t="s">
        <v>162</v>
      </c>
    </row>
    <row r="863" spans="2:51" s="13" customFormat="1" ht="13.5">
      <c r="B863" s="232"/>
      <c r="C863" s="233"/>
      <c r="D863" s="218" t="s">
        <v>174</v>
      </c>
      <c r="E863" s="234" t="s">
        <v>21</v>
      </c>
      <c r="F863" s="235" t="s">
        <v>282</v>
      </c>
      <c r="G863" s="233"/>
      <c r="H863" s="236">
        <v>-3.6</v>
      </c>
      <c r="I863" s="237"/>
      <c r="J863" s="233"/>
      <c r="K863" s="233"/>
      <c r="L863" s="238"/>
      <c r="M863" s="239"/>
      <c r="N863" s="240"/>
      <c r="O863" s="240"/>
      <c r="P863" s="240"/>
      <c r="Q863" s="240"/>
      <c r="R863" s="240"/>
      <c r="S863" s="240"/>
      <c r="T863" s="241"/>
      <c r="AT863" s="242" t="s">
        <v>174</v>
      </c>
      <c r="AU863" s="242" t="s">
        <v>81</v>
      </c>
      <c r="AV863" s="13" t="s">
        <v>81</v>
      </c>
      <c r="AW863" s="13" t="s">
        <v>36</v>
      </c>
      <c r="AX863" s="13" t="s">
        <v>72</v>
      </c>
      <c r="AY863" s="242" t="s">
        <v>162</v>
      </c>
    </row>
    <row r="864" spans="2:51" s="12" customFormat="1" ht="13.5">
      <c r="B864" s="221"/>
      <c r="C864" s="222"/>
      <c r="D864" s="218" t="s">
        <v>174</v>
      </c>
      <c r="E864" s="223" t="s">
        <v>21</v>
      </c>
      <c r="F864" s="224" t="s">
        <v>2341</v>
      </c>
      <c r="G864" s="222"/>
      <c r="H864" s="225" t="s">
        <v>21</v>
      </c>
      <c r="I864" s="226"/>
      <c r="J864" s="222"/>
      <c r="K864" s="222"/>
      <c r="L864" s="227"/>
      <c r="M864" s="228"/>
      <c r="N864" s="229"/>
      <c r="O864" s="229"/>
      <c r="P864" s="229"/>
      <c r="Q864" s="229"/>
      <c r="R864" s="229"/>
      <c r="S864" s="229"/>
      <c r="T864" s="230"/>
      <c r="AT864" s="231" t="s">
        <v>174</v>
      </c>
      <c r="AU864" s="231" t="s">
        <v>81</v>
      </c>
      <c r="AV864" s="12" t="s">
        <v>79</v>
      </c>
      <c r="AW864" s="12" t="s">
        <v>36</v>
      </c>
      <c r="AX864" s="12" t="s">
        <v>72</v>
      </c>
      <c r="AY864" s="231" t="s">
        <v>162</v>
      </c>
    </row>
    <row r="865" spans="2:51" s="13" customFormat="1" ht="13.5">
      <c r="B865" s="232"/>
      <c r="C865" s="233"/>
      <c r="D865" s="218" t="s">
        <v>174</v>
      </c>
      <c r="E865" s="234" t="s">
        <v>21</v>
      </c>
      <c r="F865" s="235" t="s">
        <v>2342</v>
      </c>
      <c r="G865" s="233"/>
      <c r="H865" s="236">
        <v>94.202</v>
      </c>
      <c r="I865" s="237"/>
      <c r="J865" s="233"/>
      <c r="K865" s="233"/>
      <c r="L865" s="238"/>
      <c r="M865" s="239"/>
      <c r="N865" s="240"/>
      <c r="O865" s="240"/>
      <c r="P865" s="240"/>
      <c r="Q865" s="240"/>
      <c r="R865" s="240"/>
      <c r="S865" s="240"/>
      <c r="T865" s="241"/>
      <c r="AT865" s="242" t="s">
        <v>174</v>
      </c>
      <c r="AU865" s="242" t="s">
        <v>81</v>
      </c>
      <c r="AV865" s="13" t="s">
        <v>81</v>
      </c>
      <c r="AW865" s="13" t="s">
        <v>36</v>
      </c>
      <c r="AX865" s="13" t="s">
        <v>72</v>
      </c>
      <c r="AY865" s="242" t="s">
        <v>162</v>
      </c>
    </row>
    <row r="866" spans="2:51" s="13" customFormat="1" ht="13.5">
      <c r="B866" s="232"/>
      <c r="C866" s="233"/>
      <c r="D866" s="218" t="s">
        <v>174</v>
      </c>
      <c r="E866" s="234" t="s">
        <v>21</v>
      </c>
      <c r="F866" s="235" t="s">
        <v>2343</v>
      </c>
      <c r="G866" s="233"/>
      <c r="H866" s="236">
        <v>-14.4</v>
      </c>
      <c r="I866" s="237"/>
      <c r="J866" s="233"/>
      <c r="K866" s="233"/>
      <c r="L866" s="238"/>
      <c r="M866" s="239"/>
      <c r="N866" s="240"/>
      <c r="O866" s="240"/>
      <c r="P866" s="240"/>
      <c r="Q866" s="240"/>
      <c r="R866" s="240"/>
      <c r="S866" s="240"/>
      <c r="T866" s="241"/>
      <c r="AT866" s="242" t="s">
        <v>174</v>
      </c>
      <c r="AU866" s="242" t="s">
        <v>81</v>
      </c>
      <c r="AV866" s="13" t="s">
        <v>81</v>
      </c>
      <c r="AW866" s="13" t="s">
        <v>36</v>
      </c>
      <c r="AX866" s="13" t="s">
        <v>72</v>
      </c>
      <c r="AY866" s="242" t="s">
        <v>162</v>
      </c>
    </row>
    <row r="867" spans="2:51" s="12" customFormat="1" ht="13.5">
      <c r="B867" s="221"/>
      <c r="C867" s="222"/>
      <c r="D867" s="218" t="s">
        <v>174</v>
      </c>
      <c r="E867" s="223" t="s">
        <v>21</v>
      </c>
      <c r="F867" s="224" t="s">
        <v>2344</v>
      </c>
      <c r="G867" s="222"/>
      <c r="H867" s="225" t="s">
        <v>21</v>
      </c>
      <c r="I867" s="226"/>
      <c r="J867" s="222"/>
      <c r="K867" s="222"/>
      <c r="L867" s="227"/>
      <c r="M867" s="228"/>
      <c r="N867" s="229"/>
      <c r="O867" s="229"/>
      <c r="P867" s="229"/>
      <c r="Q867" s="229"/>
      <c r="R867" s="229"/>
      <c r="S867" s="229"/>
      <c r="T867" s="230"/>
      <c r="AT867" s="231" t="s">
        <v>174</v>
      </c>
      <c r="AU867" s="231" t="s">
        <v>81</v>
      </c>
      <c r="AV867" s="12" t="s">
        <v>79</v>
      </c>
      <c r="AW867" s="12" t="s">
        <v>36</v>
      </c>
      <c r="AX867" s="12" t="s">
        <v>72</v>
      </c>
      <c r="AY867" s="231" t="s">
        <v>162</v>
      </c>
    </row>
    <row r="868" spans="2:51" s="13" customFormat="1" ht="13.5">
      <c r="B868" s="232"/>
      <c r="C868" s="233"/>
      <c r="D868" s="218" t="s">
        <v>174</v>
      </c>
      <c r="E868" s="234" t="s">
        <v>21</v>
      </c>
      <c r="F868" s="235" t="s">
        <v>2345</v>
      </c>
      <c r="G868" s="233"/>
      <c r="H868" s="236">
        <v>48.544</v>
      </c>
      <c r="I868" s="237"/>
      <c r="J868" s="233"/>
      <c r="K868" s="233"/>
      <c r="L868" s="238"/>
      <c r="M868" s="239"/>
      <c r="N868" s="240"/>
      <c r="O868" s="240"/>
      <c r="P868" s="240"/>
      <c r="Q868" s="240"/>
      <c r="R868" s="240"/>
      <c r="S868" s="240"/>
      <c r="T868" s="241"/>
      <c r="AT868" s="242" t="s">
        <v>174</v>
      </c>
      <c r="AU868" s="242" t="s">
        <v>81</v>
      </c>
      <c r="AV868" s="13" t="s">
        <v>81</v>
      </c>
      <c r="AW868" s="13" t="s">
        <v>36</v>
      </c>
      <c r="AX868" s="13" t="s">
        <v>72</v>
      </c>
      <c r="AY868" s="242" t="s">
        <v>162</v>
      </c>
    </row>
    <row r="869" spans="2:51" s="13" customFormat="1" ht="13.5">
      <c r="B869" s="232"/>
      <c r="C869" s="233"/>
      <c r="D869" s="218" t="s">
        <v>174</v>
      </c>
      <c r="E869" s="234" t="s">
        <v>21</v>
      </c>
      <c r="F869" s="235" t="s">
        <v>290</v>
      </c>
      <c r="G869" s="233"/>
      <c r="H869" s="236">
        <v>-7.2</v>
      </c>
      <c r="I869" s="237"/>
      <c r="J869" s="233"/>
      <c r="K869" s="233"/>
      <c r="L869" s="238"/>
      <c r="M869" s="239"/>
      <c r="N869" s="240"/>
      <c r="O869" s="240"/>
      <c r="P869" s="240"/>
      <c r="Q869" s="240"/>
      <c r="R869" s="240"/>
      <c r="S869" s="240"/>
      <c r="T869" s="241"/>
      <c r="AT869" s="242" t="s">
        <v>174</v>
      </c>
      <c r="AU869" s="242" t="s">
        <v>81</v>
      </c>
      <c r="AV869" s="13" t="s">
        <v>81</v>
      </c>
      <c r="AW869" s="13" t="s">
        <v>36</v>
      </c>
      <c r="AX869" s="13" t="s">
        <v>72</v>
      </c>
      <c r="AY869" s="242" t="s">
        <v>162</v>
      </c>
    </row>
    <row r="870" spans="2:51" s="12" customFormat="1" ht="13.5">
      <c r="B870" s="221"/>
      <c r="C870" s="222"/>
      <c r="D870" s="218" t="s">
        <v>174</v>
      </c>
      <c r="E870" s="223" t="s">
        <v>21</v>
      </c>
      <c r="F870" s="224" t="s">
        <v>2346</v>
      </c>
      <c r="G870" s="222"/>
      <c r="H870" s="225" t="s">
        <v>21</v>
      </c>
      <c r="I870" s="226"/>
      <c r="J870" s="222"/>
      <c r="K870" s="222"/>
      <c r="L870" s="227"/>
      <c r="M870" s="228"/>
      <c r="N870" s="229"/>
      <c r="O870" s="229"/>
      <c r="P870" s="229"/>
      <c r="Q870" s="229"/>
      <c r="R870" s="229"/>
      <c r="S870" s="229"/>
      <c r="T870" s="230"/>
      <c r="AT870" s="231" t="s">
        <v>174</v>
      </c>
      <c r="AU870" s="231" t="s">
        <v>81</v>
      </c>
      <c r="AV870" s="12" t="s">
        <v>79</v>
      </c>
      <c r="AW870" s="12" t="s">
        <v>36</v>
      </c>
      <c r="AX870" s="12" t="s">
        <v>72</v>
      </c>
      <c r="AY870" s="231" t="s">
        <v>162</v>
      </c>
    </row>
    <row r="871" spans="2:51" s="13" customFormat="1" ht="13.5">
      <c r="B871" s="232"/>
      <c r="C871" s="233"/>
      <c r="D871" s="218" t="s">
        <v>174</v>
      </c>
      <c r="E871" s="234" t="s">
        <v>21</v>
      </c>
      <c r="F871" s="235" t="s">
        <v>2347</v>
      </c>
      <c r="G871" s="233"/>
      <c r="H871" s="236">
        <v>63.896</v>
      </c>
      <c r="I871" s="237"/>
      <c r="J871" s="233"/>
      <c r="K871" s="233"/>
      <c r="L871" s="238"/>
      <c r="M871" s="239"/>
      <c r="N871" s="240"/>
      <c r="O871" s="240"/>
      <c r="P871" s="240"/>
      <c r="Q871" s="240"/>
      <c r="R871" s="240"/>
      <c r="S871" s="240"/>
      <c r="T871" s="241"/>
      <c r="AT871" s="242" t="s">
        <v>174</v>
      </c>
      <c r="AU871" s="242" t="s">
        <v>81</v>
      </c>
      <c r="AV871" s="13" t="s">
        <v>81</v>
      </c>
      <c r="AW871" s="13" t="s">
        <v>36</v>
      </c>
      <c r="AX871" s="13" t="s">
        <v>72</v>
      </c>
      <c r="AY871" s="242" t="s">
        <v>162</v>
      </c>
    </row>
    <row r="872" spans="2:51" s="13" customFormat="1" ht="13.5">
      <c r="B872" s="232"/>
      <c r="C872" s="233"/>
      <c r="D872" s="218" t="s">
        <v>174</v>
      </c>
      <c r="E872" s="234" t="s">
        <v>21</v>
      </c>
      <c r="F872" s="235" t="s">
        <v>2332</v>
      </c>
      <c r="G872" s="233"/>
      <c r="H872" s="236">
        <v>-4.59</v>
      </c>
      <c r="I872" s="237"/>
      <c r="J872" s="233"/>
      <c r="K872" s="233"/>
      <c r="L872" s="238"/>
      <c r="M872" s="239"/>
      <c r="N872" s="240"/>
      <c r="O872" s="240"/>
      <c r="P872" s="240"/>
      <c r="Q872" s="240"/>
      <c r="R872" s="240"/>
      <c r="S872" s="240"/>
      <c r="T872" s="241"/>
      <c r="AT872" s="242" t="s">
        <v>174</v>
      </c>
      <c r="AU872" s="242" t="s">
        <v>81</v>
      </c>
      <c r="AV872" s="13" t="s">
        <v>81</v>
      </c>
      <c r="AW872" s="13" t="s">
        <v>36</v>
      </c>
      <c r="AX872" s="13" t="s">
        <v>72</v>
      </c>
      <c r="AY872" s="242" t="s">
        <v>162</v>
      </c>
    </row>
    <row r="873" spans="2:51" s="13" customFormat="1" ht="13.5">
      <c r="B873" s="232"/>
      <c r="C873" s="233"/>
      <c r="D873" s="218" t="s">
        <v>174</v>
      </c>
      <c r="E873" s="234" t="s">
        <v>21</v>
      </c>
      <c r="F873" s="235" t="s">
        <v>278</v>
      </c>
      <c r="G873" s="233"/>
      <c r="H873" s="236">
        <v>-1.8</v>
      </c>
      <c r="I873" s="237"/>
      <c r="J873" s="233"/>
      <c r="K873" s="233"/>
      <c r="L873" s="238"/>
      <c r="M873" s="239"/>
      <c r="N873" s="240"/>
      <c r="O873" s="240"/>
      <c r="P873" s="240"/>
      <c r="Q873" s="240"/>
      <c r="R873" s="240"/>
      <c r="S873" s="240"/>
      <c r="T873" s="241"/>
      <c r="AT873" s="242" t="s">
        <v>174</v>
      </c>
      <c r="AU873" s="242" t="s">
        <v>81</v>
      </c>
      <c r="AV873" s="13" t="s">
        <v>81</v>
      </c>
      <c r="AW873" s="13" t="s">
        <v>36</v>
      </c>
      <c r="AX873" s="13" t="s">
        <v>72</v>
      </c>
      <c r="AY873" s="242" t="s">
        <v>162</v>
      </c>
    </row>
    <row r="874" spans="2:51" s="12" customFormat="1" ht="13.5">
      <c r="B874" s="221"/>
      <c r="C874" s="222"/>
      <c r="D874" s="218" t="s">
        <v>174</v>
      </c>
      <c r="E874" s="223" t="s">
        <v>21</v>
      </c>
      <c r="F874" s="224" t="s">
        <v>2348</v>
      </c>
      <c r="G874" s="222"/>
      <c r="H874" s="225" t="s">
        <v>21</v>
      </c>
      <c r="I874" s="226"/>
      <c r="J874" s="222"/>
      <c r="K874" s="222"/>
      <c r="L874" s="227"/>
      <c r="M874" s="228"/>
      <c r="N874" s="229"/>
      <c r="O874" s="229"/>
      <c r="P874" s="229"/>
      <c r="Q874" s="229"/>
      <c r="R874" s="229"/>
      <c r="S874" s="229"/>
      <c r="T874" s="230"/>
      <c r="AT874" s="231" t="s">
        <v>174</v>
      </c>
      <c r="AU874" s="231" t="s">
        <v>81</v>
      </c>
      <c r="AV874" s="12" t="s">
        <v>79</v>
      </c>
      <c r="AW874" s="12" t="s">
        <v>36</v>
      </c>
      <c r="AX874" s="12" t="s">
        <v>72</v>
      </c>
      <c r="AY874" s="231" t="s">
        <v>162</v>
      </c>
    </row>
    <row r="875" spans="2:51" s="13" customFormat="1" ht="13.5">
      <c r="B875" s="232"/>
      <c r="C875" s="233"/>
      <c r="D875" s="218" t="s">
        <v>174</v>
      </c>
      <c r="E875" s="234" t="s">
        <v>21</v>
      </c>
      <c r="F875" s="235" t="s">
        <v>2349</v>
      </c>
      <c r="G875" s="233"/>
      <c r="H875" s="236">
        <v>62.648</v>
      </c>
      <c r="I875" s="237"/>
      <c r="J875" s="233"/>
      <c r="K875" s="233"/>
      <c r="L875" s="238"/>
      <c r="M875" s="239"/>
      <c r="N875" s="240"/>
      <c r="O875" s="240"/>
      <c r="P875" s="240"/>
      <c r="Q875" s="240"/>
      <c r="R875" s="240"/>
      <c r="S875" s="240"/>
      <c r="T875" s="241"/>
      <c r="AT875" s="242" t="s">
        <v>174</v>
      </c>
      <c r="AU875" s="242" t="s">
        <v>81</v>
      </c>
      <c r="AV875" s="13" t="s">
        <v>81</v>
      </c>
      <c r="AW875" s="13" t="s">
        <v>36</v>
      </c>
      <c r="AX875" s="13" t="s">
        <v>72</v>
      </c>
      <c r="AY875" s="242" t="s">
        <v>162</v>
      </c>
    </row>
    <row r="876" spans="2:51" s="13" customFormat="1" ht="13.5">
      <c r="B876" s="232"/>
      <c r="C876" s="233"/>
      <c r="D876" s="218" t="s">
        <v>174</v>
      </c>
      <c r="E876" s="234" t="s">
        <v>21</v>
      </c>
      <c r="F876" s="235" t="s">
        <v>2332</v>
      </c>
      <c r="G876" s="233"/>
      <c r="H876" s="236">
        <v>-4.59</v>
      </c>
      <c r="I876" s="237"/>
      <c r="J876" s="233"/>
      <c r="K876" s="233"/>
      <c r="L876" s="238"/>
      <c r="M876" s="239"/>
      <c r="N876" s="240"/>
      <c r="O876" s="240"/>
      <c r="P876" s="240"/>
      <c r="Q876" s="240"/>
      <c r="R876" s="240"/>
      <c r="S876" s="240"/>
      <c r="T876" s="241"/>
      <c r="AT876" s="242" t="s">
        <v>174</v>
      </c>
      <c r="AU876" s="242" t="s">
        <v>81</v>
      </c>
      <c r="AV876" s="13" t="s">
        <v>81</v>
      </c>
      <c r="AW876" s="13" t="s">
        <v>36</v>
      </c>
      <c r="AX876" s="13" t="s">
        <v>72</v>
      </c>
      <c r="AY876" s="242" t="s">
        <v>162</v>
      </c>
    </row>
    <row r="877" spans="2:51" s="13" customFormat="1" ht="13.5">
      <c r="B877" s="232"/>
      <c r="C877" s="233"/>
      <c r="D877" s="218" t="s">
        <v>174</v>
      </c>
      <c r="E877" s="234" t="s">
        <v>21</v>
      </c>
      <c r="F877" s="235" t="s">
        <v>278</v>
      </c>
      <c r="G877" s="233"/>
      <c r="H877" s="236">
        <v>-1.8</v>
      </c>
      <c r="I877" s="237"/>
      <c r="J877" s="233"/>
      <c r="K877" s="233"/>
      <c r="L877" s="238"/>
      <c r="M877" s="239"/>
      <c r="N877" s="240"/>
      <c r="O877" s="240"/>
      <c r="P877" s="240"/>
      <c r="Q877" s="240"/>
      <c r="R877" s="240"/>
      <c r="S877" s="240"/>
      <c r="T877" s="241"/>
      <c r="AT877" s="242" t="s">
        <v>174</v>
      </c>
      <c r="AU877" s="242" t="s">
        <v>81</v>
      </c>
      <c r="AV877" s="13" t="s">
        <v>81</v>
      </c>
      <c r="AW877" s="13" t="s">
        <v>36</v>
      </c>
      <c r="AX877" s="13" t="s">
        <v>72</v>
      </c>
      <c r="AY877" s="242" t="s">
        <v>162</v>
      </c>
    </row>
    <row r="878" spans="2:51" s="12" customFormat="1" ht="13.5">
      <c r="B878" s="221"/>
      <c r="C878" s="222"/>
      <c r="D878" s="218" t="s">
        <v>174</v>
      </c>
      <c r="E878" s="223" t="s">
        <v>21</v>
      </c>
      <c r="F878" s="224" t="s">
        <v>2326</v>
      </c>
      <c r="G878" s="222"/>
      <c r="H878" s="225" t="s">
        <v>21</v>
      </c>
      <c r="I878" s="226"/>
      <c r="J878" s="222"/>
      <c r="K878" s="222"/>
      <c r="L878" s="227"/>
      <c r="M878" s="228"/>
      <c r="N878" s="229"/>
      <c r="O878" s="229"/>
      <c r="P878" s="229"/>
      <c r="Q878" s="229"/>
      <c r="R878" s="229"/>
      <c r="S878" s="229"/>
      <c r="T878" s="230"/>
      <c r="AT878" s="231" t="s">
        <v>174</v>
      </c>
      <c r="AU878" s="231" t="s">
        <v>81</v>
      </c>
      <c r="AV878" s="12" t="s">
        <v>79</v>
      </c>
      <c r="AW878" s="12" t="s">
        <v>36</v>
      </c>
      <c r="AX878" s="12" t="s">
        <v>72</v>
      </c>
      <c r="AY878" s="231" t="s">
        <v>162</v>
      </c>
    </row>
    <row r="879" spans="2:51" s="13" customFormat="1" ht="13.5">
      <c r="B879" s="232"/>
      <c r="C879" s="233"/>
      <c r="D879" s="218" t="s">
        <v>174</v>
      </c>
      <c r="E879" s="234" t="s">
        <v>21</v>
      </c>
      <c r="F879" s="235" t="s">
        <v>2349</v>
      </c>
      <c r="G879" s="233"/>
      <c r="H879" s="236">
        <v>62.648</v>
      </c>
      <c r="I879" s="237"/>
      <c r="J879" s="233"/>
      <c r="K879" s="233"/>
      <c r="L879" s="238"/>
      <c r="M879" s="239"/>
      <c r="N879" s="240"/>
      <c r="O879" s="240"/>
      <c r="P879" s="240"/>
      <c r="Q879" s="240"/>
      <c r="R879" s="240"/>
      <c r="S879" s="240"/>
      <c r="T879" s="241"/>
      <c r="AT879" s="242" t="s">
        <v>174</v>
      </c>
      <c r="AU879" s="242" t="s">
        <v>81</v>
      </c>
      <c r="AV879" s="13" t="s">
        <v>81</v>
      </c>
      <c r="AW879" s="13" t="s">
        <v>36</v>
      </c>
      <c r="AX879" s="13" t="s">
        <v>72</v>
      </c>
      <c r="AY879" s="242" t="s">
        <v>162</v>
      </c>
    </row>
    <row r="880" spans="2:51" s="13" customFormat="1" ht="13.5">
      <c r="B880" s="232"/>
      <c r="C880" s="233"/>
      <c r="D880" s="218" t="s">
        <v>174</v>
      </c>
      <c r="E880" s="234" t="s">
        <v>21</v>
      </c>
      <c r="F880" s="235" t="s">
        <v>2332</v>
      </c>
      <c r="G880" s="233"/>
      <c r="H880" s="236">
        <v>-4.59</v>
      </c>
      <c r="I880" s="237"/>
      <c r="J880" s="233"/>
      <c r="K880" s="233"/>
      <c r="L880" s="238"/>
      <c r="M880" s="239"/>
      <c r="N880" s="240"/>
      <c r="O880" s="240"/>
      <c r="P880" s="240"/>
      <c r="Q880" s="240"/>
      <c r="R880" s="240"/>
      <c r="S880" s="240"/>
      <c r="T880" s="241"/>
      <c r="AT880" s="242" t="s">
        <v>174</v>
      </c>
      <c r="AU880" s="242" t="s">
        <v>81</v>
      </c>
      <c r="AV880" s="13" t="s">
        <v>81</v>
      </c>
      <c r="AW880" s="13" t="s">
        <v>36</v>
      </c>
      <c r="AX880" s="13" t="s">
        <v>72</v>
      </c>
      <c r="AY880" s="242" t="s">
        <v>162</v>
      </c>
    </row>
    <row r="881" spans="2:51" s="13" customFormat="1" ht="13.5">
      <c r="B881" s="232"/>
      <c r="C881" s="233"/>
      <c r="D881" s="218" t="s">
        <v>174</v>
      </c>
      <c r="E881" s="234" t="s">
        <v>21</v>
      </c>
      <c r="F881" s="235" t="s">
        <v>278</v>
      </c>
      <c r="G881" s="233"/>
      <c r="H881" s="236">
        <v>-1.8</v>
      </c>
      <c r="I881" s="237"/>
      <c r="J881" s="233"/>
      <c r="K881" s="233"/>
      <c r="L881" s="238"/>
      <c r="M881" s="239"/>
      <c r="N881" s="240"/>
      <c r="O881" s="240"/>
      <c r="P881" s="240"/>
      <c r="Q881" s="240"/>
      <c r="R881" s="240"/>
      <c r="S881" s="240"/>
      <c r="T881" s="241"/>
      <c r="AT881" s="242" t="s">
        <v>174</v>
      </c>
      <c r="AU881" s="242" t="s">
        <v>81</v>
      </c>
      <c r="AV881" s="13" t="s">
        <v>81</v>
      </c>
      <c r="AW881" s="13" t="s">
        <v>36</v>
      </c>
      <c r="AX881" s="13" t="s">
        <v>72</v>
      </c>
      <c r="AY881" s="242" t="s">
        <v>162</v>
      </c>
    </row>
    <row r="882" spans="2:51" s="12" customFormat="1" ht="13.5">
      <c r="B882" s="221"/>
      <c r="C882" s="222"/>
      <c r="D882" s="218" t="s">
        <v>174</v>
      </c>
      <c r="E882" s="223" t="s">
        <v>21</v>
      </c>
      <c r="F882" s="224" t="s">
        <v>2298</v>
      </c>
      <c r="G882" s="222"/>
      <c r="H882" s="225" t="s">
        <v>21</v>
      </c>
      <c r="I882" s="226"/>
      <c r="J882" s="222"/>
      <c r="K882" s="222"/>
      <c r="L882" s="227"/>
      <c r="M882" s="228"/>
      <c r="N882" s="229"/>
      <c r="O882" s="229"/>
      <c r="P882" s="229"/>
      <c r="Q882" s="229"/>
      <c r="R882" s="229"/>
      <c r="S882" s="229"/>
      <c r="T882" s="230"/>
      <c r="AT882" s="231" t="s">
        <v>174</v>
      </c>
      <c r="AU882" s="231" t="s">
        <v>81</v>
      </c>
      <c r="AV882" s="12" t="s">
        <v>79</v>
      </c>
      <c r="AW882" s="12" t="s">
        <v>36</v>
      </c>
      <c r="AX882" s="12" t="s">
        <v>72</v>
      </c>
      <c r="AY882" s="231" t="s">
        <v>162</v>
      </c>
    </row>
    <row r="883" spans="2:51" s="13" customFormat="1" ht="13.5">
      <c r="B883" s="232"/>
      <c r="C883" s="233"/>
      <c r="D883" s="218" t="s">
        <v>174</v>
      </c>
      <c r="E883" s="234" t="s">
        <v>21</v>
      </c>
      <c r="F883" s="235" t="s">
        <v>2350</v>
      </c>
      <c r="G883" s="233"/>
      <c r="H883" s="236">
        <v>62.839</v>
      </c>
      <c r="I883" s="237"/>
      <c r="J883" s="233"/>
      <c r="K883" s="233"/>
      <c r="L883" s="238"/>
      <c r="M883" s="239"/>
      <c r="N883" s="240"/>
      <c r="O883" s="240"/>
      <c r="P883" s="240"/>
      <c r="Q883" s="240"/>
      <c r="R883" s="240"/>
      <c r="S883" s="240"/>
      <c r="T883" s="241"/>
      <c r="AT883" s="242" t="s">
        <v>174</v>
      </c>
      <c r="AU883" s="242" t="s">
        <v>81</v>
      </c>
      <c r="AV883" s="13" t="s">
        <v>81</v>
      </c>
      <c r="AW883" s="13" t="s">
        <v>36</v>
      </c>
      <c r="AX883" s="13" t="s">
        <v>72</v>
      </c>
      <c r="AY883" s="242" t="s">
        <v>162</v>
      </c>
    </row>
    <row r="884" spans="2:51" s="13" customFormat="1" ht="13.5">
      <c r="B884" s="232"/>
      <c r="C884" s="233"/>
      <c r="D884" s="218" t="s">
        <v>174</v>
      </c>
      <c r="E884" s="234" t="s">
        <v>21</v>
      </c>
      <c r="F884" s="235" t="s">
        <v>2332</v>
      </c>
      <c r="G884" s="233"/>
      <c r="H884" s="236">
        <v>-4.59</v>
      </c>
      <c r="I884" s="237"/>
      <c r="J884" s="233"/>
      <c r="K884" s="233"/>
      <c r="L884" s="238"/>
      <c r="M884" s="239"/>
      <c r="N884" s="240"/>
      <c r="O884" s="240"/>
      <c r="P884" s="240"/>
      <c r="Q884" s="240"/>
      <c r="R884" s="240"/>
      <c r="S884" s="240"/>
      <c r="T884" s="241"/>
      <c r="AT884" s="242" t="s">
        <v>174</v>
      </c>
      <c r="AU884" s="242" t="s">
        <v>81</v>
      </c>
      <c r="AV884" s="13" t="s">
        <v>81</v>
      </c>
      <c r="AW884" s="13" t="s">
        <v>36</v>
      </c>
      <c r="AX884" s="13" t="s">
        <v>72</v>
      </c>
      <c r="AY884" s="242" t="s">
        <v>162</v>
      </c>
    </row>
    <row r="885" spans="2:51" s="13" customFormat="1" ht="13.5">
      <c r="B885" s="232"/>
      <c r="C885" s="233"/>
      <c r="D885" s="218" t="s">
        <v>174</v>
      </c>
      <c r="E885" s="234" t="s">
        <v>21</v>
      </c>
      <c r="F885" s="235" t="s">
        <v>278</v>
      </c>
      <c r="G885" s="233"/>
      <c r="H885" s="236">
        <v>-1.8</v>
      </c>
      <c r="I885" s="237"/>
      <c r="J885" s="233"/>
      <c r="K885" s="233"/>
      <c r="L885" s="238"/>
      <c r="M885" s="239"/>
      <c r="N885" s="240"/>
      <c r="O885" s="240"/>
      <c r="P885" s="240"/>
      <c r="Q885" s="240"/>
      <c r="R885" s="240"/>
      <c r="S885" s="240"/>
      <c r="T885" s="241"/>
      <c r="AT885" s="242" t="s">
        <v>174</v>
      </c>
      <c r="AU885" s="242" t="s">
        <v>81</v>
      </c>
      <c r="AV885" s="13" t="s">
        <v>81</v>
      </c>
      <c r="AW885" s="13" t="s">
        <v>36</v>
      </c>
      <c r="AX885" s="13" t="s">
        <v>72</v>
      </c>
      <c r="AY885" s="242" t="s">
        <v>162</v>
      </c>
    </row>
    <row r="886" spans="2:51" s="12" customFormat="1" ht="13.5">
      <c r="B886" s="221"/>
      <c r="C886" s="222"/>
      <c r="D886" s="218" t="s">
        <v>174</v>
      </c>
      <c r="E886" s="223" t="s">
        <v>21</v>
      </c>
      <c r="F886" s="224" t="s">
        <v>2351</v>
      </c>
      <c r="G886" s="222"/>
      <c r="H886" s="225" t="s">
        <v>21</v>
      </c>
      <c r="I886" s="226"/>
      <c r="J886" s="222"/>
      <c r="K886" s="222"/>
      <c r="L886" s="227"/>
      <c r="M886" s="228"/>
      <c r="N886" s="229"/>
      <c r="O886" s="229"/>
      <c r="P886" s="229"/>
      <c r="Q886" s="229"/>
      <c r="R886" s="229"/>
      <c r="S886" s="229"/>
      <c r="T886" s="230"/>
      <c r="AT886" s="231" t="s">
        <v>174</v>
      </c>
      <c r="AU886" s="231" t="s">
        <v>81</v>
      </c>
      <c r="AV886" s="12" t="s">
        <v>79</v>
      </c>
      <c r="AW886" s="12" t="s">
        <v>36</v>
      </c>
      <c r="AX886" s="12" t="s">
        <v>72</v>
      </c>
      <c r="AY886" s="231" t="s">
        <v>162</v>
      </c>
    </row>
    <row r="887" spans="2:51" s="13" customFormat="1" ht="13.5">
      <c r="B887" s="232"/>
      <c r="C887" s="233"/>
      <c r="D887" s="218" t="s">
        <v>174</v>
      </c>
      <c r="E887" s="234" t="s">
        <v>21</v>
      </c>
      <c r="F887" s="235" t="s">
        <v>2350</v>
      </c>
      <c r="G887" s="233"/>
      <c r="H887" s="236">
        <v>62.839</v>
      </c>
      <c r="I887" s="237"/>
      <c r="J887" s="233"/>
      <c r="K887" s="233"/>
      <c r="L887" s="238"/>
      <c r="M887" s="239"/>
      <c r="N887" s="240"/>
      <c r="O887" s="240"/>
      <c r="P887" s="240"/>
      <c r="Q887" s="240"/>
      <c r="R887" s="240"/>
      <c r="S887" s="240"/>
      <c r="T887" s="241"/>
      <c r="AT887" s="242" t="s">
        <v>174</v>
      </c>
      <c r="AU887" s="242" t="s">
        <v>81</v>
      </c>
      <c r="AV887" s="13" t="s">
        <v>81</v>
      </c>
      <c r="AW887" s="13" t="s">
        <v>36</v>
      </c>
      <c r="AX887" s="13" t="s">
        <v>72</v>
      </c>
      <c r="AY887" s="242" t="s">
        <v>162</v>
      </c>
    </row>
    <row r="888" spans="2:51" s="13" customFormat="1" ht="13.5">
      <c r="B888" s="232"/>
      <c r="C888" s="233"/>
      <c r="D888" s="218" t="s">
        <v>174</v>
      </c>
      <c r="E888" s="234" t="s">
        <v>21</v>
      </c>
      <c r="F888" s="235" t="s">
        <v>2332</v>
      </c>
      <c r="G888" s="233"/>
      <c r="H888" s="236">
        <v>-4.59</v>
      </c>
      <c r="I888" s="237"/>
      <c r="J888" s="233"/>
      <c r="K888" s="233"/>
      <c r="L888" s="238"/>
      <c r="M888" s="239"/>
      <c r="N888" s="240"/>
      <c r="O888" s="240"/>
      <c r="P888" s="240"/>
      <c r="Q888" s="240"/>
      <c r="R888" s="240"/>
      <c r="S888" s="240"/>
      <c r="T888" s="241"/>
      <c r="AT888" s="242" t="s">
        <v>174</v>
      </c>
      <c r="AU888" s="242" t="s">
        <v>81</v>
      </c>
      <c r="AV888" s="13" t="s">
        <v>81</v>
      </c>
      <c r="AW888" s="13" t="s">
        <v>36</v>
      </c>
      <c r="AX888" s="13" t="s">
        <v>72</v>
      </c>
      <c r="AY888" s="242" t="s">
        <v>162</v>
      </c>
    </row>
    <row r="889" spans="2:51" s="13" customFormat="1" ht="13.5">
      <c r="B889" s="232"/>
      <c r="C889" s="233"/>
      <c r="D889" s="218" t="s">
        <v>174</v>
      </c>
      <c r="E889" s="234" t="s">
        <v>21</v>
      </c>
      <c r="F889" s="235" t="s">
        <v>278</v>
      </c>
      <c r="G889" s="233"/>
      <c r="H889" s="236">
        <v>-1.8</v>
      </c>
      <c r="I889" s="237"/>
      <c r="J889" s="233"/>
      <c r="K889" s="233"/>
      <c r="L889" s="238"/>
      <c r="M889" s="239"/>
      <c r="N889" s="240"/>
      <c r="O889" s="240"/>
      <c r="P889" s="240"/>
      <c r="Q889" s="240"/>
      <c r="R889" s="240"/>
      <c r="S889" s="240"/>
      <c r="T889" s="241"/>
      <c r="AT889" s="242" t="s">
        <v>174</v>
      </c>
      <c r="AU889" s="242" t="s">
        <v>81</v>
      </c>
      <c r="AV889" s="13" t="s">
        <v>81</v>
      </c>
      <c r="AW889" s="13" t="s">
        <v>36</v>
      </c>
      <c r="AX889" s="13" t="s">
        <v>72</v>
      </c>
      <c r="AY889" s="242" t="s">
        <v>162</v>
      </c>
    </row>
    <row r="890" spans="2:51" s="12" customFormat="1" ht="13.5">
      <c r="B890" s="221"/>
      <c r="C890" s="222"/>
      <c r="D890" s="218" t="s">
        <v>174</v>
      </c>
      <c r="E890" s="223" t="s">
        <v>21</v>
      </c>
      <c r="F890" s="224" t="s">
        <v>2328</v>
      </c>
      <c r="G890" s="222"/>
      <c r="H890" s="225" t="s">
        <v>21</v>
      </c>
      <c r="I890" s="226"/>
      <c r="J890" s="222"/>
      <c r="K890" s="222"/>
      <c r="L890" s="227"/>
      <c r="M890" s="228"/>
      <c r="N890" s="229"/>
      <c r="O890" s="229"/>
      <c r="P890" s="229"/>
      <c r="Q890" s="229"/>
      <c r="R890" s="229"/>
      <c r="S890" s="229"/>
      <c r="T890" s="230"/>
      <c r="AT890" s="231" t="s">
        <v>174</v>
      </c>
      <c r="AU890" s="231" t="s">
        <v>81</v>
      </c>
      <c r="AV890" s="12" t="s">
        <v>79</v>
      </c>
      <c r="AW890" s="12" t="s">
        <v>36</v>
      </c>
      <c r="AX890" s="12" t="s">
        <v>72</v>
      </c>
      <c r="AY890" s="231" t="s">
        <v>162</v>
      </c>
    </row>
    <row r="891" spans="2:51" s="13" customFormat="1" ht="13.5">
      <c r="B891" s="232"/>
      <c r="C891" s="233"/>
      <c r="D891" s="218" t="s">
        <v>174</v>
      </c>
      <c r="E891" s="234" t="s">
        <v>21</v>
      </c>
      <c r="F891" s="235" t="s">
        <v>2352</v>
      </c>
      <c r="G891" s="233"/>
      <c r="H891" s="236">
        <v>93.107</v>
      </c>
      <c r="I891" s="237"/>
      <c r="J891" s="233"/>
      <c r="K891" s="233"/>
      <c r="L891" s="238"/>
      <c r="M891" s="239"/>
      <c r="N891" s="240"/>
      <c r="O891" s="240"/>
      <c r="P891" s="240"/>
      <c r="Q891" s="240"/>
      <c r="R891" s="240"/>
      <c r="S891" s="240"/>
      <c r="T891" s="241"/>
      <c r="AT891" s="242" t="s">
        <v>174</v>
      </c>
      <c r="AU891" s="242" t="s">
        <v>81</v>
      </c>
      <c r="AV891" s="13" t="s">
        <v>81</v>
      </c>
      <c r="AW891" s="13" t="s">
        <v>36</v>
      </c>
      <c r="AX891" s="13" t="s">
        <v>72</v>
      </c>
      <c r="AY891" s="242" t="s">
        <v>162</v>
      </c>
    </row>
    <row r="892" spans="2:51" s="13" customFormat="1" ht="13.5">
      <c r="B892" s="232"/>
      <c r="C892" s="233"/>
      <c r="D892" s="218" t="s">
        <v>174</v>
      </c>
      <c r="E892" s="234" t="s">
        <v>21</v>
      </c>
      <c r="F892" s="235" t="s">
        <v>2338</v>
      </c>
      <c r="G892" s="233"/>
      <c r="H892" s="236">
        <v>-9.18</v>
      </c>
      <c r="I892" s="237"/>
      <c r="J892" s="233"/>
      <c r="K892" s="233"/>
      <c r="L892" s="238"/>
      <c r="M892" s="239"/>
      <c r="N892" s="240"/>
      <c r="O892" s="240"/>
      <c r="P892" s="240"/>
      <c r="Q892" s="240"/>
      <c r="R892" s="240"/>
      <c r="S892" s="240"/>
      <c r="T892" s="241"/>
      <c r="AT892" s="242" t="s">
        <v>174</v>
      </c>
      <c r="AU892" s="242" t="s">
        <v>81</v>
      </c>
      <c r="AV892" s="13" t="s">
        <v>81</v>
      </c>
      <c r="AW892" s="13" t="s">
        <v>36</v>
      </c>
      <c r="AX892" s="13" t="s">
        <v>72</v>
      </c>
      <c r="AY892" s="242" t="s">
        <v>162</v>
      </c>
    </row>
    <row r="893" spans="2:51" s="13" customFormat="1" ht="13.5">
      <c r="B893" s="232"/>
      <c r="C893" s="233"/>
      <c r="D893" s="218" t="s">
        <v>174</v>
      </c>
      <c r="E893" s="234" t="s">
        <v>21</v>
      </c>
      <c r="F893" s="235" t="s">
        <v>282</v>
      </c>
      <c r="G893" s="233"/>
      <c r="H893" s="236">
        <v>-3.6</v>
      </c>
      <c r="I893" s="237"/>
      <c r="J893" s="233"/>
      <c r="K893" s="233"/>
      <c r="L893" s="238"/>
      <c r="M893" s="239"/>
      <c r="N893" s="240"/>
      <c r="O893" s="240"/>
      <c r="P893" s="240"/>
      <c r="Q893" s="240"/>
      <c r="R893" s="240"/>
      <c r="S893" s="240"/>
      <c r="T893" s="241"/>
      <c r="AT893" s="242" t="s">
        <v>174</v>
      </c>
      <c r="AU893" s="242" t="s">
        <v>81</v>
      </c>
      <c r="AV893" s="13" t="s">
        <v>81</v>
      </c>
      <c r="AW893" s="13" t="s">
        <v>36</v>
      </c>
      <c r="AX893" s="13" t="s">
        <v>72</v>
      </c>
      <c r="AY893" s="242" t="s">
        <v>162</v>
      </c>
    </row>
    <row r="894" spans="2:51" s="12" customFormat="1" ht="13.5">
      <c r="B894" s="221"/>
      <c r="C894" s="222"/>
      <c r="D894" s="218" t="s">
        <v>174</v>
      </c>
      <c r="E894" s="223" t="s">
        <v>21</v>
      </c>
      <c r="F894" s="224" t="s">
        <v>2353</v>
      </c>
      <c r="G894" s="222"/>
      <c r="H894" s="225" t="s">
        <v>21</v>
      </c>
      <c r="I894" s="226"/>
      <c r="J894" s="222"/>
      <c r="K894" s="222"/>
      <c r="L894" s="227"/>
      <c r="M894" s="228"/>
      <c r="N894" s="229"/>
      <c r="O894" s="229"/>
      <c r="P894" s="229"/>
      <c r="Q894" s="229"/>
      <c r="R894" s="229"/>
      <c r="S894" s="229"/>
      <c r="T894" s="230"/>
      <c r="AT894" s="231" t="s">
        <v>174</v>
      </c>
      <c r="AU894" s="231" t="s">
        <v>81</v>
      </c>
      <c r="AV894" s="12" t="s">
        <v>79</v>
      </c>
      <c r="AW894" s="12" t="s">
        <v>36</v>
      </c>
      <c r="AX894" s="12" t="s">
        <v>72</v>
      </c>
      <c r="AY894" s="231" t="s">
        <v>162</v>
      </c>
    </row>
    <row r="895" spans="2:51" s="13" customFormat="1" ht="13.5">
      <c r="B895" s="232"/>
      <c r="C895" s="233"/>
      <c r="D895" s="218" t="s">
        <v>174</v>
      </c>
      <c r="E895" s="234" t="s">
        <v>21</v>
      </c>
      <c r="F895" s="235" t="s">
        <v>2617</v>
      </c>
      <c r="G895" s="233"/>
      <c r="H895" s="236">
        <v>7.4</v>
      </c>
      <c r="I895" s="237"/>
      <c r="J895" s="233"/>
      <c r="K895" s="233"/>
      <c r="L895" s="238"/>
      <c r="M895" s="239"/>
      <c r="N895" s="240"/>
      <c r="O895" s="240"/>
      <c r="P895" s="240"/>
      <c r="Q895" s="240"/>
      <c r="R895" s="240"/>
      <c r="S895" s="240"/>
      <c r="T895" s="241"/>
      <c r="AT895" s="242" t="s">
        <v>174</v>
      </c>
      <c r="AU895" s="242" t="s">
        <v>81</v>
      </c>
      <c r="AV895" s="13" t="s">
        <v>81</v>
      </c>
      <c r="AW895" s="13" t="s">
        <v>36</v>
      </c>
      <c r="AX895" s="13" t="s">
        <v>72</v>
      </c>
      <c r="AY895" s="242" t="s">
        <v>162</v>
      </c>
    </row>
    <row r="896" spans="2:51" s="12" customFormat="1" ht="13.5">
      <c r="B896" s="221"/>
      <c r="C896" s="222"/>
      <c r="D896" s="218" t="s">
        <v>174</v>
      </c>
      <c r="E896" s="223" t="s">
        <v>21</v>
      </c>
      <c r="F896" s="224" t="s">
        <v>371</v>
      </c>
      <c r="G896" s="222"/>
      <c r="H896" s="225" t="s">
        <v>21</v>
      </c>
      <c r="I896" s="226"/>
      <c r="J896" s="222"/>
      <c r="K896" s="222"/>
      <c r="L896" s="227"/>
      <c r="M896" s="228"/>
      <c r="N896" s="229"/>
      <c r="O896" s="229"/>
      <c r="P896" s="229"/>
      <c r="Q896" s="229"/>
      <c r="R896" s="229"/>
      <c r="S896" s="229"/>
      <c r="T896" s="230"/>
      <c r="AT896" s="231" t="s">
        <v>174</v>
      </c>
      <c r="AU896" s="231" t="s">
        <v>81</v>
      </c>
      <c r="AV896" s="12" t="s">
        <v>79</v>
      </c>
      <c r="AW896" s="12" t="s">
        <v>36</v>
      </c>
      <c r="AX896" s="12" t="s">
        <v>72</v>
      </c>
      <c r="AY896" s="231" t="s">
        <v>162</v>
      </c>
    </row>
    <row r="897" spans="2:51" s="13" customFormat="1" ht="13.5">
      <c r="B897" s="232"/>
      <c r="C897" s="233"/>
      <c r="D897" s="218" t="s">
        <v>174</v>
      </c>
      <c r="E897" s="234" t="s">
        <v>21</v>
      </c>
      <c r="F897" s="235" t="s">
        <v>2618</v>
      </c>
      <c r="G897" s="233"/>
      <c r="H897" s="236">
        <v>10.08</v>
      </c>
      <c r="I897" s="237"/>
      <c r="J897" s="233"/>
      <c r="K897" s="233"/>
      <c r="L897" s="238"/>
      <c r="M897" s="239"/>
      <c r="N897" s="240"/>
      <c r="O897" s="240"/>
      <c r="P897" s="240"/>
      <c r="Q897" s="240"/>
      <c r="R897" s="240"/>
      <c r="S897" s="240"/>
      <c r="T897" s="241"/>
      <c r="AT897" s="242" t="s">
        <v>174</v>
      </c>
      <c r="AU897" s="242" t="s">
        <v>81</v>
      </c>
      <c r="AV897" s="13" t="s">
        <v>81</v>
      </c>
      <c r="AW897" s="13" t="s">
        <v>36</v>
      </c>
      <c r="AX897" s="13" t="s">
        <v>72</v>
      </c>
      <c r="AY897" s="242" t="s">
        <v>162</v>
      </c>
    </row>
    <row r="898" spans="2:51" s="13" customFormat="1" ht="13.5">
      <c r="B898" s="232"/>
      <c r="C898" s="233"/>
      <c r="D898" s="218" t="s">
        <v>174</v>
      </c>
      <c r="E898" s="234" t="s">
        <v>21</v>
      </c>
      <c r="F898" s="235" t="s">
        <v>2355</v>
      </c>
      <c r="G898" s="233"/>
      <c r="H898" s="236">
        <v>14.28</v>
      </c>
      <c r="I898" s="237"/>
      <c r="J898" s="233"/>
      <c r="K898" s="233"/>
      <c r="L898" s="238"/>
      <c r="M898" s="239"/>
      <c r="N898" s="240"/>
      <c r="O898" s="240"/>
      <c r="P898" s="240"/>
      <c r="Q898" s="240"/>
      <c r="R898" s="240"/>
      <c r="S898" s="240"/>
      <c r="T898" s="241"/>
      <c r="AT898" s="242" t="s">
        <v>174</v>
      </c>
      <c r="AU898" s="242" t="s">
        <v>81</v>
      </c>
      <c r="AV898" s="13" t="s">
        <v>81</v>
      </c>
      <c r="AW898" s="13" t="s">
        <v>36</v>
      </c>
      <c r="AX898" s="13" t="s">
        <v>72</v>
      </c>
      <c r="AY898" s="242" t="s">
        <v>162</v>
      </c>
    </row>
    <row r="899" spans="2:51" s="12" customFormat="1" ht="13.5">
      <c r="B899" s="221"/>
      <c r="C899" s="222"/>
      <c r="D899" s="218" t="s">
        <v>174</v>
      </c>
      <c r="E899" s="223" t="s">
        <v>21</v>
      </c>
      <c r="F899" s="224" t="s">
        <v>2619</v>
      </c>
      <c r="G899" s="222"/>
      <c r="H899" s="225" t="s">
        <v>21</v>
      </c>
      <c r="I899" s="226"/>
      <c r="J899" s="222"/>
      <c r="K899" s="222"/>
      <c r="L899" s="227"/>
      <c r="M899" s="228"/>
      <c r="N899" s="229"/>
      <c r="O899" s="229"/>
      <c r="P899" s="229"/>
      <c r="Q899" s="229"/>
      <c r="R899" s="229"/>
      <c r="S899" s="229"/>
      <c r="T899" s="230"/>
      <c r="AT899" s="231" t="s">
        <v>174</v>
      </c>
      <c r="AU899" s="231" t="s">
        <v>81</v>
      </c>
      <c r="AV899" s="12" t="s">
        <v>79</v>
      </c>
      <c r="AW899" s="12" t="s">
        <v>36</v>
      </c>
      <c r="AX899" s="12" t="s">
        <v>72</v>
      </c>
      <c r="AY899" s="231" t="s">
        <v>162</v>
      </c>
    </row>
    <row r="900" spans="2:51" s="13" customFormat="1" ht="13.5">
      <c r="B900" s="232"/>
      <c r="C900" s="233"/>
      <c r="D900" s="218" t="s">
        <v>174</v>
      </c>
      <c r="E900" s="234" t="s">
        <v>21</v>
      </c>
      <c r="F900" s="235" t="s">
        <v>910</v>
      </c>
      <c r="G900" s="233"/>
      <c r="H900" s="236">
        <v>100</v>
      </c>
      <c r="I900" s="237"/>
      <c r="J900" s="233"/>
      <c r="K900" s="233"/>
      <c r="L900" s="238"/>
      <c r="M900" s="239"/>
      <c r="N900" s="240"/>
      <c r="O900" s="240"/>
      <c r="P900" s="240"/>
      <c r="Q900" s="240"/>
      <c r="R900" s="240"/>
      <c r="S900" s="240"/>
      <c r="T900" s="241"/>
      <c r="AT900" s="242" t="s">
        <v>174</v>
      </c>
      <c r="AU900" s="242" t="s">
        <v>81</v>
      </c>
      <c r="AV900" s="13" t="s">
        <v>81</v>
      </c>
      <c r="AW900" s="13" t="s">
        <v>36</v>
      </c>
      <c r="AX900" s="13" t="s">
        <v>72</v>
      </c>
      <c r="AY900" s="242" t="s">
        <v>162</v>
      </c>
    </row>
    <row r="901" spans="2:51" s="12" customFormat="1" ht="13.5">
      <c r="B901" s="221"/>
      <c r="C901" s="222"/>
      <c r="D901" s="218" t="s">
        <v>174</v>
      </c>
      <c r="E901" s="223" t="s">
        <v>21</v>
      </c>
      <c r="F901" s="224" t="s">
        <v>2621</v>
      </c>
      <c r="G901" s="222"/>
      <c r="H901" s="225" t="s">
        <v>21</v>
      </c>
      <c r="I901" s="226"/>
      <c r="J901" s="222"/>
      <c r="K901" s="222"/>
      <c r="L901" s="227"/>
      <c r="M901" s="228"/>
      <c r="N901" s="229"/>
      <c r="O901" s="229"/>
      <c r="P901" s="229"/>
      <c r="Q901" s="229"/>
      <c r="R901" s="229"/>
      <c r="S901" s="229"/>
      <c r="T901" s="230"/>
      <c r="AT901" s="231" t="s">
        <v>174</v>
      </c>
      <c r="AU901" s="231" t="s">
        <v>81</v>
      </c>
      <c r="AV901" s="12" t="s">
        <v>79</v>
      </c>
      <c r="AW901" s="12" t="s">
        <v>36</v>
      </c>
      <c r="AX901" s="12" t="s">
        <v>72</v>
      </c>
      <c r="AY901" s="231" t="s">
        <v>162</v>
      </c>
    </row>
    <row r="902" spans="2:51" s="13" customFormat="1" ht="13.5">
      <c r="B902" s="232"/>
      <c r="C902" s="233"/>
      <c r="D902" s="218" t="s">
        <v>174</v>
      </c>
      <c r="E902" s="234" t="s">
        <v>21</v>
      </c>
      <c r="F902" s="235" t="s">
        <v>2622</v>
      </c>
      <c r="G902" s="233"/>
      <c r="H902" s="236">
        <v>-89.762</v>
      </c>
      <c r="I902" s="237"/>
      <c r="J902" s="233"/>
      <c r="K902" s="233"/>
      <c r="L902" s="238"/>
      <c r="M902" s="239"/>
      <c r="N902" s="240"/>
      <c r="O902" s="240"/>
      <c r="P902" s="240"/>
      <c r="Q902" s="240"/>
      <c r="R902" s="240"/>
      <c r="S902" s="240"/>
      <c r="T902" s="241"/>
      <c r="AT902" s="242" t="s">
        <v>174</v>
      </c>
      <c r="AU902" s="242" t="s">
        <v>81</v>
      </c>
      <c r="AV902" s="13" t="s">
        <v>81</v>
      </c>
      <c r="AW902" s="13" t="s">
        <v>36</v>
      </c>
      <c r="AX902" s="13" t="s">
        <v>72</v>
      </c>
      <c r="AY902" s="242" t="s">
        <v>162</v>
      </c>
    </row>
    <row r="903" spans="2:51" s="14" customFormat="1" ht="13.5">
      <c r="B903" s="243"/>
      <c r="C903" s="244"/>
      <c r="D903" s="218" t="s">
        <v>174</v>
      </c>
      <c r="E903" s="281" t="s">
        <v>21</v>
      </c>
      <c r="F903" s="282" t="s">
        <v>184</v>
      </c>
      <c r="G903" s="244"/>
      <c r="H903" s="283">
        <v>922.372</v>
      </c>
      <c r="I903" s="249"/>
      <c r="J903" s="244"/>
      <c r="K903" s="244"/>
      <c r="L903" s="250"/>
      <c r="M903" s="251"/>
      <c r="N903" s="252"/>
      <c r="O903" s="252"/>
      <c r="P903" s="252"/>
      <c r="Q903" s="252"/>
      <c r="R903" s="252"/>
      <c r="S903" s="252"/>
      <c r="T903" s="253"/>
      <c r="AT903" s="254" t="s">
        <v>174</v>
      </c>
      <c r="AU903" s="254" t="s">
        <v>81</v>
      </c>
      <c r="AV903" s="14" t="s">
        <v>170</v>
      </c>
      <c r="AW903" s="14" t="s">
        <v>36</v>
      </c>
      <c r="AX903" s="14" t="s">
        <v>79</v>
      </c>
      <c r="AY903" s="254" t="s">
        <v>162</v>
      </c>
    </row>
    <row r="904" spans="2:63" s="11" customFormat="1" ht="29.85" customHeight="1">
      <c r="B904" s="189"/>
      <c r="C904" s="190"/>
      <c r="D904" s="203" t="s">
        <v>71</v>
      </c>
      <c r="E904" s="204" t="s">
        <v>1301</v>
      </c>
      <c r="F904" s="204" t="s">
        <v>1302</v>
      </c>
      <c r="G904" s="190"/>
      <c r="H904" s="190"/>
      <c r="I904" s="193"/>
      <c r="J904" s="205">
        <f>BK904</f>
        <v>0</v>
      </c>
      <c r="K904" s="190"/>
      <c r="L904" s="195"/>
      <c r="M904" s="196"/>
      <c r="N904" s="197"/>
      <c r="O904" s="197"/>
      <c r="P904" s="198">
        <f>SUM(P905:P914)</f>
        <v>0</v>
      </c>
      <c r="Q904" s="197"/>
      <c r="R904" s="198">
        <f>SUM(R905:R914)</f>
        <v>0.03888</v>
      </c>
      <c r="S904" s="197"/>
      <c r="T904" s="199">
        <f>SUM(T905:T914)</f>
        <v>0</v>
      </c>
      <c r="AR904" s="200" t="s">
        <v>81</v>
      </c>
      <c r="AT904" s="201" t="s">
        <v>71</v>
      </c>
      <c r="AU904" s="201" t="s">
        <v>79</v>
      </c>
      <c r="AY904" s="200" t="s">
        <v>162</v>
      </c>
      <c r="BK904" s="202">
        <f>SUM(BK905:BK914)</f>
        <v>0</v>
      </c>
    </row>
    <row r="905" spans="2:65" s="1" customFormat="1" ht="22.5" customHeight="1">
      <c r="B905" s="43"/>
      <c r="C905" s="206" t="s">
        <v>1012</v>
      </c>
      <c r="D905" s="206" t="s">
        <v>165</v>
      </c>
      <c r="E905" s="207" t="s">
        <v>1314</v>
      </c>
      <c r="F905" s="208" t="s">
        <v>1315</v>
      </c>
      <c r="G905" s="209" t="s">
        <v>187</v>
      </c>
      <c r="H905" s="210">
        <v>41.538</v>
      </c>
      <c r="I905" s="211"/>
      <c r="J905" s="212">
        <f>ROUND(I905*H905,2)</f>
        <v>0</v>
      </c>
      <c r="K905" s="208" t="s">
        <v>169</v>
      </c>
      <c r="L905" s="63"/>
      <c r="M905" s="213" t="s">
        <v>21</v>
      </c>
      <c r="N905" s="214" t="s">
        <v>43</v>
      </c>
      <c r="O905" s="44"/>
      <c r="P905" s="215">
        <f>O905*H905</f>
        <v>0</v>
      </c>
      <c r="Q905" s="215">
        <v>0</v>
      </c>
      <c r="R905" s="215">
        <f>Q905*H905</f>
        <v>0</v>
      </c>
      <c r="S905" s="215">
        <v>0</v>
      </c>
      <c r="T905" s="216">
        <f>S905*H905</f>
        <v>0</v>
      </c>
      <c r="AR905" s="26" t="s">
        <v>376</v>
      </c>
      <c r="AT905" s="26" t="s">
        <v>165</v>
      </c>
      <c r="AU905" s="26" t="s">
        <v>81</v>
      </c>
      <c r="AY905" s="26" t="s">
        <v>162</v>
      </c>
      <c r="BE905" s="217">
        <f>IF(N905="základní",J905,0)</f>
        <v>0</v>
      </c>
      <c r="BF905" s="217">
        <f>IF(N905="snížená",J905,0)</f>
        <v>0</v>
      </c>
      <c r="BG905" s="217">
        <f>IF(N905="zákl. přenesená",J905,0)</f>
        <v>0</v>
      </c>
      <c r="BH905" s="217">
        <f>IF(N905="sníž. přenesená",J905,0)</f>
        <v>0</v>
      </c>
      <c r="BI905" s="217">
        <f>IF(N905="nulová",J905,0)</f>
        <v>0</v>
      </c>
      <c r="BJ905" s="26" t="s">
        <v>79</v>
      </c>
      <c r="BK905" s="217">
        <f>ROUND(I905*H905,2)</f>
        <v>0</v>
      </c>
      <c r="BL905" s="26" t="s">
        <v>376</v>
      </c>
      <c r="BM905" s="26" t="s">
        <v>2624</v>
      </c>
    </row>
    <row r="906" spans="2:47" s="1" customFormat="1" ht="27">
      <c r="B906" s="43"/>
      <c r="C906" s="65"/>
      <c r="D906" s="218" t="s">
        <v>241</v>
      </c>
      <c r="E906" s="65"/>
      <c r="F906" s="219" t="s">
        <v>1317</v>
      </c>
      <c r="G906" s="65"/>
      <c r="H906" s="65"/>
      <c r="I906" s="174"/>
      <c r="J906" s="65"/>
      <c r="K906" s="65"/>
      <c r="L906" s="63"/>
      <c r="M906" s="220"/>
      <c r="N906" s="44"/>
      <c r="O906" s="44"/>
      <c r="P906" s="44"/>
      <c r="Q906" s="44"/>
      <c r="R906" s="44"/>
      <c r="S906" s="44"/>
      <c r="T906" s="80"/>
      <c r="AT906" s="26" t="s">
        <v>241</v>
      </c>
      <c r="AU906" s="26" t="s">
        <v>81</v>
      </c>
    </row>
    <row r="907" spans="2:51" s="12" customFormat="1" ht="13.5">
      <c r="B907" s="221"/>
      <c r="C907" s="222"/>
      <c r="D907" s="218" t="s">
        <v>174</v>
      </c>
      <c r="E907" s="223" t="s">
        <v>21</v>
      </c>
      <c r="F907" s="224" t="s">
        <v>1318</v>
      </c>
      <c r="G907" s="222"/>
      <c r="H907" s="225" t="s">
        <v>21</v>
      </c>
      <c r="I907" s="226"/>
      <c r="J907" s="222"/>
      <c r="K907" s="222"/>
      <c r="L907" s="227"/>
      <c r="M907" s="228"/>
      <c r="N907" s="229"/>
      <c r="O907" s="229"/>
      <c r="P907" s="229"/>
      <c r="Q907" s="229"/>
      <c r="R907" s="229"/>
      <c r="S907" s="229"/>
      <c r="T907" s="230"/>
      <c r="AT907" s="231" t="s">
        <v>174</v>
      </c>
      <c r="AU907" s="231" t="s">
        <v>81</v>
      </c>
      <c r="AV907" s="12" t="s">
        <v>79</v>
      </c>
      <c r="AW907" s="12" t="s">
        <v>36</v>
      </c>
      <c r="AX907" s="12" t="s">
        <v>72</v>
      </c>
      <c r="AY907" s="231" t="s">
        <v>162</v>
      </c>
    </row>
    <row r="908" spans="2:51" s="13" customFormat="1" ht="13.5">
      <c r="B908" s="232"/>
      <c r="C908" s="233"/>
      <c r="D908" s="245" t="s">
        <v>174</v>
      </c>
      <c r="E908" s="255" t="s">
        <v>21</v>
      </c>
      <c r="F908" s="256" t="s">
        <v>2625</v>
      </c>
      <c r="G908" s="233"/>
      <c r="H908" s="257">
        <v>41.538</v>
      </c>
      <c r="I908" s="237"/>
      <c r="J908" s="233"/>
      <c r="K908" s="233"/>
      <c r="L908" s="238"/>
      <c r="M908" s="239"/>
      <c r="N908" s="240"/>
      <c r="O908" s="240"/>
      <c r="P908" s="240"/>
      <c r="Q908" s="240"/>
      <c r="R908" s="240"/>
      <c r="S908" s="240"/>
      <c r="T908" s="241"/>
      <c r="AT908" s="242" t="s">
        <v>174</v>
      </c>
      <c r="AU908" s="242" t="s">
        <v>81</v>
      </c>
      <c r="AV908" s="13" t="s">
        <v>81</v>
      </c>
      <c r="AW908" s="13" t="s">
        <v>36</v>
      </c>
      <c r="AX908" s="13" t="s">
        <v>79</v>
      </c>
      <c r="AY908" s="242" t="s">
        <v>162</v>
      </c>
    </row>
    <row r="909" spans="2:65" s="1" customFormat="1" ht="22.5" customHeight="1">
      <c r="B909" s="43"/>
      <c r="C909" s="258" t="s">
        <v>1019</v>
      </c>
      <c r="D909" s="258" t="s">
        <v>237</v>
      </c>
      <c r="E909" s="259" t="s">
        <v>1321</v>
      </c>
      <c r="F909" s="260" t="s">
        <v>2626</v>
      </c>
      <c r="G909" s="261" t="s">
        <v>416</v>
      </c>
      <c r="H909" s="262">
        <v>24</v>
      </c>
      <c r="I909" s="263"/>
      <c r="J909" s="264">
        <f>ROUND(I909*H909,2)</f>
        <v>0</v>
      </c>
      <c r="K909" s="260" t="s">
        <v>21</v>
      </c>
      <c r="L909" s="265"/>
      <c r="M909" s="266" t="s">
        <v>21</v>
      </c>
      <c r="N909" s="267" t="s">
        <v>43</v>
      </c>
      <c r="O909" s="44"/>
      <c r="P909" s="215">
        <f>O909*H909</f>
        <v>0</v>
      </c>
      <c r="Q909" s="215">
        <v>0.00162</v>
      </c>
      <c r="R909" s="215">
        <f>Q909*H909</f>
        <v>0.03888</v>
      </c>
      <c r="S909" s="215">
        <v>0</v>
      </c>
      <c r="T909" s="216">
        <f>S909*H909</f>
        <v>0</v>
      </c>
      <c r="AR909" s="26" t="s">
        <v>464</v>
      </c>
      <c r="AT909" s="26" t="s">
        <v>237</v>
      </c>
      <c r="AU909" s="26" t="s">
        <v>81</v>
      </c>
      <c r="AY909" s="26" t="s">
        <v>162</v>
      </c>
      <c r="BE909" s="217">
        <f>IF(N909="základní",J909,0)</f>
        <v>0</v>
      </c>
      <c r="BF909" s="217">
        <f>IF(N909="snížená",J909,0)</f>
        <v>0</v>
      </c>
      <c r="BG909" s="217">
        <f>IF(N909="zákl. přenesená",J909,0)</f>
        <v>0</v>
      </c>
      <c r="BH909" s="217">
        <f>IF(N909="sníž. přenesená",J909,0)</f>
        <v>0</v>
      </c>
      <c r="BI909" s="217">
        <f>IF(N909="nulová",J909,0)</f>
        <v>0</v>
      </c>
      <c r="BJ909" s="26" t="s">
        <v>79</v>
      </c>
      <c r="BK909" s="217">
        <f>ROUND(I909*H909,2)</f>
        <v>0</v>
      </c>
      <c r="BL909" s="26" t="s">
        <v>376</v>
      </c>
      <c r="BM909" s="26" t="s">
        <v>2627</v>
      </c>
    </row>
    <row r="910" spans="2:51" s="13" customFormat="1" ht="13.5">
      <c r="B910" s="232"/>
      <c r="C910" s="233"/>
      <c r="D910" s="245" t="s">
        <v>174</v>
      </c>
      <c r="E910" s="255" t="s">
        <v>21</v>
      </c>
      <c r="F910" s="256" t="s">
        <v>2628</v>
      </c>
      <c r="G910" s="233"/>
      <c r="H910" s="257">
        <v>24</v>
      </c>
      <c r="I910" s="237"/>
      <c r="J910" s="233"/>
      <c r="K910" s="233"/>
      <c r="L910" s="238"/>
      <c r="M910" s="239"/>
      <c r="N910" s="240"/>
      <c r="O910" s="240"/>
      <c r="P910" s="240"/>
      <c r="Q910" s="240"/>
      <c r="R910" s="240"/>
      <c r="S910" s="240"/>
      <c r="T910" s="241"/>
      <c r="AT910" s="242" t="s">
        <v>174</v>
      </c>
      <c r="AU910" s="242" t="s">
        <v>81</v>
      </c>
      <c r="AV910" s="13" t="s">
        <v>81</v>
      </c>
      <c r="AW910" s="13" t="s">
        <v>36</v>
      </c>
      <c r="AX910" s="13" t="s">
        <v>79</v>
      </c>
      <c r="AY910" s="242" t="s">
        <v>162</v>
      </c>
    </row>
    <row r="911" spans="2:65" s="1" customFormat="1" ht="22.5" customHeight="1">
      <c r="B911" s="43"/>
      <c r="C911" s="206" t="s">
        <v>1047</v>
      </c>
      <c r="D911" s="206" t="s">
        <v>165</v>
      </c>
      <c r="E911" s="207" t="s">
        <v>1326</v>
      </c>
      <c r="F911" s="208" t="s">
        <v>1327</v>
      </c>
      <c r="G911" s="209" t="s">
        <v>594</v>
      </c>
      <c r="H911" s="280"/>
      <c r="I911" s="211"/>
      <c r="J911" s="212">
        <f>ROUND(I911*H911,2)</f>
        <v>0</v>
      </c>
      <c r="K911" s="208" t="s">
        <v>169</v>
      </c>
      <c r="L911" s="63"/>
      <c r="M911" s="213" t="s">
        <v>21</v>
      </c>
      <c r="N911" s="214" t="s">
        <v>43</v>
      </c>
      <c r="O911" s="44"/>
      <c r="P911" s="215">
        <f>O911*H911</f>
        <v>0</v>
      </c>
      <c r="Q911" s="215">
        <v>0</v>
      </c>
      <c r="R911" s="215">
        <f>Q911*H911</f>
        <v>0</v>
      </c>
      <c r="S911" s="215">
        <v>0</v>
      </c>
      <c r="T911" s="216">
        <f>S911*H911</f>
        <v>0</v>
      </c>
      <c r="AR911" s="26" t="s">
        <v>376</v>
      </c>
      <c r="AT911" s="26" t="s">
        <v>165</v>
      </c>
      <c r="AU911" s="26" t="s">
        <v>81</v>
      </c>
      <c r="AY911" s="26" t="s">
        <v>162</v>
      </c>
      <c r="BE911" s="217">
        <f>IF(N911="základní",J911,0)</f>
        <v>0</v>
      </c>
      <c r="BF911" s="217">
        <f>IF(N911="snížená",J911,0)</f>
        <v>0</v>
      </c>
      <c r="BG911" s="217">
        <f>IF(N911="zákl. přenesená",J911,0)</f>
        <v>0</v>
      </c>
      <c r="BH911" s="217">
        <f>IF(N911="sníž. přenesená",J911,0)</f>
        <v>0</v>
      </c>
      <c r="BI911" s="217">
        <f>IF(N911="nulová",J911,0)</f>
        <v>0</v>
      </c>
      <c r="BJ911" s="26" t="s">
        <v>79</v>
      </c>
      <c r="BK911" s="217">
        <f>ROUND(I911*H911,2)</f>
        <v>0</v>
      </c>
      <c r="BL911" s="26" t="s">
        <v>376</v>
      </c>
      <c r="BM911" s="26" t="s">
        <v>2629</v>
      </c>
    </row>
    <row r="912" spans="2:47" s="1" customFormat="1" ht="121.5">
      <c r="B912" s="43"/>
      <c r="C912" s="65"/>
      <c r="D912" s="245" t="s">
        <v>172</v>
      </c>
      <c r="E912" s="65"/>
      <c r="F912" s="279" t="s">
        <v>909</v>
      </c>
      <c r="G912" s="65"/>
      <c r="H912" s="65"/>
      <c r="I912" s="174"/>
      <c r="J912" s="65"/>
      <c r="K912" s="65"/>
      <c r="L912" s="63"/>
      <c r="M912" s="220"/>
      <c r="N912" s="44"/>
      <c r="O912" s="44"/>
      <c r="P912" s="44"/>
      <c r="Q912" s="44"/>
      <c r="R912" s="44"/>
      <c r="S912" s="44"/>
      <c r="T912" s="80"/>
      <c r="AT912" s="26" t="s">
        <v>172</v>
      </c>
      <c r="AU912" s="26" t="s">
        <v>81</v>
      </c>
    </row>
    <row r="913" spans="2:65" s="1" customFormat="1" ht="22.5" customHeight="1">
      <c r="B913" s="43"/>
      <c r="C913" s="206" t="s">
        <v>1052</v>
      </c>
      <c r="D913" s="206" t="s">
        <v>165</v>
      </c>
      <c r="E913" s="207" t="s">
        <v>1329</v>
      </c>
      <c r="F913" s="208" t="s">
        <v>1330</v>
      </c>
      <c r="G913" s="209" t="s">
        <v>594</v>
      </c>
      <c r="H913" s="280"/>
      <c r="I913" s="211"/>
      <c r="J913" s="212">
        <f>ROUND(I913*H913,2)</f>
        <v>0</v>
      </c>
      <c r="K913" s="208" t="s">
        <v>169</v>
      </c>
      <c r="L913" s="63"/>
      <c r="M913" s="213" t="s">
        <v>21</v>
      </c>
      <c r="N913" s="214" t="s">
        <v>43</v>
      </c>
      <c r="O913" s="44"/>
      <c r="P913" s="215">
        <f>O913*H913</f>
        <v>0</v>
      </c>
      <c r="Q913" s="215">
        <v>0</v>
      </c>
      <c r="R913" s="215">
        <f>Q913*H913</f>
        <v>0</v>
      </c>
      <c r="S913" s="215">
        <v>0</v>
      </c>
      <c r="T913" s="216">
        <f>S913*H913</f>
        <v>0</v>
      </c>
      <c r="AR913" s="26" t="s">
        <v>376</v>
      </c>
      <c r="AT913" s="26" t="s">
        <v>165</v>
      </c>
      <c r="AU913" s="26" t="s">
        <v>81</v>
      </c>
      <c r="AY913" s="26" t="s">
        <v>162</v>
      </c>
      <c r="BE913" s="217">
        <f>IF(N913="základní",J913,0)</f>
        <v>0</v>
      </c>
      <c r="BF913" s="217">
        <f>IF(N913="snížená",J913,0)</f>
        <v>0</v>
      </c>
      <c r="BG913" s="217">
        <f>IF(N913="zákl. přenesená",J913,0)</f>
        <v>0</v>
      </c>
      <c r="BH913" s="217">
        <f>IF(N913="sníž. přenesená",J913,0)</f>
        <v>0</v>
      </c>
      <c r="BI913" s="217">
        <f>IF(N913="nulová",J913,0)</f>
        <v>0</v>
      </c>
      <c r="BJ913" s="26" t="s">
        <v>79</v>
      </c>
      <c r="BK913" s="217">
        <f>ROUND(I913*H913,2)</f>
        <v>0</v>
      </c>
      <c r="BL913" s="26" t="s">
        <v>376</v>
      </c>
      <c r="BM913" s="26" t="s">
        <v>2630</v>
      </c>
    </row>
    <row r="914" spans="2:47" s="1" customFormat="1" ht="121.5">
      <c r="B914" s="43"/>
      <c r="C914" s="65"/>
      <c r="D914" s="218" t="s">
        <v>172</v>
      </c>
      <c r="E914" s="65"/>
      <c r="F914" s="219" t="s">
        <v>909</v>
      </c>
      <c r="G914" s="65"/>
      <c r="H914" s="65"/>
      <c r="I914" s="174"/>
      <c r="J914" s="65"/>
      <c r="K914" s="65"/>
      <c r="L914" s="63"/>
      <c r="M914" s="284"/>
      <c r="N914" s="285"/>
      <c r="O914" s="285"/>
      <c r="P914" s="285"/>
      <c r="Q914" s="285"/>
      <c r="R914" s="285"/>
      <c r="S914" s="285"/>
      <c r="T914" s="286"/>
      <c r="AT914" s="26" t="s">
        <v>172</v>
      </c>
      <c r="AU914" s="26" t="s">
        <v>81</v>
      </c>
    </row>
    <row r="915" spans="2:12" s="1" customFormat="1" ht="6.95" customHeight="1">
      <c r="B915" s="58"/>
      <c r="C915" s="59"/>
      <c r="D915" s="59"/>
      <c r="E915" s="59"/>
      <c r="F915" s="59"/>
      <c r="G915" s="59"/>
      <c r="H915" s="59"/>
      <c r="I915" s="150"/>
      <c r="J915" s="59"/>
      <c r="K915" s="59"/>
      <c r="L915" s="63"/>
    </row>
  </sheetData>
  <sheetProtection password="CC35" sheet="1" objects="1" scenarios="1" formatCells="0" formatColumns="0" formatRows="0" sort="0" autoFilter="0"/>
  <autoFilter ref="C98:K914"/>
  <mergeCells count="12">
    <mergeCell ref="G1:H1"/>
    <mergeCell ref="L2:V2"/>
    <mergeCell ref="E49:H49"/>
    <mergeCell ref="E51:H51"/>
    <mergeCell ref="E87:H87"/>
    <mergeCell ref="E89:H89"/>
    <mergeCell ref="E91:H91"/>
    <mergeCell ref="E7:H7"/>
    <mergeCell ref="E9:H9"/>
    <mergeCell ref="E11:H11"/>
    <mergeCell ref="E26:H26"/>
    <mergeCell ref="E47:H47"/>
  </mergeCells>
  <hyperlinks>
    <hyperlink ref="F1:G1" location="C2" display="1) Krycí list soupisu"/>
    <hyperlink ref="G1:H1" location="C58" display="2) Rekapitulace"/>
    <hyperlink ref="J1" location="C9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3"/>
      <c r="C1" s="123"/>
      <c r="D1" s="124" t="s">
        <v>1</v>
      </c>
      <c r="E1" s="123"/>
      <c r="F1" s="125" t="s">
        <v>111</v>
      </c>
      <c r="G1" s="432" t="s">
        <v>112</v>
      </c>
      <c r="H1" s="432"/>
      <c r="I1" s="126"/>
      <c r="J1" s="125" t="s">
        <v>113</v>
      </c>
      <c r="K1" s="124" t="s">
        <v>114</v>
      </c>
      <c r="L1" s="125" t="s">
        <v>115</v>
      </c>
      <c r="M1" s="125"/>
      <c r="N1" s="125"/>
      <c r="O1" s="125"/>
      <c r="P1" s="125"/>
      <c r="Q1" s="125"/>
      <c r="R1" s="125"/>
      <c r="S1" s="125"/>
      <c r="T1" s="12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424"/>
      <c r="M2" s="424"/>
      <c r="N2" s="424"/>
      <c r="O2" s="424"/>
      <c r="P2" s="424"/>
      <c r="Q2" s="424"/>
      <c r="R2" s="424"/>
      <c r="S2" s="424"/>
      <c r="T2" s="424"/>
      <c r="U2" s="424"/>
      <c r="V2" s="424"/>
      <c r="AT2" s="26" t="s">
        <v>103</v>
      </c>
    </row>
    <row r="3" spans="2:46" ht="6.95" customHeight="1">
      <c r="B3" s="27"/>
      <c r="C3" s="28"/>
      <c r="D3" s="28"/>
      <c r="E3" s="28"/>
      <c r="F3" s="28"/>
      <c r="G3" s="28"/>
      <c r="H3" s="28"/>
      <c r="I3" s="127"/>
      <c r="J3" s="28"/>
      <c r="K3" s="29"/>
      <c r="AT3" s="26" t="s">
        <v>81</v>
      </c>
    </row>
    <row r="4" spans="2:46" ht="36.95" customHeight="1">
      <c r="B4" s="30"/>
      <c r="C4" s="31"/>
      <c r="D4" s="32" t="s">
        <v>116</v>
      </c>
      <c r="E4" s="31"/>
      <c r="F4" s="31"/>
      <c r="G4" s="31"/>
      <c r="H4" s="31"/>
      <c r="I4" s="128"/>
      <c r="J4" s="31"/>
      <c r="K4" s="33"/>
      <c r="M4" s="34" t="s">
        <v>12</v>
      </c>
      <c r="AT4" s="26" t="s">
        <v>6</v>
      </c>
    </row>
    <row r="5" spans="2:11" ht="6.95" customHeight="1">
      <c r="B5" s="30"/>
      <c r="C5" s="31"/>
      <c r="D5" s="31"/>
      <c r="E5" s="31"/>
      <c r="F5" s="31"/>
      <c r="G5" s="31"/>
      <c r="H5" s="31"/>
      <c r="I5" s="128"/>
      <c r="J5" s="31"/>
      <c r="K5" s="33"/>
    </row>
    <row r="6" spans="2:11" ht="13.5">
      <c r="B6" s="30"/>
      <c r="C6" s="31"/>
      <c r="D6" s="39" t="s">
        <v>18</v>
      </c>
      <c r="E6" s="31"/>
      <c r="F6" s="31"/>
      <c r="G6" s="31"/>
      <c r="H6" s="31"/>
      <c r="I6" s="128"/>
      <c r="J6" s="31"/>
      <c r="K6" s="33"/>
    </row>
    <row r="7" spans="2:11" ht="22.5" customHeight="1">
      <c r="B7" s="30"/>
      <c r="C7" s="31"/>
      <c r="D7" s="31"/>
      <c r="E7" s="425" t="str">
        <f>'Rekapitulace stavby'!K6</f>
        <v>Teoretické Ústavy  LF v Olomouci úpravy sekcí (A1-4.NP a A1-5.NP)</v>
      </c>
      <c r="F7" s="426"/>
      <c r="G7" s="426"/>
      <c r="H7" s="426"/>
      <c r="I7" s="128"/>
      <c r="J7" s="31"/>
      <c r="K7" s="33"/>
    </row>
    <row r="8" spans="2:11" ht="13.5">
      <c r="B8" s="30"/>
      <c r="C8" s="31"/>
      <c r="D8" s="39" t="s">
        <v>117</v>
      </c>
      <c r="E8" s="31"/>
      <c r="F8" s="31"/>
      <c r="G8" s="31"/>
      <c r="H8" s="31"/>
      <c r="I8" s="128"/>
      <c r="J8" s="31"/>
      <c r="K8" s="33"/>
    </row>
    <row r="9" spans="2:11" s="1" customFormat="1" ht="22.5" customHeight="1">
      <c r="B9" s="43"/>
      <c r="C9" s="44"/>
      <c r="D9" s="44"/>
      <c r="E9" s="425" t="s">
        <v>2294</v>
      </c>
      <c r="F9" s="427"/>
      <c r="G9" s="427"/>
      <c r="H9" s="427"/>
      <c r="I9" s="129"/>
      <c r="J9" s="44"/>
      <c r="K9" s="47"/>
    </row>
    <row r="10" spans="2:11" s="1" customFormat="1" ht="13.5">
      <c r="B10" s="43"/>
      <c r="C10" s="44"/>
      <c r="D10" s="39" t="s">
        <v>119</v>
      </c>
      <c r="E10" s="44"/>
      <c r="F10" s="44"/>
      <c r="G10" s="44"/>
      <c r="H10" s="44"/>
      <c r="I10" s="129"/>
      <c r="J10" s="44"/>
      <c r="K10" s="47"/>
    </row>
    <row r="11" spans="2:11" s="1" customFormat="1" ht="36.95" customHeight="1">
      <c r="B11" s="43"/>
      <c r="C11" s="44"/>
      <c r="D11" s="44"/>
      <c r="E11" s="428" t="s">
        <v>1332</v>
      </c>
      <c r="F11" s="427"/>
      <c r="G11" s="427"/>
      <c r="H11" s="42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9" t="s">
        <v>20</v>
      </c>
      <c r="E13" s="44"/>
      <c r="F13" s="37" t="s">
        <v>21</v>
      </c>
      <c r="G13" s="44"/>
      <c r="H13" s="44"/>
      <c r="I13" s="130" t="s">
        <v>22</v>
      </c>
      <c r="J13" s="37" t="s">
        <v>21</v>
      </c>
      <c r="K13" s="47"/>
    </row>
    <row r="14" spans="2:11" s="1" customFormat="1" ht="14.45" customHeight="1">
      <c r="B14" s="43"/>
      <c r="C14" s="44"/>
      <c r="D14" s="39" t="s">
        <v>23</v>
      </c>
      <c r="E14" s="44"/>
      <c r="F14" s="37" t="s">
        <v>24</v>
      </c>
      <c r="G14" s="44"/>
      <c r="H14" s="44"/>
      <c r="I14" s="130" t="s">
        <v>25</v>
      </c>
      <c r="J14" s="131" t="str">
        <f>'Rekapitulace stavby'!AN8</f>
        <v>14.7.2016</v>
      </c>
      <c r="K14" s="47"/>
    </row>
    <row r="15" spans="2:11" s="1" customFormat="1" ht="10.9" customHeight="1">
      <c r="B15" s="43"/>
      <c r="C15" s="44"/>
      <c r="D15" s="44"/>
      <c r="E15" s="44"/>
      <c r="F15" s="44"/>
      <c r="G15" s="44"/>
      <c r="H15" s="44"/>
      <c r="I15" s="129"/>
      <c r="J15" s="44"/>
      <c r="K15" s="47"/>
    </row>
    <row r="16" spans="2:11" s="1" customFormat="1" ht="14.45" customHeight="1">
      <c r="B16" s="43"/>
      <c r="C16" s="44"/>
      <c r="D16" s="39" t="s">
        <v>27</v>
      </c>
      <c r="E16" s="44"/>
      <c r="F16" s="44"/>
      <c r="G16" s="44"/>
      <c r="H16" s="44"/>
      <c r="I16" s="130" t="s">
        <v>28</v>
      </c>
      <c r="J16" s="37" t="s">
        <v>21</v>
      </c>
      <c r="K16" s="47"/>
    </row>
    <row r="17" spans="2:11" s="1" customFormat="1" ht="18" customHeight="1">
      <c r="B17" s="43"/>
      <c r="C17" s="44"/>
      <c r="D17" s="44"/>
      <c r="E17" s="37" t="s">
        <v>30</v>
      </c>
      <c r="F17" s="44"/>
      <c r="G17" s="44"/>
      <c r="H17" s="44"/>
      <c r="I17" s="130" t="s">
        <v>31</v>
      </c>
      <c r="J17" s="37" t="s">
        <v>21</v>
      </c>
      <c r="K17" s="47"/>
    </row>
    <row r="18" spans="2:11" s="1" customFormat="1" ht="6.95" customHeight="1">
      <c r="B18" s="43"/>
      <c r="C18" s="44"/>
      <c r="D18" s="44"/>
      <c r="E18" s="44"/>
      <c r="F18" s="44"/>
      <c r="G18" s="44"/>
      <c r="H18" s="44"/>
      <c r="I18" s="129"/>
      <c r="J18" s="44"/>
      <c r="K18" s="47"/>
    </row>
    <row r="19" spans="2:11" s="1" customFormat="1" ht="14.45" customHeight="1">
      <c r="B19" s="43"/>
      <c r="C19" s="44"/>
      <c r="D19" s="39" t="s">
        <v>32</v>
      </c>
      <c r="E19" s="44"/>
      <c r="F19" s="44"/>
      <c r="G19" s="44"/>
      <c r="H19" s="44"/>
      <c r="I19" s="130" t="s">
        <v>28</v>
      </c>
      <c r="J19" s="37" t="str">
        <f>IF('Rekapitulace stavby'!AN13="Vyplň údaj","",IF('Rekapitulace stavby'!AN13="","",'Rekapitulace stavby'!AN13))</f>
        <v/>
      </c>
      <c r="K19" s="47"/>
    </row>
    <row r="20" spans="2:11" s="1" customFormat="1" ht="18" customHeight="1">
      <c r="B20" s="43"/>
      <c r="C20" s="44"/>
      <c r="D20" s="44"/>
      <c r="E20" s="37" t="str">
        <f>IF('Rekapitulace stavby'!E14="Vyplň údaj","",IF('Rekapitulace stavby'!E14="","",'Rekapitulace stavby'!E14))</f>
        <v/>
      </c>
      <c r="F20" s="44"/>
      <c r="G20" s="44"/>
      <c r="H20" s="44"/>
      <c r="I20" s="130" t="s">
        <v>31</v>
      </c>
      <c r="J20" s="37"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9" t="s">
        <v>34</v>
      </c>
      <c r="E22" s="44"/>
      <c r="F22" s="44"/>
      <c r="G22" s="44"/>
      <c r="H22" s="44"/>
      <c r="I22" s="130" t="s">
        <v>28</v>
      </c>
      <c r="J22" s="37" t="s">
        <v>21</v>
      </c>
      <c r="K22" s="47"/>
    </row>
    <row r="23" spans="2:11" s="1" customFormat="1" ht="18" customHeight="1">
      <c r="B23" s="43"/>
      <c r="C23" s="44"/>
      <c r="D23" s="44"/>
      <c r="E23" s="37" t="s">
        <v>35</v>
      </c>
      <c r="F23" s="44"/>
      <c r="G23" s="44"/>
      <c r="H23" s="44"/>
      <c r="I23" s="130" t="s">
        <v>31</v>
      </c>
      <c r="J23" s="37" t="s">
        <v>21</v>
      </c>
      <c r="K23" s="47"/>
    </row>
    <row r="24" spans="2:11" s="1" customFormat="1" ht="6.95" customHeight="1">
      <c r="B24" s="43"/>
      <c r="C24" s="44"/>
      <c r="D24" s="44"/>
      <c r="E24" s="44"/>
      <c r="F24" s="44"/>
      <c r="G24" s="44"/>
      <c r="H24" s="44"/>
      <c r="I24" s="129"/>
      <c r="J24" s="44"/>
      <c r="K24" s="47"/>
    </row>
    <row r="25" spans="2:11" s="1" customFormat="1" ht="14.45" customHeight="1">
      <c r="B25" s="43"/>
      <c r="C25" s="44"/>
      <c r="D25" s="39" t="s">
        <v>37</v>
      </c>
      <c r="E25" s="44"/>
      <c r="F25" s="44"/>
      <c r="G25" s="44"/>
      <c r="H25" s="44"/>
      <c r="I25" s="129"/>
      <c r="J25" s="44"/>
      <c r="K25" s="47"/>
    </row>
    <row r="26" spans="2:11" s="7" customFormat="1" ht="22.5" customHeight="1">
      <c r="B26" s="132"/>
      <c r="C26" s="133"/>
      <c r="D26" s="133"/>
      <c r="E26" s="390" t="s">
        <v>21</v>
      </c>
      <c r="F26" s="390"/>
      <c r="G26" s="390"/>
      <c r="H26" s="390"/>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38</v>
      </c>
      <c r="E29" s="44"/>
      <c r="F29" s="44"/>
      <c r="G29" s="44"/>
      <c r="H29" s="44"/>
      <c r="I29" s="129"/>
      <c r="J29" s="139">
        <f>ROUND(J96,2)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40</v>
      </c>
      <c r="G31" s="44"/>
      <c r="H31" s="44"/>
      <c r="I31" s="140" t="s">
        <v>39</v>
      </c>
      <c r="J31" s="48" t="s">
        <v>41</v>
      </c>
      <c r="K31" s="47"/>
    </row>
    <row r="32" spans="2:11" s="1" customFormat="1" ht="14.45" customHeight="1">
      <c r="B32" s="43"/>
      <c r="C32" s="44"/>
      <c r="D32" s="51" t="s">
        <v>42</v>
      </c>
      <c r="E32" s="51" t="s">
        <v>43</v>
      </c>
      <c r="F32" s="141">
        <f>ROUND(SUM(BE96:BE202),2)</f>
        <v>0</v>
      </c>
      <c r="G32" s="44"/>
      <c r="H32" s="44"/>
      <c r="I32" s="142">
        <v>0.21</v>
      </c>
      <c r="J32" s="141">
        <f>ROUND(ROUND((SUM(BE96:BE202)),2)*I32,2)</f>
        <v>0</v>
      </c>
      <c r="K32" s="47"/>
    </row>
    <row r="33" spans="2:11" s="1" customFormat="1" ht="14.45" customHeight="1">
      <c r="B33" s="43"/>
      <c r="C33" s="44"/>
      <c r="D33" s="44"/>
      <c r="E33" s="51" t="s">
        <v>44</v>
      </c>
      <c r="F33" s="141">
        <f>ROUND(SUM(BF96:BF202),2)</f>
        <v>0</v>
      </c>
      <c r="G33" s="44"/>
      <c r="H33" s="44"/>
      <c r="I33" s="142">
        <v>0.15</v>
      </c>
      <c r="J33" s="141">
        <f>ROUND(ROUND((SUM(BF96:BF202)),2)*I33,2)</f>
        <v>0</v>
      </c>
      <c r="K33" s="47"/>
    </row>
    <row r="34" spans="2:11" s="1" customFormat="1" ht="14.45" customHeight="1" hidden="1">
      <c r="B34" s="43"/>
      <c r="C34" s="44"/>
      <c r="D34" s="44"/>
      <c r="E34" s="51" t="s">
        <v>45</v>
      </c>
      <c r="F34" s="141">
        <f>ROUND(SUM(BG96:BG202),2)</f>
        <v>0</v>
      </c>
      <c r="G34" s="44"/>
      <c r="H34" s="44"/>
      <c r="I34" s="142">
        <v>0.21</v>
      </c>
      <c r="J34" s="141">
        <v>0</v>
      </c>
      <c r="K34" s="47"/>
    </row>
    <row r="35" spans="2:11" s="1" customFormat="1" ht="14.45" customHeight="1" hidden="1">
      <c r="B35" s="43"/>
      <c r="C35" s="44"/>
      <c r="D35" s="44"/>
      <c r="E35" s="51" t="s">
        <v>46</v>
      </c>
      <c r="F35" s="141">
        <f>ROUND(SUM(BH96:BH202),2)</f>
        <v>0</v>
      </c>
      <c r="G35" s="44"/>
      <c r="H35" s="44"/>
      <c r="I35" s="142">
        <v>0.15</v>
      </c>
      <c r="J35" s="141">
        <v>0</v>
      </c>
      <c r="K35" s="47"/>
    </row>
    <row r="36" spans="2:11" s="1" customFormat="1" ht="14.45" customHeight="1" hidden="1">
      <c r="B36" s="43"/>
      <c r="C36" s="44"/>
      <c r="D36" s="44"/>
      <c r="E36" s="51" t="s">
        <v>47</v>
      </c>
      <c r="F36" s="141">
        <f>ROUND(SUM(BI96:BI202),2)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48</v>
      </c>
      <c r="E38" s="81"/>
      <c r="F38" s="81"/>
      <c r="G38" s="145" t="s">
        <v>49</v>
      </c>
      <c r="H38" s="146" t="s">
        <v>50</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2" t="s">
        <v>121</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9" t="s">
        <v>18</v>
      </c>
      <c r="D46" s="44"/>
      <c r="E46" s="44"/>
      <c r="F46" s="44"/>
      <c r="G46" s="44"/>
      <c r="H46" s="44"/>
      <c r="I46" s="129"/>
      <c r="J46" s="44"/>
      <c r="K46" s="47"/>
    </row>
    <row r="47" spans="2:11" s="1" customFormat="1" ht="22.5" customHeight="1">
      <c r="B47" s="43"/>
      <c r="C47" s="44"/>
      <c r="D47" s="44"/>
      <c r="E47" s="425" t="str">
        <f>E7</f>
        <v>Teoretické Ústavy  LF v Olomouci úpravy sekcí (A1-4.NP a A1-5.NP)</v>
      </c>
      <c r="F47" s="426"/>
      <c r="G47" s="426"/>
      <c r="H47" s="426"/>
      <c r="I47" s="129"/>
      <c r="J47" s="44"/>
      <c r="K47" s="47"/>
    </row>
    <row r="48" spans="2:11" ht="13.5">
      <c r="B48" s="30"/>
      <c r="C48" s="39" t="s">
        <v>117</v>
      </c>
      <c r="D48" s="31"/>
      <c r="E48" s="31"/>
      <c r="F48" s="31"/>
      <c r="G48" s="31"/>
      <c r="H48" s="31"/>
      <c r="I48" s="128"/>
      <c r="J48" s="31"/>
      <c r="K48" s="33"/>
    </row>
    <row r="49" spans="2:11" s="1" customFormat="1" ht="22.5" customHeight="1">
      <c r="B49" s="43"/>
      <c r="C49" s="44"/>
      <c r="D49" s="44"/>
      <c r="E49" s="425" t="s">
        <v>2294</v>
      </c>
      <c r="F49" s="427"/>
      <c r="G49" s="427"/>
      <c r="H49" s="427"/>
      <c r="I49" s="129"/>
      <c r="J49" s="44"/>
      <c r="K49" s="47"/>
    </row>
    <row r="50" spans="2:11" s="1" customFormat="1" ht="14.45" customHeight="1">
      <c r="B50" s="43"/>
      <c r="C50" s="39" t="s">
        <v>119</v>
      </c>
      <c r="D50" s="44"/>
      <c r="E50" s="44"/>
      <c r="F50" s="44"/>
      <c r="G50" s="44"/>
      <c r="H50" s="44"/>
      <c r="I50" s="129"/>
      <c r="J50" s="44"/>
      <c r="K50" s="47"/>
    </row>
    <row r="51" spans="2:11" s="1" customFormat="1" ht="23.25" customHeight="1">
      <c r="B51" s="43"/>
      <c r="C51" s="44"/>
      <c r="D51" s="44"/>
      <c r="E51" s="428" t="str">
        <f>E11</f>
        <v>ZTI - Zdravotechnické instalace</v>
      </c>
      <c r="F51" s="427"/>
      <c r="G51" s="427"/>
      <c r="H51" s="42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9" t="s">
        <v>23</v>
      </c>
      <c r="D53" s="44"/>
      <c r="E53" s="44"/>
      <c r="F53" s="37" t="str">
        <f>F14</f>
        <v>Olomouc</v>
      </c>
      <c r="G53" s="44"/>
      <c r="H53" s="44"/>
      <c r="I53" s="130" t="s">
        <v>25</v>
      </c>
      <c r="J53" s="131" t="str">
        <f>IF(J14="","",J14)</f>
        <v>14.7.2016</v>
      </c>
      <c r="K53" s="47"/>
    </row>
    <row r="54" spans="2:11" s="1" customFormat="1" ht="6.95" customHeight="1">
      <c r="B54" s="43"/>
      <c r="C54" s="44"/>
      <c r="D54" s="44"/>
      <c r="E54" s="44"/>
      <c r="F54" s="44"/>
      <c r="G54" s="44"/>
      <c r="H54" s="44"/>
      <c r="I54" s="129"/>
      <c r="J54" s="44"/>
      <c r="K54" s="47"/>
    </row>
    <row r="55" spans="2:11" s="1" customFormat="1" ht="13.5">
      <c r="B55" s="43"/>
      <c r="C55" s="39" t="s">
        <v>27</v>
      </c>
      <c r="D55" s="44"/>
      <c r="E55" s="44"/>
      <c r="F55" s="37" t="str">
        <f>E17</f>
        <v>Univerzita Palackého v Olomouci</v>
      </c>
      <c r="G55" s="44"/>
      <c r="H55" s="44"/>
      <c r="I55" s="130" t="s">
        <v>34</v>
      </c>
      <c r="J55" s="37" t="str">
        <f>E23</f>
        <v>Stavoprotjekt Olomouc a.s.</v>
      </c>
      <c r="K55" s="47"/>
    </row>
    <row r="56" spans="2:11" s="1" customFormat="1" ht="14.45" customHeight="1">
      <c r="B56" s="43"/>
      <c r="C56" s="39" t="s">
        <v>32</v>
      </c>
      <c r="D56" s="44"/>
      <c r="E56" s="44"/>
      <c r="F56" s="37"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5" t="s">
        <v>122</v>
      </c>
      <c r="D58" s="143"/>
      <c r="E58" s="143"/>
      <c r="F58" s="143"/>
      <c r="G58" s="143"/>
      <c r="H58" s="143"/>
      <c r="I58" s="156"/>
      <c r="J58" s="157" t="s">
        <v>123</v>
      </c>
      <c r="K58" s="158"/>
    </row>
    <row r="59" spans="2:11" s="1" customFormat="1" ht="10.35" customHeight="1">
      <c r="B59" s="43"/>
      <c r="C59" s="44"/>
      <c r="D59" s="44"/>
      <c r="E59" s="44"/>
      <c r="F59" s="44"/>
      <c r="G59" s="44"/>
      <c r="H59" s="44"/>
      <c r="I59" s="129"/>
      <c r="J59" s="44"/>
      <c r="K59" s="47"/>
    </row>
    <row r="60" spans="2:47" s="1" customFormat="1" ht="29.25" customHeight="1">
      <c r="B60" s="43"/>
      <c r="C60" s="159" t="s">
        <v>124</v>
      </c>
      <c r="D60" s="44"/>
      <c r="E60" s="44"/>
      <c r="F60" s="44"/>
      <c r="G60" s="44"/>
      <c r="H60" s="44"/>
      <c r="I60" s="129"/>
      <c r="J60" s="139">
        <f>J96</f>
        <v>0</v>
      </c>
      <c r="K60" s="47"/>
      <c r="AU60" s="26" t="s">
        <v>125</v>
      </c>
    </row>
    <row r="61" spans="2:11" s="8" customFormat="1" ht="24.95" customHeight="1">
      <c r="B61" s="160"/>
      <c r="C61" s="161"/>
      <c r="D61" s="162" t="s">
        <v>126</v>
      </c>
      <c r="E61" s="163"/>
      <c r="F61" s="163"/>
      <c r="G61" s="163"/>
      <c r="H61" s="163"/>
      <c r="I61" s="164"/>
      <c r="J61" s="165">
        <f>J97</f>
        <v>0</v>
      </c>
      <c r="K61" s="166"/>
    </row>
    <row r="62" spans="2:11" s="9" customFormat="1" ht="19.9" customHeight="1">
      <c r="B62" s="167"/>
      <c r="C62" s="168"/>
      <c r="D62" s="169" t="s">
        <v>127</v>
      </c>
      <c r="E62" s="170"/>
      <c r="F62" s="170"/>
      <c r="G62" s="170"/>
      <c r="H62" s="170"/>
      <c r="I62" s="171"/>
      <c r="J62" s="172">
        <f>J98</f>
        <v>0</v>
      </c>
      <c r="K62" s="173"/>
    </row>
    <row r="63" spans="2:11" s="9" customFormat="1" ht="19.9" customHeight="1">
      <c r="B63" s="167"/>
      <c r="C63" s="168"/>
      <c r="D63" s="169" t="s">
        <v>129</v>
      </c>
      <c r="E63" s="170"/>
      <c r="F63" s="170"/>
      <c r="G63" s="170"/>
      <c r="H63" s="170"/>
      <c r="I63" s="171"/>
      <c r="J63" s="172">
        <f>J103</f>
        <v>0</v>
      </c>
      <c r="K63" s="173"/>
    </row>
    <row r="64" spans="2:11" s="9" customFormat="1" ht="19.9" customHeight="1">
      <c r="B64" s="167"/>
      <c r="C64" s="168"/>
      <c r="D64" s="169" t="s">
        <v>130</v>
      </c>
      <c r="E64" s="170"/>
      <c r="F64" s="170"/>
      <c r="G64" s="170"/>
      <c r="H64" s="170"/>
      <c r="I64" s="171"/>
      <c r="J64" s="172">
        <f>J106</f>
        <v>0</v>
      </c>
      <c r="K64" s="173"/>
    </row>
    <row r="65" spans="2:11" s="9" customFormat="1" ht="19.9" customHeight="1">
      <c r="B65" s="167"/>
      <c r="C65" s="168"/>
      <c r="D65" s="169" t="s">
        <v>131</v>
      </c>
      <c r="E65" s="170"/>
      <c r="F65" s="170"/>
      <c r="G65" s="170"/>
      <c r="H65" s="170"/>
      <c r="I65" s="171"/>
      <c r="J65" s="172">
        <f>J110</f>
        <v>0</v>
      </c>
      <c r="K65" s="173"/>
    </row>
    <row r="66" spans="2:11" s="9" customFormat="1" ht="19.9" customHeight="1">
      <c r="B66" s="167"/>
      <c r="C66" s="168"/>
      <c r="D66" s="169" t="s">
        <v>132</v>
      </c>
      <c r="E66" s="170"/>
      <c r="F66" s="170"/>
      <c r="G66" s="170"/>
      <c r="H66" s="170"/>
      <c r="I66" s="171"/>
      <c r="J66" s="172">
        <f>J119</f>
        <v>0</v>
      </c>
      <c r="K66" s="173"/>
    </row>
    <row r="67" spans="2:11" s="8" customFormat="1" ht="24.95" customHeight="1">
      <c r="B67" s="160"/>
      <c r="C67" s="161"/>
      <c r="D67" s="162" t="s">
        <v>133</v>
      </c>
      <c r="E67" s="163"/>
      <c r="F67" s="163"/>
      <c r="G67" s="163"/>
      <c r="H67" s="163"/>
      <c r="I67" s="164"/>
      <c r="J67" s="165">
        <f>J122</f>
        <v>0</v>
      </c>
      <c r="K67" s="166"/>
    </row>
    <row r="68" spans="2:11" s="9" customFormat="1" ht="19.9" customHeight="1">
      <c r="B68" s="167"/>
      <c r="C68" s="168"/>
      <c r="D68" s="169" t="s">
        <v>134</v>
      </c>
      <c r="E68" s="170"/>
      <c r="F68" s="170"/>
      <c r="G68" s="170"/>
      <c r="H68" s="170"/>
      <c r="I68" s="171"/>
      <c r="J68" s="172">
        <f>J123</f>
        <v>0</v>
      </c>
      <c r="K68" s="173"/>
    </row>
    <row r="69" spans="2:11" s="9" customFormat="1" ht="19.9" customHeight="1">
      <c r="B69" s="167"/>
      <c r="C69" s="168"/>
      <c r="D69" s="169" t="s">
        <v>1333</v>
      </c>
      <c r="E69" s="170"/>
      <c r="F69" s="170"/>
      <c r="G69" s="170"/>
      <c r="H69" s="170"/>
      <c r="I69" s="171"/>
      <c r="J69" s="172">
        <f>J133</f>
        <v>0</v>
      </c>
      <c r="K69" s="173"/>
    </row>
    <row r="70" spans="2:11" s="9" customFormat="1" ht="19.9" customHeight="1">
      <c r="B70" s="167"/>
      <c r="C70" s="168"/>
      <c r="D70" s="169" t="s">
        <v>1334</v>
      </c>
      <c r="E70" s="170"/>
      <c r="F70" s="170"/>
      <c r="G70" s="170"/>
      <c r="H70" s="170"/>
      <c r="I70" s="171"/>
      <c r="J70" s="172">
        <f>J148</f>
        <v>0</v>
      </c>
      <c r="K70" s="173"/>
    </row>
    <row r="71" spans="2:11" s="9" customFormat="1" ht="19.9" customHeight="1">
      <c r="B71" s="167"/>
      <c r="C71" s="168"/>
      <c r="D71" s="169" t="s">
        <v>1335</v>
      </c>
      <c r="E71" s="170"/>
      <c r="F71" s="170"/>
      <c r="G71" s="170"/>
      <c r="H71" s="170"/>
      <c r="I71" s="171"/>
      <c r="J71" s="172">
        <f>J178</f>
        <v>0</v>
      </c>
      <c r="K71" s="173"/>
    </row>
    <row r="72" spans="2:11" s="9" customFormat="1" ht="19.9" customHeight="1">
      <c r="B72" s="167"/>
      <c r="C72" s="168"/>
      <c r="D72" s="169" t="s">
        <v>1336</v>
      </c>
      <c r="E72" s="170"/>
      <c r="F72" s="170"/>
      <c r="G72" s="170"/>
      <c r="H72" s="170"/>
      <c r="I72" s="171"/>
      <c r="J72" s="172">
        <f>J180</f>
        <v>0</v>
      </c>
      <c r="K72" s="173"/>
    </row>
    <row r="73" spans="2:11" s="8" customFormat="1" ht="24.95" customHeight="1">
      <c r="B73" s="160"/>
      <c r="C73" s="161"/>
      <c r="D73" s="162" t="s">
        <v>1339</v>
      </c>
      <c r="E73" s="163"/>
      <c r="F73" s="163"/>
      <c r="G73" s="163"/>
      <c r="H73" s="163"/>
      <c r="I73" s="164"/>
      <c r="J73" s="165">
        <f>J200</f>
        <v>0</v>
      </c>
      <c r="K73" s="166"/>
    </row>
    <row r="74" spans="2:11" s="9" customFormat="1" ht="19.9" customHeight="1">
      <c r="B74" s="167"/>
      <c r="C74" s="168"/>
      <c r="D74" s="169" t="s">
        <v>1340</v>
      </c>
      <c r="E74" s="170"/>
      <c r="F74" s="170"/>
      <c r="G74" s="170"/>
      <c r="H74" s="170"/>
      <c r="I74" s="171"/>
      <c r="J74" s="172">
        <f>J201</f>
        <v>0</v>
      </c>
      <c r="K74" s="173"/>
    </row>
    <row r="75" spans="2:11" s="1" customFormat="1" ht="21.75" customHeight="1">
      <c r="B75" s="43"/>
      <c r="C75" s="44"/>
      <c r="D75" s="44"/>
      <c r="E75" s="44"/>
      <c r="F75" s="44"/>
      <c r="G75" s="44"/>
      <c r="H75" s="44"/>
      <c r="I75" s="129"/>
      <c r="J75" s="44"/>
      <c r="K75" s="47"/>
    </row>
    <row r="76" spans="2:11" s="1" customFormat="1" ht="6.95" customHeight="1">
      <c r="B76" s="58"/>
      <c r="C76" s="59"/>
      <c r="D76" s="59"/>
      <c r="E76" s="59"/>
      <c r="F76" s="59"/>
      <c r="G76" s="59"/>
      <c r="H76" s="59"/>
      <c r="I76" s="150"/>
      <c r="J76" s="59"/>
      <c r="K76" s="60"/>
    </row>
    <row r="80" spans="2:12" s="1" customFormat="1" ht="6.95" customHeight="1">
      <c r="B80" s="61"/>
      <c r="C80" s="62"/>
      <c r="D80" s="62"/>
      <c r="E80" s="62"/>
      <c r="F80" s="62"/>
      <c r="G80" s="62"/>
      <c r="H80" s="62"/>
      <c r="I80" s="153"/>
      <c r="J80" s="62"/>
      <c r="K80" s="62"/>
      <c r="L80" s="63"/>
    </row>
    <row r="81" spans="2:12" s="1" customFormat="1" ht="36.95" customHeight="1">
      <c r="B81" s="43"/>
      <c r="C81" s="64" t="s">
        <v>146</v>
      </c>
      <c r="D81" s="65"/>
      <c r="E81" s="65"/>
      <c r="F81" s="65"/>
      <c r="G81" s="65"/>
      <c r="H81" s="65"/>
      <c r="I81" s="174"/>
      <c r="J81" s="65"/>
      <c r="K81" s="65"/>
      <c r="L81" s="63"/>
    </row>
    <row r="82" spans="2:12" s="1" customFormat="1" ht="6.95" customHeight="1">
      <c r="B82" s="43"/>
      <c r="C82" s="65"/>
      <c r="D82" s="65"/>
      <c r="E82" s="65"/>
      <c r="F82" s="65"/>
      <c r="G82" s="65"/>
      <c r="H82" s="65"/>
      <c r="I82" s="174"/>
      <c r="J82" s="65"/>
      <c r="K82" s="65"/>
      <c r="L82" s="63"/>
    </row>
    <row r="83" spans="2:12" s="1" customFormat="1" ht="14.45" customHeight="1">
      <c r="B83" s="43"/>
      <c r="C83" s="67" t="s">
        <v>18</v>
      </c>
      <c r="D83" s="65"/>
      <c r="E83" s="65"/>
      <c r="F83" s="65"/>
      <c r="G83" s="65"/>
      <c r="H83" s="65"/>
      <c r="I83" s="174"/>
      <c r="J83" s="65"/>
      <c r="K83" s="65"/>
      <c r="L83" s="63"/>
    </row>
    <row r="84" spans="2:12" s="1" customFormat="1" ht="22.5" customHeight="1">
      <c r="B84" s="43"/>
      <c r="C84" s="65"/>
      <c r="D84" s="65"/>
      <c r="E84" s="429" t="str">
        <f>E7</f>
        <v>Teoretické Ústavy  LF v Olomouci úpravy sekcí (A1-4.NP a A1-5.NP)</v>
      </c>
      <c r="F84" s="430"/>
      <c r="G84" s="430"/>
      <c r="H84" s="430"/>
      <c r="I84" s="174"/>
      <c r="J84" s="65"/>
      <c r="K84" s="65"/>
      <c r="L84" s="63"/>
    </row>
    <row r="85" spans="2:12" ht="13.5">
      <c r="B85" s="30"/>
      <c r="C85" s="67" t="s">
        <v>117</v>
      </c>
      <c r="D85" s="175"/>
      <c r="E85" s="175"/>
      <c r="F85" s="175"/>
      <c r="G85" s="175"/>
      <c r="H85" s="175"/>
      <c r="J85" s="175"/>
      <c r="K85" s="175"/>
      <c r="L85" s="176"/>
    </row>
    <row r="86" spans="2:12" s="1" customFormat="1" ht="22.5" customHeight="1">
      <c r="B86" s="43"/>
      <c r="C86" s="65"/>
      <c r="D86" s="65"/>
      <c r="E86" s="429" t="s">
        <v>2294</v>
      </c>
      <c r="F86" s="431"/>
      <c r="G86" s="431"/>
      <c r="H86" s="431"/>
      <c r="I86" s="174"/>
      <c r="J86" s="65"/>
      <c r="K86" s="65"/>
      <c r="L86" s="63"/>
    </row>
    <row r="87" spans="2:12" s="1" customFormat="1" ht="14.45" customHeight="1">
      <c r="B87" s="43"/>
      <c r="C87" s="67" t="s">
        <v>119</v>
      </c>
      <c r="D87" s="65"/>
      <c r="E87" s="65"/>
      <c r="F87" s="65"/>
      <c r="G87" s="65"/>
      <c r="H87" s="65"/>
      <c r="I87" s="174"/>
      <c r="J87" s="65"/>
      <c r="K87" s="65"/>
      <c r="L87" s="63"/>
    </row>
    <row r="88" spans="2:12" s="1" customFormat="1" ht="23.25" customHeight="1">
      <c r="B88" s="43"/>
      <c r="C88" s="65"/>
      <c r="D88" s="65"/>
      <c r="E88" s="401" t="str">
        <f>E11</f>
        <v>ZTI - Zdravotechnické instalace</v>
      </c>
      <c r="F88" s="431"/>
      <c r="G88" s="431"/>
      <c r="H88" s="431"/>
      <c r="I88" s="174"/>
      <c r="J88" s="65"/>
      <c r="K88" s="65"/>
      <c r="L88" s="63"/>
    </row>
    <row r="89" spans="2:12" s="1" customFormat="1" ht="6.95" customHeight="1">
      <c r="B89" s="43"/>
      <c r="C89" s="65"/>
      <c r="D89" s="65"/>
      <c r="E89" s="65"/>
      <c r="F89" s="65"/>
      <c r="G89" s="65"/>
      <c r="H89" s="65"/>
      <c r="I89" s="174"/>
      <c r="J89" s="65"/>
      <c r="K89" s="65"/>
      <c r="L89" s="63"/>
    </row>
    <row r="90" spans="2:12" s="1" customFormat="1" ht="18" customHeight="1">
      <c r="B90" s="43"/>
      <c r="C90" s="67" t="s">
        <v>23</v>
      </c>
      <c r="D90" s="65"/>
      <c r="E90" s="65"/>
      <c r="F90" s="177" t="str">
        <f>F14</f>
        <v>Olomouc</v>
      </c>
      <c r="G90" s="65"/>
      <c r="H90" s="65"/>
      <c r="I90" s="178" t="s">
        <v>25</v>
      </c>
      <c r="J90" s="75" t="str">
        <f>IF(J14="","",J14)</f>
        <v>14.7.2016</v>
      </c>
      <c r="K90" s="65"/>
      <c r="L90" s="63"/>
    </row>
    <row r="91" spans="2:12" s="1" customFormat="1" ht="6.95" customHeight="1">
      <c r="B91" s="43"/>
      <c r="C91" s="65"/>
      <c r="D91" s="65"/>
      <c r="E91" s="65"/>
      <c r="F91" s="65"/>
      <c r="G91" s="65"/>
      <c r="H91" s="65"/>
      <c r="I91" s="174"/>
      <c r="J91" s="65"/>
      <c r="K91" s="65"/>
      <c r="L91" s="63"/>
    </row>
    <row r="92" spans="2:12" s="1" customFormat="1" ht="13.5">
      <c r="B92" s="43"/>
      <c r="C92" s="67" t="s">
        <v>27</v>
      </c>
      <c r="D92" s="65"/>
      <c r="E92" s="65"/>
      <c r="F92" s="177" t="str">
        <f>E17</f>
        <v>Univerzita Palackého v Olomouci</v>
      </c>
      <c r="G92" s="65"/>
      <c r="H92" s="65"/>
      <c r="I92" s="178" t="s">
        <v>34</v>
      </c>
      <c r="J92" s="177" t="str">
        <f>E23</f>
        <v>Stavoprotjekt Olomouc a.s.</v>
      </c>
      <c r="K92" s="65"/>
      <c r="L92" s="63"/>
    </row>
    <row r="93" spans="2:12" s="1" customFormat="1" ht="14.45" customHeight="1">
      <c r="B93" s="43"/>
      <c r="C93" s="67" t="s">
        <v>32</v>
      </c>
      <c r="D93" s="65"/>
      <c r="E93" s="65"/>
      <c r="F93" s="177" t="str">
        <f>IF(E20="","",E20)</f>
        <v/>
      </c>
      <c r="G93" s="65"/>
      <c r="H93" s="65"/>
      <c r="I93" s="174"/>
      <c r="J93" s="65"/>
      <c r="K93" s="65"/>
      <c r="L93" s="63"/>
    </row>
    <row r="94" spans="2:12" s="1" customFormat="1" ht="10.35" customHeight="1">
      <c r="B94" s="43"/>
      <c r="C94" s="65"/>
      <c r="D94" s="65"/>
      <c r="E94" s="65"/>
      <c r="F94" s="65"/>
      <c r="G94" s="65"/>
      <c r="H94" s="65"/>
      <c r="I94" s="174"/>
      <c r="J94" s="65"/>
      <c r="K94" s="65"/>
      <c r="L94" s="63"/>
    </row>
    <row r="95" spans="2:20" s="10" customFormat="1" ht="29.25" customHeight="1">
      <c r="B95" s="179"/>
      <c r="C95" s="180" t="s">
        <v>147</v>
      </c>
      <c r="D95" s="181" t="s">
        <v>57</v>
      </c>
      <c r="E95" s="181" t="s">
        <v>53</v>
      </c>
      <c r="F95" s="181" t="s">
        <v>148</v>
      </c>
      <c r="G95" s="181" t="s">
        <v>149</v>
      </c>
      <c r="H95" s="181" t="s">
        <v>150</v>
      </c>
      <c r="I95" s="182" t="s">
        <v>151</v>
      </c>
      <c r="J95" s="181" t="s">
        <v>123</v>
      </c>
      <c r="K95" s="183" t="s">
        <v>152</v>
      </c>
      <c r="L95" s="184"/>
      <c r="M95" s="83" t="s">
        <v>153</v>
      </c>
      <c r="N95" s="84" t="s">
        <v>42</v>
      </c>
      <c r="O95" s="84" t="s">
        <v>154</v>
      </c>
      <c r="P95" s="84" t="s">
        <v>155</v>
      </c>
      <c r="Q95" s="84" t="s">
        <v>156</v>
      </c>
      <c r="R95" s="84" t="s">
        <v>157</v>
      </c>
      <c r="S95" s="84" t="s">
        <v>158</v>
      </c>
      <c r="T95" s="85" t="s">
        <v>159</v>
      </c>
    </row>
    <row r="96" spans="2:63" s="1" customFormat="1" ht="29.25" customHeight="1">
      <c r="B96" s="43"/>
      <c r="C96" s="89" t="s">
        <v>124</v>
      </c>
      <c r="D96" s="65"/>
      <c r="E96" s="65"/>
      <c r="F96" s="65"/>
      <c r="G96" s="65"/>
      <c r="H96" s="65"/>
      <c r="I96" s="174"/>
      <c r="J96" s="185">
        <f>BK96</f>
        <v>0</v>
      </c>
      <c r="K96" s="65"/>
      <c r="L96" s="63"/>
      <c r="M96" s="86"/>
      <c r="N96" s="87"/>
      <c r="O96" s="87"/>
      <c r="P96" s="186">
        <f>P97+P122+P200</f>
        <v>0</v>
      </c>
      <c r="Q96" s="87"/>
      <c r="R96" s="186">
        <f>R97+R122+R200</f>
        <v>7.796629399999999</v>
      </c>
      <c r="S96" s="87"/>
      <c r="T96" s="187">
        <f>T97+T122+T200</f>
        <v>5.48776</v>
      </c>
      <c r="AT96" s="26" t="s">
        <v>71</v>
      </c>
      <c r="AU96" s="26" t="s">
        <v>125</v>
      </c>
      <c r="BK96" s="188">
        <f>BK97+BK122+BK200</f>
        <v>0</v>
      </c>
    </row>
    <row r="97" spans="2:63" s="11" customFormat="1" ht="37.35" customHeight="1">
      <c r="B97" s="189"/>
      <c r="C97" s="190"/>
      <c r="D97" s="191" t="s">
        <v>71</v>
      </c>
      <c r="E97" s="192" t="s">
        <v>160</v>
      </c>
      <c r="F97" s="192" t="s">
        <v>161</v>
      </c>
      <c r="G97" s="190"/>
      <c r="H97" s="190"/>
      <c r="I97" s="193"/>
      <c r="J97" s="194">
        <f>BK97</f>
        <v>0</v>
      </c>
      <c r="K97" s="190"/>
      <c r="L97" s="195"/>
      <c r="M97" s="196"/>
      <c r="N97" s="197"/>
      <c r="O97" s="197"/>
      <c r="P97" s="198">
        <f>P98+P103+P106+P110+P119</f>
        <v>0</v>
      </c>
      <c r="Q97" s="197"/>
      <c r="R97" s="198">
        <f>R98+R103+R106+R110+R119</f>
        <v>7.289458999999999</v>
      </c>
      <c r="S97" s="197"/>
      <c r="T97" s="199">
        <f>T98+T103+T106+T110+T119</f>
        <v>4.8315</v>
      </c>
      <c r="AR97" s="200" t="s">
        <v>79</v>
      </c>
      <c r="AT97" s="201" t="s">
        <v>71</v>
      </c>
      <c r="AU97" s="201" t="s">
        <v>72</v>
      </c>
      <c r="AY97" s="200" t="s">
        <v>162</v>
      </c>
      <c r="BK97" s="202">
        <f>BK98+BK103+BK106+BK110+BK119</f>
        <v>0</v>
      </c>
    </row>
    <row r="98" spans="2:63" s="11" customFormat="1" ht="19.9" customHeight="1">
      <c r="B98" s="189"/>
      <c r="C98" s="190"/>
      <c r="D98" s="203" t="s">
        <v>71</v>
      </c>
      <c r="E98" s="204" t="s">
        <v>163</v>
      </c>
      <c r="F98" s="204" t="s">
        <v>164</v>
      </c>
      <c r="G98" s="190"/>
      <c r="H98" s="190"/>
      <c r="I98" s="193"/>
      <c r="J98" s="205">
        <f>BK98</f>
        <v>0</v>
      </c>
      <c r="K98" s="190"/>
      <c r="L98" s="195"/>
      <c r="M98" s="196"/>
      <c r="N98" s="197"/>
      <c r="O98" s="197"/>
      <c r="P98" s="198">
        <f>SUM(P99:P102)</f>
        <v>0</v>
      </c>
      <c r="Q98" s="197"/>
      <c r="R98" s="198">
        <f>SUM(R99:R102)</f>
        <v>7.240444999999999</v>
      </c>
      <c r="S98" s="197"/>
      <c r="T98" s="199">
        <f>SUM(T99:T102)</f>
        <v>0</v>
      </c>
      <c r="AR98" s="200" t="s">
        <v>79</v>
      </c>
      <c r="AT98" s="201" t="s">
        <v>71</v>
      </c>
      <c r="AU98" s="201" t="s">
        <v>79</v>
      </c>
      <c r="AY98" s="200" t="s">
        <v>162</v>
      </c>
      <c r="BK98" s="202">
        <f>SUM(BK99:BK102)</f>
        <v>0</v>
      </c>
    </row>
    <row r="99" spans="2:65" s="1" customFormat="1" ht="22.5" customHeight="1">
      <c r="B99" s="43"/>
      <c r="C99" s="206" t="s">
        <v>79</v>
      </c>
      <c r="D99" s="206" t="s">
        <v>165</v>
      </c>
      <c r="E99" s="207" t="s">
        <v>2631</v>
      </c>
      <c r="F99" s="208" t="s">
        <v>2632</v>
      </c>
      <c r="G99" s="209" t="s">
        <v>416</v>
      </c>
      <c r="H99" s="210">
        <v>11</v>
      </c>
      <c r="I99" s="211"/>
      <c r="J99" s="212">
        <f>ROUND(I99*H99,2)</f>
        <v>0</v>
      </c>
      <c r="K99" s="208" t="s">
        <v>169</v>
      </c>
      <c r="L99" s="63"/>
      <c r="M99" s="213" t="s">
        <v>21</v>
      </c>
      <c r="N99" s="214" t="s">
        <v>43</v>
      </c>
      <c r="O99" s="44"/>
      <c r="P99" s="215">
        <f>O99*H99</f>
        <v>0</v>
      </c>
      <c r="Q99" s="215">
        <v>0.00565</v>
      </c>
      <c r="R99" s="215">
        <f>Q99*H99</f>
        <v>0.06215</v>
      </c>
      <c r="S99" s="215">
        <v>0</v>
      </c>
      <c r="T99" s="216">
        <f>S99*H99</f>
        <v>0</v>
      </c>
      <c r="AR99" s="26" t="s">
        <v>170</v>
      </c>
      <c r="AT99" s="26" t="s">
        <v>165</v>
      </c>
      <c r="AU99" s="26" t="s">
        <v>81</v>
      </c>
      <c r="AY99" s="26" t="s">
        <v>162</v>
      </c>
      <c r="BE99" s="217">
        <f>IF(N99="základní",J99,0)</f>
        <v>0</v>
      </c>
      <c r="BF99" s="217">
        <f>IF(N99="snížená",J99,0)</f>
        <v>0</v>
      </c>
      <c r="BG99" s="217">
        <f>IF(N99="zákl. přenesená",J99,0)</f>
        <v>0</v>
      </c>
      <c r="BH99" s="217">
        <f>IF(N99="sníž. přenesená",J99,0)</f>
        <v>0</v>
      </c>
      <c r="BI99" s="217">
        <f>IF(N99="nulová",J99,0)</f>
        <v>0</v>
      </c>
      <c r="BJ99" s="26" t="s">
        <v>79</v>
      </c>
      <c r="BK99" s="217">
        <f>ROUND(I99*H99,2)</f>
        <v>0</v>
      </c>
      <c r="BL99" s="26" t="s">
        <v>170</v>
      </c>
      <c r="BM99" s="26" t="s">
        <v>2633</v>
      </c>
    </row>
    <row r="100" spans="2:51" s="12" customFormat="1" ht="13.5">
      <c r="B100" s="221"/>
      <c r="C100" s="222"/>
      <c r="D100" s="218" t="s">
        <v>174</v>
      </c>
      <c r="E100" s="223" t="s">
        <v>21</v>
      </c>
      <c r="F100" s="224" t="s">
        <v>2634</v>
      </c>
      <c r="G100" s="222"/>
      <c r="H100" s="225" t="s">
        <v>21</v>
      </c>
      <c r="I100" s="226"/>
      <c r="J100" s="222"/>
      <c r="K100" s="222"/>
      <c r="L100" s="227"/>
      <c r="M100" s="228"/>
      <c r="N100" s="229"/>
      <c r="O100" s="229"/>
      <c r="P100" s="229"/>
      <c r="Q100" s="229"/>
      <c r="R100" s="229"/>
      <c r="S100" s="229"/>
      <c r="T100" s="230"/>
      <c r="AT100" s="231" t="s">
        <v>174</v>
      </c>
      <c r="AU100" s="231" t="s">
        <v>81</v>
      </c>
      <c r="AV100" s="12" t="s">
        <v>79</v>
      </c>
      <c r="AW100" s="12" t="s">
        <v>36</v>
      </c>
      <c r="AX100" s="12" t="s">
        <v>72</v>
      </c>
      <c r="AY100" s="231" t="s">
        <v>162</v>
      </c>
    </row>
    <row r="101" spans="2:51" s="13" customFormat="1" ht="13.5">
      <c r="B101" s="232"/>
      <c r="C101" s="233"/>
      <c r="D101" s="245" t="s">
        <v>174</v>
      </c>
      <c r="E101" s="255" t="s">
        <v>21</v>
      </c>
      <c r="F101" s="256" t="s">
        <v>244</v>
      </c>
      <c r="G101" s="233"/>
      <c r="H101" s="257">
        <v>11</v>
      </c>
      <c r="I101" s="237"/>
      <c r="J101" s="233"/>
      <c r="K101" s="233"/>
      <c r="L101" s="238"/>
      <c r="M101" s="239"/>
      <c r="N101" s="240"/>
      <c r="O101" s="240"/>
      <c r="P101" s="240"/>
      <c r="Q101" s="240"/>
      <c r="R101" s="240"/>
      <c r="S101" s="240"/>
      <c r="T101" s="241"/>
      <c r="AT101" s="242" t="s">
        <v>174</v>
      </c>
      <c r="AU101" s="242" t="s">
        <v>81</v>
      </c>
      <c r="AV101" s="13" t="s">
        <v>81</v>
      </c>
      <c r="AW101" s="13" t="s">
        <v>36</v>
      </c>
      <c r="AX101" s="13" t="s">
        <v>79</v>
      </c>
      <c r="AY101" s="242" t="s">
        <v>162</v>
      </c>
    </row>
    <row r="102" spans="2:65" s="1" customFormat="1" ht="22.5" customHeight="1">
      <c r="B102" s="43"/>
      <c r="C102" s="206" t="s">
        <v>81</v>
      </c>
      <c r="D102" s="206" t="s">
        <v>165</v>
      </c>
      <c r="E102" s="207" t="s">
        <v>1341</v>
      </c>
      <c r="F102" s="208" t="s">
        <v>1342</v>
      </c>
      <c r="G102" s="209" t="s">
        <v>187</v>
      </c>
      <c r="H102" s="210">
        <v>28.3</v>
      </c>
      <c r="I102" s="211"/>
      <c r="J102" s="212">
        <f>ROUND(I102*H102,2)</f>
        <v>0</v>
      </c>
      <c r="K102" s="208" t="s">
        <v>169</v>
      </c>
      <c r="L102" s="63"/>
      <c r="M102" s="213" t="s">
        <v>21</v>
      </c>
      <c r="N102" s="214" t="s">
        <v>43</v>
      </c>
      <c r="O102" s="44"/>
      <c r="P102" s="215">
        <f>O102*H102</f>
        <v>0</v>
      </c>
      <c r="Q102" s="215">
        <v>0.25365</v>
      </c>
      <c r="R102" s="215">
        <f>Q102*H102</f>
        <v>7.178294999999999</v>
      </c>
      <c r="S102" s="215">
        <v>0</v>
      </c>
      <c r="T102" s="216">
        <f>S102*H102</f>
        <v>0</v>
      </c>
      <c r="AR102" s="26" t="s">
        <v>170</v>
      </c>
      <c r="AT102" s="26" t="s">
        <v>165</v>
      </c>
      <c r="AU102" s="26" t="s">
        <v>81</v>
      </c>
      <c r="AY102" s="26" t="s">
        <v>162</v>
      </c>
      <c r="BE102" s="217">
        <f>IF(N102="základní",J102,0)</f>
        <v>0</v>
      </c>
      <c r="BF102" s="217">
        <f>IF(N102="snížená",J102,0)</f>
        <v>0</v>
      </c>
      <c r="BG102" s="217">
        <f>IF(N102="zákl. přenesená",J102,0)</f>
        <v>0</v>
      </c>
      <c r="BH102" s="217">
        <f>IF(N102="sníž. přenesená",J102,0)</f>
        <v>0</v>
      </c>
      <c r="BI102" s="217">
        <f>IF(N102="nulová",J102,0)</f>
        <v>0</v>
      </c>
      <c r="BJ102" s="26" t="s">
        <v>79</v>
      </c>
      <c r="BK102" s="217">
        <f>ROUND(I102*H102,2)</f>
        <v>0</v>
      </c>
      <c r="BL102" s="26" t="s">
        <v>170</v>
      </c>
      <c r="BM102" s="26" t="s">
        <v>2635</v>
      </c>
    </row>
    <row r="103" spans="2:63" s="11" customFormat="1" ht="29.85" customHeight="1">
      <c r="B103" s="189"/>
      <c r="C103" s="190"/>
      <c r="D103" s="203" t="s">
        <v>71</v>
      </c>
      <c r="E103" s="204" t="s">
        <v>211</v>
      </c>
      <c r="F103" s="204" t="s">
        <v>250</v>
      </c>
      <c r="G103" s="190"/>
      <c r="H103" s="190"/>
      <c r="I103" s="193"/>
      <c r="J103" s="205">
        <f>BK103</f>
        <v>0</v>
      </c>
      <c r="K103" s="190"/>
      <c r="L103" s="195"/>
      <c r="M103" s="196"/>
      <c r="N103" s="197"/>
      <c r="O103" s="197"/>
      <c r="P103" s="198">
        <f>SUM(P104:P105)</f>
        <v>0</v>
      </c>
      <c r="Q103" s="197"/>
      <c r="R103" s="198">
        <f>SUM(R104:R105)</f>
        <v>0.049013999999999995</v>
      </c>
      <c r="S103" s="197"/>
      <c r="T103" s="199">
        <f>SUM(T104:T105)</f>
        <v>0</v>
      </c>
      <c r="AR103" s="200" t="s">
        <v>79</v>
      </c>
      <c r="AT103" s="201" t="s">
        <v>71</v>
      </c>
      <c r="AU103" s="201" t="s">
        <v>79</v>
      </c>
      <c r="AY103" s="200" t="s">
        <v>162</v>
      </c>
      <c r="BK103" s="202">
        <f>SUM(BK104:BK105)</f>
        <v>0</v>
      </c>
    </row>
    <row r="104" spans="2:65" s="1" customFormat="1" ht="22.5" customHeight="1">
      <c r="B104" s="43"/>
      <c r="C104" s="206" t="s">
        <v>163</v>
      </c>
      <c r="D104" s="206" t="s">
        <v>165</v>
      </c>
      <c r="E104" s="207" t="s">
        <v>1344</v>
      </c>
      <c r="F104" s="208" t="s">
        <v>1345</v>
      </c>
      <c r="G104" s="209" t="s">
        <v>187</v>
      </c>
      <c r="H104" s="210">
        <v>1.26</v>
      </c>
      <c r="I104" s="211"/>
      <c r="J104" s="212">
        <f>ROUND(I104*H104,2)</f>
        <v>0</v>
      </c>
      <c r="K104" s="208" t="s">
        <v>169</v>
      </c>
      <c r="L104" s="63"/>
      <c r="M104" s="213" t="s">
        <v>21</v>
      </c>
      <c r="N104" s="214" t="s">
        <v>43</v>
      </c>
      <c r="O104" s="44"/>
      <c r="P104" s="215">
        <f>O104*H104</f>
        <v>0</v>
      </c>
      <c r="Q104" s="215">
        <v>0.0389</v>
      </c>
      <c r="R104" s="215">
        <f>Q104*H104</f>
        <v>0.049013999999999995</v>
      </c>
      <c r="S104" s="215">
        <v>0</v>
      </c>
      <c r="T104" s="216">
        <f>S104*H104</f>
        <v>0</v>
      </c>
      <c r="AR104" s="26" t="s">
        <v>170</v>
      </c>
      <c r="AT104" s="26" t="s">
        <v>165</v>
      </c>
      <c r="AU104" s="26" t="s">
        <v>81</v>
      </c>
      <c r="AY104" s="26" t="s">
        <v>162</v>
      </c>
      <c r="BE104" s="217">
        <f>IF(N104="základní",J104,0)</f>
        <v>0</v>
      </c>
      <c r="BF104" s="217">
        <f>IF(N104="snížená",J104,0)</f>
        <v>0</v>
      </c>
      <c r="BG104" s="217">
        <f>IF(N104="zákl. přenesená",J104,0)</f>
        <v>0</v>
      </c>
      <c r="BH104" s="217">
        <f>IF(N104="sníž. přenesená",J104,0)</f>
        <v>0</v>
      </c>
      <c r="BI104" s="217">
        <f>IF(N104="nulová",J104,0)</f>
        <v>0</v>
      </c>
      <c r="BJ104" s="26" t="s">
        <v>79</v>
      </c>
      <c r="BK104" s="217">
        <f>ROUND(I104*H104,2)</f>
        <v>0</v>
      </c>
      <c r="BL104" s="26" t="s">
        <v>170</v>
      </c>
      <c r="BM104" s="26" t="s">
        <v>2636</v>
      </c>
    </row>
    <row r="105" spans="2:51" s="13" customFormat="1" ht="13.5">
      <c r="B105" s="232"/>
      <c r="C105" s="233"/>
      <c r="D105" s="218" t="s">
        <v>174</v>
      </c>
      <c r="E105" s="234" t="s">
        <v>21</v>
      </c>
      <c r="F105" s="235" t="s">
        <v>2637</v>
      </c>
      <c r="G105" s="233"/>
      <c r="H105" s="236">
        <v>1.26</v>
      </c>
      <c r="I105" s="237"/>
      <c r="J105" s="233"/>
      <c r="K105" s="233"/>
      <c r="L105" s="238"/>
      <c r="M105" s="239"/>
      <c r="N105" s="240"/>
      <c r="O105" s="240"/>
      <c r="P105" s="240"/>
      <c r="Q105" s="240"/>
      <c r="R105" s="240"/>
      <c r="S105" s="240"/>
      <c r="T105" s="241"/>
      <c r="AT105" s="242" t="s">
        <v>174</v>
      </c>
      <c r="AU105" s="242" t="s">
        <v>81</v>
      </c>
      <c r="AV105" s="13" t="s">
        <v>81</v>
      </c>
      <c r="AW105" s="13" t="s">
        <v>36</v>
      </c>
      <c r="AX105" s="13" t="s">
        <v>79</v>
      </c>
      <c r="AY105" s="242" t="s">
        <v>162</v>
      </c>
    </row>
    <row r="106" spans="2:63" s="11" customFormat="1" ht="29.85" customHeight="1">
      <c r="B106" s="189"/>
      <c r="C106" s="190"/>
      <c r="D106" s="203" t="s">
        <v>71</v>
      </c>
      <c r="E106" s="204" t="s">
        <v>229</v>
      </c>
      <c r="F106" s="204" t="s">
        <v>463</v>
      </c>
      <c r="G106" s="190"/>
      <c r="H106" s="190"/>
      <c r="I106" s="193"/>
      <c r="J106" s="205">
        <f>BK106</f>
        <v>0</v>
      </c>
      <c r="K106" s="190"/>
      <c r="L106" s="195"/>
      <c r="M106" s="196"/>
      <c r="N106" s="197"/>
      <c r="O106" s="197"/>
      <c r="P106" s="198">
        <f>SUM(P107:P109)</f>
        <v>0</v>
      </c>
      <c r="Q106" s="197"/>
      <c r="R106" s="198">
        <f>SUM(R107:R109)</f>
        <v>0</v>
      </c>
      <c r="S106" s="197"/>
      <c r="T106" s="199">
        <f>SUM(T107:T109)</f>
        <v>4.8315</v>
      </c>
      <c r="AR106" s="200" t="s">
        <v>79</v>
      </c>
      <c r="AT106" s="201" t="s">
        <v>71</v>
      </c>
      <c r="AU106" s="201" t="s">
        <v>79</v>
      </c>
      <c r="AY106" s="200" t="s">
        <v>162</v>
      </c>
      <c r="BK106" s="202">
        <f>SUM(BK107:BK109)</f>
        <v>0</v>
      </c>
    </row>
    <row r="107" spans="2:65" s="1" customFormat="1" ht="22.5" customHeight="1">
      <c r="B107" s="43"/>
      <c r="C107" s="206" t="s">
        <v>170</v>
      </c>
      <c r="D107" s="206" t="s">
        <v>165</v>
      </c>
      <c r="E107" s="207" t="s">
        <v>1352</v>
      </c>
      <c r="F107" s="208" t="s">
        <v>1353</v>
      </c>
      <c r="G107" s="209" t="s">
        <v>187</v>
      </c>
      <c r="H107" s="210">
        <v>28.3</v>
      </c>
      <c r="I107" s="211"/>
      <c r="J107" s="212">
        <f>ROUND(I107*H107,2)</f>
        <v>0</v>
      </c>
      <c r="K107" s="208" t="s">
        <v>169</v>
      </c>
      <c r="L107" s="63"/>
      <c r="M107" s="213" t="s">
        <v>21</v>
      </c>
      <c r="N107" s="214" t="s">
        <v>43</v>
      </c>
      <c r="O107" s="44"/>
      <c r="P107" s="215">
        <f>O107*H107</f>
        <v>0</v>
      </c>
      <c r="Q107" s="215">
        <v>0</v>
      </c>
      <c r="R107" s="215">
        <f>Q107*H107</f>
        <v>0</v>
      </c>
      <c r="S107" s="215">
        <v>0.165</v>
      </c>
      <c r="T107" s="216">
        <f>S107*H107</f>
        <v>4.6695</v>
      </c>
      <c r="AR107" s="26" t="s">
        <v>170</v>
      </c>
      <c r="AT107" s="26" t="s">
        <v>165</v>
      </c>
      <c r="AU107" s="26" t="s">
        <v>81</v>
      </c>
      <c r="AY107" s="26" t="s">
        <v>162</v>
      </c>
      <c r="BE107" s="217">
        <f>IF(N107="základní",J107,0)</f>
        <v>0</v>
      </c>
      <c r="BF107" s="217">
        <f>IF(N107="snížená",J107,0)</f>
        <v>0</v>
      </c>
      <c r="BG107" s="217">
        <f>IF(N107="zákl. přenesená",J107,0)</f>
        <v>0</v>
      </c>
      <c r="BH107" s="217">
        <f>IF(N107="sníž. přenesená",J107,0)</f>
        <v>0</v>
      </c>
      <c r="BI107" s="217">
        <f>IF(N107="nulová",J107,0)</f>
        <v>0</v>
      </c>
      <c r="BJ107" s="26" t="s">
        <v>79</v>
      </c>
      <c r="BK107" s="217">
        <f>ROUND(I107*H107,2)</f>
        <v>0</v>
      </c>
      <c r="BL107" s="26" t="s">
        <v>170</v>
      </c>
      <c r="BM107" s="26" t="s">
        <v>2638</v>
      </c>
    </row>
    <row r="108" spans="2:47" s="1" customFormat="1" ht="27">
      <c r="B108" s="43"/>
      <c r="C108" s="65"/>
      <c r="D108" s="245" t="s">
        <v>241</v>
      </c>
      <c r="E108" s="65"/>
      <c r="F108" s="279" t="s">
        <v>1355</v>
      </c>
      <c r="G108" s="65"/>
      <c r="H108" s="65"/>
      <c r="I108" s="174"/>
      <c r="J108" s="65"/>
      <c r="K108" s="65"/>
      <c r="L108" s="63"/>
      <c r="M108" s="220"/>
      <c r="N108" s="44"/>
      <c r="O108" s="44"/>
      <c r="P108" s="44"/>
      <c r="Q108" s="44"/>
      <c r="R108" s="44"/>
      <c r="S108" s="44"/>
      <c r="T108" s="80"/>
      <c r="AT108" s="26" t="s">
        <v>241</v>
      </c>
      <c r="AU108" s="26" t="s">
        <v>81</v>
      </c>
    </row>
    <row r="109" spans="2:65" s="1" customFormat="1" ht="22.5" customHeight="1">
      <c r="B109" s="43"/>
      <c r="C109" s="206" t="s">
        <v>203</v>
      </c>
      <c r="D109" s="206" t="s">
        <v>165</v>
      </c>
      <c r="E109" s="207" t="s">
        <v>1359</v>
      </c>
      <c r="F109" s="208" t="s">
        <v>1360</v>
      </c>
      <c r="G109" s="209" t="s">
        <v>206</v>
      </c>
      <c r="H109" s="210">
        <v>18</v>
      </c>
      <c r="I109" s="211"/>
      <c r="J109" s="212">
        <f>ROUND(I109*H109,2)</f>
        <v>0</v>
      </c>
      <c r="K109" s="208" t="s">
        <v>169</v>
      </c>
      <c r="L109" s="63"/>
      <c r="M109" s="213" t="s">
        <v>21</v>
      </c>
      <c r="N109" s="214" t="s">
        <v>43</v>
      </c>
      <c r="O109" s="44"/>
      <c r="P109" s="215">
        <f>O109*H109</f>
        <v>0</v>
      </c>
      <c r="Q109" s="215">
        <v>0</v>
      </c>
      <c r="R109" s="215">
        <f>Q109*H109</f>
        <v>0</v>
      </c>
      <c r="S109" s="215">
        <v>0.009</v>
      </c>
      <c r="T109" s="216">
        <f>S109*H109</f>
        <v>0.16199999999999998</v>
      </c>
      <c r="AR109" s="26" t="s">
        <v>170</v>
      </c>
      <c r="AT109" s="26" t="s">
        <v>165</v>
      </c>
      <c r="AU109" s="26" t="s">
        <v>81</v>
      </c>
      <c r="AY109" s="26" t="s">
        <v>162</v>
      </c>
      <c r="BE109" s="217">
        <f>IF(N109="základní",J109,0)</f>
        <v>0</v>
      </c>
      <c r="BF109" s="217">
        <f>IF(N109="snížená",J109,0)</f>
        <v>0</v>
      </c>
      <c r="BG109" s="217">
        <f>IF(N109="zákl. přenesená",J109,0)</f>
        <v>0</v>
      </c>
      <c r="BH109" s="217">
        <f>IF(N109="sníž. přenesená",J109,0)</f>
        <v>0</v>
      </c>
      <c r="BI109" s="217">
        <f>IF(N109="nulová",J109,0)</f>
        <v>0</v>
      </c>
      <c r="BJ109" s="26" t="s">
        <v>79</v>
      </c>
      <c r="BK109" s="217">
        <f>ROUND(I109*H109,2)</f>
        <v>0</v>
      </c>
      <c r="BL109" s="26" t="s">
        <v>170</v>
      </c>
      <c r="BM109" s="26" t="s">
        <v>2639</v>
      </c>
    </row>
    <row r="110" spans="2:63" s="11" customFormat="1" ht="29.85" customHeight="1">
      <c r="B110" s="189"/>
      <c r="C110" s="190"/>
      <c r="D110" s="203" t="s">
        <v>71</v>
      </c>
      <c r="E110" s="204" t="s">
        <v>536</v>
      </c>
      <c r="F110" s="204" t="s">
        <v>537</v>
      </c>
      <c r="G110" s="190"/>
      <c r="H110" s="190"/>
      <c r="I110" s="193"/>
      <c r="J110" s="205">
        <f>BK110</f>
        <v>0</v>
      </c>
      <c r="K110" s="190"/>
      <c r="L110" s="195"/>
      <c r="M110" s="196"/>
      <c r="N110" s="197"/>
      <c r="O110" s="197"/>
      <c r="P110" s="198">
        <f>SUM(P111:P118)</f>
        <v>0</v>
      </c>
      <c r="Q110" s="197"/>
      <c r="R110" s="198">
        <f>SUM(R111:R118)</f>
        <v>0</v>
      </c>
      <c r="S110" s="197"/>
      <c r="T110" s="199">
        <f>SUM(T111:T118)</f>
        <v>0</v>
      </c>
      <c r="AR110" s="200" t="s">
        <v>79</v>
      </c>
      <c r="AT110" s="201" t="s">
        <v>71</v>
      </c>
      <c r="AU110" s="201" t="s">
        <v>79</v>
      </c>
      <c r="AY110" s="200" t="s">
        <v>162</v>
      </c>
      <c r="BK110" s="202">
        <f>SUM(BK111:BK118)</f>
        <v>0</v>
      </c>
    </row>
    <row r="111" spans="2:65" s="1" customFormat="1" ht="22.5" customHeight="1">
      <c r="B111" s="43"/>
      <c r="C111" s="206" t="s">
        <v>211</v>
      </c>
      <c r="D111" s="206" t="s">
        <v>165</v>
      </c>
      <c r="E111" s="207" t="s">
        <v>1365</v>
      </c>
      <c r="F111" s="208" t="s">
        <v>1366</v>
      </c>
      <c r="G111" s="209" t="s">
        <v>168</v>
      </c>
      <c r="H111" s="210">
        <v>5.488</v>
      </c>
      <c r="I111" s="211"/>
      <c r="J111" s="212">
        <f>ROUND(I111*H111,2)</f>
        <v>0</v>
      </c>
      <c r="K111" s="208" t="s">
        <v>169</v>
      </c>
      <c r="L111" s="63"/>
      <c r="M111" s="213" t="s">
        <v>21</v>
      </c>
      <c r="N111" s="214" t="s">
        <v>43</v>
      </c>
      <c r="O111" s="44"/>
      <c r="P111" s="215">
        <f>O111*H111</f>
        <v>0</v>
      </c>
      <c r="Q111" s="215">
        <v>0</v>
      </c>
      <c r="R111" s="215">
        <f>Q111*H111</f>
        <v>0</v>
      </c>
      <c r="S111" s="215">
        <v>0</v>
      </c>
      <c r="T111" s="216">
        <f>S111*H111</f>
        <v>0</v>
      </c>
      <c r="AR111" s="26" t="s">
        <v>170</v>
      </c>
      <c r="AT111" s="26" t="s">
        <v>165</v>
      </c>
      <c r="AU111" s="26" t="s">
        <v>81</v>
      </c>
      <c r="AY111" s="26" t="s">
        <v>162</v>
      </c>
      <c r="BE111" s="217">
        <f>IF(N111="základní",J111,0)</f>
        <v>0</v>
      </c>
      <c r="BF111" s="217">
        <f>IF(N111="snížená",J111,0)</f>
        <v>0</v>
      </c>
      <c r="BG111" s="217">
        <f>IF(N111="zákl. přenesená",J111,0)</f>
        <v>0</v>
      </c>
      <c r="BH111" s="217">
        <f>IF(N111="sníž. přenesená",J111,0)</f>
        <v>0</v>
      </c>
      <c r="BI111" s="217">
        <f>IF(N111="nulová",J111,0)</f>
        <v>0</v>
      </c>
      <c r="BJ111" s="26" t="s">
        <v>79</v>
      </c>
      <c r="BK111" s="217">
        <f>ROUND(I111*H111,2)</f>
        <v>0</v>
      </c>
      <c r="BL111" s="26" t="s">
        <v>170</v>
      </c>
      <c r="BM111" s="26" t="s">
        <v>2640</v>
      </c>
    </row>
    <row r="112" spans="2:47" s="1" customFormat="1" ht="40.5">
      <c r="B112" s="43"/>
      <c r="C112" s="65"/>
      <c r="D112" s="245" t="s">
        <v>172</v>
      </c>
      <c r="E112" s="65"/>
      <c r="F112" s="279" t="s">
        <v>1368</v>
      </c>
      <c r="G112" s="65"/>
      <c r="H112" s="65"/>
      <c r="I112" s="174"/>
      <c r="J112" s="65"/>
      <c r="K112" s="65"/>
      <c r="L112" s="63"/>
      <c r="M112" s="220"/>
      <c r="N112" s="44"/>
      <c r="O112" s="44"/>
      <c r="P112" s="44"/>
      <c r="Q112" s="44"/>
      <c r="R112" s="44"/>
      <c r="S112" s="44"/>
      <c r="T112" s="80"/>
      <c r="AT112" s="26" t="s">
        <v>172</v>
      </c>
      <c r="AU112" s="26" t="s">
        <v>81</v>
      </c>
    </row>
    <row r="113" spans="2:65" s="1" customFormat="1" ht="22.5" customHeight="1">
      <c r="B113" s="43"/>
      <c r="C113" s="206" t="s">
        <v>217</v>
      </c>
      <c r="D113" s="206" t="s">
        <v>165</v>
      </c>
      <c r="E113" s="207" t="s">
        <v>539</v>
      </c>
      <c r="F113" s="208" t="s">
        <v>540</v>
      </c>
      <c r="G113" s="209" t="s">
        <v>168</v>
      </c>
      <c r="H113" s="210">
        <v>5.488</v>
      </c>
      <c r="I113" s="211"/>
      <c r="J113" s="212">
        <f>ROUND(I113*H113,2)</f>
        <v>0</v>
      </c>
      <c r="K113" s="208" t="s">
        <v>169</v>
      </c>
      <c r="L113" s="63"/>
      <c r="M113" s="213" t="s">
        <v>21</v>
      </c>
      <c r="N113" s="214" t="s">
        <v>43</v>
      </c>
      <c r="O113" s="44"/>
      <c r="P113" s="215">
        <f>O113*H113</f>
        <v>0</v>
      </c>
      <c r="Q113" s="215">
        <v>0</v>
      </c>
      <c r="R113" s="215">
        <f>Q113*H113</f>
        <v>0</v>
      </c>
      <c r="S113" s="215">
        <v>0</v>
      </c>
      <c r="T113" s="216">
        <f>S113*H113</f>
        <v>0</v>
      </c>
      <c r="AR113" s="26" t="s">
        <v>170</v>
      </c>
      <c r="AT113" s="26" t="s">
        <v>165</v>
      </c>
      <c r="AU113" s="26" t="s">
        <v>81</v>
      </c>
      <c r="AY113" s="26" t="s">
        <v>162</v>
      </c>
      <c r="BE113" s="217">
        <f>IF(N113="základní",J113,0)</f>
        <v>0</v>
      </c>
      <c r="BF113" s="217">
        <f>IF(N113="snížená",J113,0)</f>
        <v>0</v>
      </c>
      <c r="BG113" s="217">
        <f>IF(N113="zákl. přenesená",J113,0)</f>
        <v>0</v>
      </c>
      <c r="BH113" s="217">
        <f>IF(N113="sníž. přenesená",J113,0)</f>
        <v>0</v>
      </c>
      <c r="BI113" s="217">
        <f>IF(N113="nulová",J113,0)</f>
        <v>0</v>
      </c>
      <c r="BJ113" s="26" t="s">
        <v>79</v>
      </c>
      <c r="BK113" s="217">
        <f>ROUND(I113*H113,2)</f>
        <v>0</v>
      </c>
      <c r="BL113" s="26" t="s">
        <v>170</v>
      </c>
      <c r="BM113" s="26" t="s">
        <v>2641</v>
      </c>
    </row>
    <row r="114" spans="2:47" s="1" customFormat="1" ht="94.5">
      <c r="B114" s="43"/>
      <c r="C114" s="65"/>
      <c r="D114" s="245" t="s">
        <v>172</v>
      </c>
      <c r="E114" s="65"/>
      <c r="F114" s="279" t="s">
        <v>542</v>
      </c>
      <c r="G114" s="65"/>
      <c r="H114" s="65"/>
      <c r="I114" s="174"/>
      <c r="J114" s="65"/>
      <c r="K114" s="65"/>
      <c r="L114" s="63"/>
      <c r="M114" s="220"/>
      <c r="N114" s="44"/>
      <c r="O114" s="44"/>
      <c r="P114" s="44"/>
      <c r="Q114" s="44"/>
      <c r="R114" s="44"/>
      <c r="S114" s="44"/>
      <c r="T114" s="80"/>
      <c r="AT114" s="26" t="s">
        <v>172</v>
      </c>
      <c r="AU114" s="26" t="s">
        <v>81</v>
      </c>
    </row>
    <row r="115" spans="2:65" s="1" customFormat="1" ht="22.5" customHeight="1">
      <c r="B115" s="43"/>
      <c r="C115" s="206" t="s">
        <v>222</v>
      </c>
      <c r="D115" s="206" t="s">
        <v>165</v>
      </c>
      <c r="E115" s="207" t="s">
        <v>554</v>
      </c>
      <c r="F115" s="208" t="s">
        <v>555</v>
      </c>
      <c r="G115" s="209" t="s">
        <v>168</v>
      </c>
      <c r="H115" s="210">
        <v>5.488</v>
      </c>
      <c r="I115" s="211"/>
      <c r="J115" s="212">
        <f>ROUND(I115*H115,2)</f>
        <v>0</v>
      </c>
      <c r="K115" s="208" t="s">
        <v>169</v>
      </c>
      <c r="L115" s="63"/>
      <c r="M115" s="213" t="s">
        <v>21</v>
      </c>
      <c r="N115" s="214" t="s">
        <v>43</v>
      </c>
      <c r="O115" s="44"/>
      <c r="P115" s="215">
        <f>O115*H115</f>
        <v>0</v>
      </c>
      <c r="Q115" s="215">
        <v>0</v>
      </c>
      <c r="R115" s="215">
        <f>Q115*H115</f>
        <v>0</v>
      </c>
      <c r="S115" s="215">
        <v>0</v>
      </c>
      <c r="T115" s="216">
        <f>S115*H115</f>
        <v>0</v>
      </c>
      <c r="AR115" s="26" t="s">
        <v>170</v>
      </c>
      <c r="AT115" s="26" t="s">
        <v>165</v>
      </c>
      <c r="AU115" s="26" t="s">
        <v>81</v>
      </c>
      <c r="AY115" s="26" t="s">
        <v>162</v>
      </c>
      <c r="BE115" s="217">
        <f>IF(N115="základní",J115,0)</f>
        <v>0</v>
      </c>
      <c r="BF115" s="217">
        <f>IF(N115="snížená",J115,0)</f>
        <v>0</v>
      </c>
      <c r="BG115" s="217">
        <f>IF(N115="zákl. přenesená",J115,0)</f>
        <v>0</v>
      </c>
      <c r="BH115" s="217">
        <f>IF(N115="sníž. přenesená",J115,0)</f>
        <v>0</v>
      </c>
      <c r="BI115" s="217">
        <f>IF(N115="nulová",J115,0)</f>
        <v>0</v>
      </c>
      <c r="BJ115" s="26" t="s">
        <v>79</v>
      </c>
      <c r="BK115" s="217">
        <f>ROUND(I115*H115,2)</f>
        <v>0</v>
      </c>
      <c r="BL115" s="26" t="s">
        <v>170</v>
      </c>
      <c r="BM115" s="26" t="s">
        <v>2642</v>
      </c>
    </row>
    <row r="116" spans="2:65" s="1" customFormat="1" ht="22.5" customHeight="1">
      <c r="B116" s="43"/>
      <c r="C116" s="206" t="s">
        <v>229</v>
      </c>
      <c r="D116" s="206" t="s">
        <v>165</v>
      </c>
      <c r="E116" s="207" t="s">
        <v>559</v>
      </c>
      <c r="F116" s="208" t="s">
        <v>560</v>
      </c>
      <c r="G116" s="209" t="s">
        <v>168</v>
      </c>
      <c r="H116" s="210">
        <v>76.832</v>
      </c>
      <c r="I116" s="211"/>
      <c r="J116" s="212">
        <f>ROUND(I116*H116,2)</f>
        <v>0</v>
      </c>
      <c r="K116" s="208" t="s">
        <v>169</v>
      </c>
      <c r="L116" s="63"/>
      <c r="M116" s="213" t="s">
        <v>21</v>
      </c>
      <c r="N116" s="214" t="s">
        <v>43</v>
      </c>
      <c r="O116" s="44"/>
      <c r="P116" s="215">
        <f>O116*H116</f>
        <v>0</v>
      </c>
      <c r="Q116" s="215">
        <v>0</v>
      </c>
      <c r="R116" s="215">
        <f>Q116*H116</f>
        <v>0</v>
      </c>
      <c r="S116" s="215">
        <v>0</v>
      </c>
      <c r="T116" s="216">
        <f>S116*H116</f>
        <v>0</v>
      </c>
      <c r="AR116" s="26" t="s">
        <v>170</v>
      </c>
      <c r="AT116" s="26" t="s">
        <v>165</v>
      </c>
      <c r="AU116" s="26" t="s">
        <v>81</v>
      </c>
      <c r="AY116" s="26" t="s">
        <v>162</v>
      </c>
      <c r="BE116" s="217">
        <f>IF(N116="základní",J116,0)</f>
        <v>0</v>
      </c>
      <c r="BF116" s="217">
        <f>IF(N116="snížená",J116,0)</f>
        <v>0</v>
      </c>
      <c r="BG116" s="217">
        <f>IF(N116="zákl. přenesená",J116,0)</f>
        <v>0</v>
      </c>
      <c r="BH116" s="217">
        <f>IF(N116="sníž. přenesená",J116,0)</f>
        <v>0</v>
      </c>
      <c r="BI116" s="217">
        <f>IF(N116="nulová",J116,0)</f>
        <v>0</v>
      </c>
      <c r="BJ116" s="26" t="s">
        <v>79</v>
      </c>
      <c r="BK116" s="217">
        <f>ROUND(I116*H116,2)</f>
        <v>0</v>
      </c>
      <c r="BL116" s="26" t="s">
        <v>170</v>
      </c>
      <c r="BM116" s="26" t="s">
        <v>2643</v>
      </c>
    </row>
    <row r="117" spans="2:51" s="13" customFormat="1" ht="13.5">
      <c r="B117" s="232"/>
      <c r="C117" s="233"/>
      <c r="D117" s="245" t="s">
        <v>174</v>
      </c>
      <c r="E117" s="233"/>
      <c r="F117" s="256" t="s">
        <v>2644</v>
      </c>
      <c r="G117" s="233"/>
      <c r="H117" s="257">
        <v>76.832</v>
      </c>
      <c r="I117" s="237"/>
      <c r="J117" s="233"/>
      <c r="K117" s="233"/>
      <c r="L117" s="238"/>
      <c r="M117" s="239"/>
      <c r="N117" s="240"/>
      <c r="O117" s="240"/>
      <c r="P117" s="240"/>
      <c r="Q117" s="240"/>
      <c r="R117" s="240"/>
      <c r="S117" s="240"/>
      <c r="T117" s="241"/>
      <c r="AT117" s="242" t="s">
        <v>174</v>
      </c>
      <c r="AU117" s="242" t="s">
        <v>81</v>
      </c>
      <c r="AV117" s="13" t="s">
        <v>81</v>
      </c>
      <c r="AW117" s="13" t="s">
        <v>6</v>
      </c>
      <c r="AX117" s="13" t="s">
        <v>79</v>
      </c>
      <c r="AY117" s="242" t="s">
        <v>162</v>
      </c>
    </row>
    <row r="118" spans="2:65" s="1" customFormat="1" ht="22.5" customHeight="1">
      <c r="B118" s="43"/>
      <c r="C118" s="206" t="s">
        <v>236</v>
      </c>
      <c r="D118" s="206" t="s">
        <v>165</v>
      </c>
      <c r="E118" s="207" t="s">
        <v>564</v>
      </c>
      <c r="F118" s="208" t="s">
        <v>565</v>
      </c>
      <c r="G118" s="209" t="s">
        <v>168</v>
      </c>
      <c r="H118" s="210">
        <v>5.488</v>
      </c>
      <c r="I118" s="211"/>
      <c r="J118" s="212">
        <f>ROUND(I118*H118,2)</f>
        <v>0</v>
      </c>
      <c r="K118" s="208" t="s">
        <v>169</v>
      </c>
      <c r="L118" s="63"/>
      <c r="M118" s="213" t="s">
        <v>21</v>
      </c>
      <c r="N118" s="214" t="s">
        <v>43</v>
      </c>
      <c r="O118" s="44"/>
      <c r="P118" s="215">
        <f>O118*H118</f>
        <v>0</v>
      </c>
      <c r="Q118" s="215">
        <v>0</v>
      </c>
      <c r="R118" s="215">
        <f>Q118*H118</f>
        <v>0</v>
      </c>
      <c r="S118" s="215">
        <v>0</v>
      </c>
      <c r="T118" s="216">
        <f>S118*H118</f>
        <v>0</v>
      </c>
      <c r="AR118" s="26" t="s">
        <v>170</v>
      </c>
      <c r="AT118" s="26" t="s">
        <v>165</v>
      </c>
      <c r="AU118" s="26" t="s">
        <v>81</v>
      </c>
      <c r="AY118" s="26" t="s">
        <v>162</v>
      </c>
      <c r="BE118" s="217">
        <f>IF(N118="základní",J118,0)</f>
        <v>0</v>
      </c>
      <c r="BF118" s="217">
        <f>IF(N118="snížená",J118,0)</f>
        <v>0</v>
      </c>
      <c r="BG118" s="217">
        <f>IF(N118="zákl. přenesená",J118,0)</f>
        <v>0</v>
      </c>
      <c r="BH118" s="217">
        <f>IF(N118="sníž. přenesená",J118,0)</f>
        <v>0</v>
      </c>
      <c r="BI118" s="217">
        <f>IF(N118="nulová",J118,0)</f>
        <v>0</v>
      </c>
      <c r="BJ118" s="26" t="s">
        <v>79</v>
      </c>
      <c r="BK118" s="217">
        <f>ROUND(I118*H118,2)</f>
        <v>0</v>
      </c>
      <c r="BL118" s="26" t="s">
        <v>170</v>
      </c>
      <c r="BM118" s="26" t="s">
        <v>2645</v>
      </c>
    </row>
    <row r="119" spans="2:63" s="11" customFormat="1" ht="29.85" customHeight="1">
      <c r="B119" s="189"/>
      <c r="C119" s="190"/>
      <c r="D119" s="203" t="s">
        <v>71</v>
      </c>
      <c r="E119" s="204" t="s">
        <v>568</v>
      </c>
      <c r="F119" s="204" t="s">
        <v>569</v>
      </c>
      <c r="G119" s="190"/>
      <c r="H119" s="190"/>
      <c r="I119" s="193"/>
      <c r="J119" s="205">
        <f>BK119</f>
        <v>0</v>
      </c>
      <c r="K119" s="190"/>
      <c r="L119" s="195"/>
      <c r="M119" s="196"/>
      <c r="N119" s="197"/>
      <c r="O119" s="197"/>
      <c r="P119" s="198">
        <f>SUM(P120:P121)</f>
        <v>0</v>
      </c>
      <c r="Q119" s="197"/>
      <c r="R119" s="198">
        <f>SUM(R120:R121)</f>
        <v>0</v>
      </c>
      <c r="S119" s="197"/>
      <c r="T119" s="199">
        <f>SUM(T120:T121)</f>
        <v>0</v>
      </c>
      <c r="AR119" s="200" t="s">
        <v>79</v>
      </c>
      <c r="AT119" s="201" t="s">
        <v>71</v>
      </c>
      <c r="AU119" s="201" t="s">
        <v>79</v>
      </c>
      <c r="AY119" s="200" t="s">
        <v>162</v>
      </c>
      <c r="BK119" s="202">
        <f>SUM(BK120:BK121)</f>
        <v>0</v>
      </c>
    </row>
    <row r="120" spans="2:65" s="1" customFormat="1" ht="22.5" customHeight="1">
      <c r="B120" s="43"/>
      <c r="C120" s="206" t="s">
        <v>244</v>
      </c>
      <c r="D120" s="206" t="s">
        <v>165</v>
      </c>
      <c r="E120" s="207" t="s">
        <v>571</v>
      </c>
      <c r="F120" s="208" t="s">
        <v>572</v>
      </c>
      <c r="G120" s="209" t="s">
        <v>168</v>
      </c>
      <c r="H120" s="210">
        <v>7.289</v>
      </c>
      <c r="I120" s="211"/>
      <c r="J120" s="212">
        <f>ROUND(I120*H120,2)</f>
        <v>0</v>
      </c>
      <c r="K120" s="208" t="s">
        <v>169</v>
      </c>
      <c r="L120" s="63"/>
      <c r="M120" s="213" t="s">
        <v>21</v>
      </c>
      <c r="N120" s="214" t="s">
        <v>43</v>
      </c>
      <c r="O120" s="44"/>
      <c r="P120" s="215">
        <f>O120*H120</f>
        <v>0</v>
      </c>
      <c r="Q120" s="215">
        <v>0</v>
      </c>
      <c r="R120" s="215">
        <f>Q120*H120</f>
        <v>0</v>
      </c>
      <c r="S120" s="215">
        <v>0</v>
      </c>
      <c r="T120" s="216">
        <f>S120*H120</f>
        <v>0</v>
      </c>
      <c r="AR120" s="26" t="s">
        <v>170</v>
      </c>
      <c r="AT120" s="26" t="s">
        <v>165</v>
      </c>
      <c r="AU120" s="26" t="s">
        <v>81</v>
      </c>
      <c r="AY120" s="26" t="s">
        <v>162</v>
      </c>
      <c r="BE120" s="217">
        <f>IF(N120="základní",J120,0)</f>
        <v>0</v>
      </c>
      <c r="BF120" s="217">
        <f>IF(N120="snížená",J120,0)</f>
        <v>0</v>
      </c>
      <c r="BG120" s="217">
        <f>IF(N120="zákl. přenesená",J120,0)</f>
        <v>0</v>
      </c>
      <c r="BH120" s="217">
        <f>IF(N120="sníž. přenesená",J120,0)</f>
        <v>0</v>
      </c>
      <c r="BI120" s="217">
        <f>IF(N120="nulová",J120,0)</f>
        <v>0</v>
      </c>
      <c r="BJ120" s="26" t="s">
        <v>79</v>
      </c>
      <c r="BK120" s="217">
        <f>ROUND(I120*H120,2)</f>
        <v>0</v>
      </c>
      <c r="BL120" s="26" t="s">
        <v>170</v>
      </c>
      <c r="BM120" s="26" t="s">
        <v>2646</v>
      </c>
    </row>
    <row r="121" spans="2:47" s="1" customFormat="1" ht="81">
      <c r="B121" s="43"/>
      <c r="C121" s="65"/>
      <c r="D121" s="218" t="s">
        <v>172</v>
      </c>
      <c r="E121" s="65"/>
      <c r="F121" s="219" t="s">
        <v>574</v>
      </c>
      <c r="G121" s="65"/>
      <c r="H121" s="65"/>
      <c r="I121" s="174"/>
      <c r="J121" s="65"/>
      <c r="K121" s="65"/>
      <c r="L121" s="63"/>
      <c r="M121" s="220"/>
      <c r="N121" s="44"/>
      <c r="O121" s="44"/>
      <c r="P121" s="44"/>
      <c r="Q121" s="44"/>
      <c r="R121" s="44"/>
      <c r="S121" s="44"/>
      <c r="T121" s="80"/>
      <c r="AT121" s="26" t="s">
        <v>172</v>
      </c>
      <c r="AU121" s="26" t="s">
        <v>81</v>
      </c>
    </row>
    <row r="122" spans="2:63" s="11" customFormat="1" ht="37.35" customHeight="1">
      <c r="B122" s="189"/>
      <c r="C122" s="190"/>
      <c r="D122" s="191" t="s">
        <v>71</v>
      </c>
      <c r="E122" s="192" t="s">
        <v>575</v>
      </c>
      <c r="F122" s="192" t="s">
        <v>576</v>
      </c>
      <c r="G122" s="190"/>
      <c r="H122" s="190"/>
      <c r="I122" s="193"/>
      <c r="J122" s="194">
        <f>BK122</f>
        <v>0</v>
      </c>
      <c r="K122" s="190"/>
      <c r="L122" s="195"/>
      <c r="M122" s="196"/>
      <c r="N122" s="197"/>
      <c r="O122" s="197"/>
      <c r="P122" s="198">
        <f>P123+P133+P148+P178+P180</f>
        <v>0</v>
      </c>
      <c r="Q122" s="197"/>
      <c r="R122" s="198">
        <f>R123+R133+R148+R178+R180</f>
        <v>0.5071703999999999</v>
      </c>
      <c r="S122" s="197"/>
      <c r="T122" s="199">
        <f>T123+T133+T148+T178+T180</f>
        <v>0.6562600000000001</v>
      </c>
      <c r="AR122" s="200" t="s">
        <v>81</v>
      </c>
      <c r="AT122" s="201" t="s">
        <v>71</v>
      </c>
      <c r="AU122" s="201" t="s">
        <v>72</v>
      </c>
      <c r="AY122" s="200" t="s">
        <v>162</v>
      </c>
      <c r="BK122" s="202">
        <f>BK123+BK133+BK148+BK178+BK180</f>
        <v>0</v>
      </c>
    </row>
    <row r="123" spans="2:63" s="11" customFormat="1" ht="19.9" customHeight="1">
      <c r="B123" s="189"/>
      <c r="C123" s="190"/>
      <c r="D123" s="203" t="s">
        <v>71</v>
      </c>
      <c r="E123" s="204" t="s">
        <v>577</v>
      </c>
      <c r="F123" s="204" t="s">
        <v>578</v>
      </c>
      <c r="G123" s="190"/>
      <c r="H123" s="190"/>
      <c r="I123" s="193"/>
      <c r="J123" s="205">
        <f>BK123</f>
        <v>0</v>
      </c>
      <c r="K123" s="190"/>
      <c r="L123" s="195"/>
      <c r="M123" s="196"/>
      <c r="N123" s="197"/>
      <c r="O123" s="197"/>
      <c r="P123" s="198">
        <f>SUM(P124:P132)</f>
        <v>0</v>
      </c>
      <c r="Q123" s="197"/>
      <c r="R123" s="198">
        <f>SUM(R124:R132)</f>
        <v>0.0168304</v>
      </c>
      <c r="S123" s="197"/>
      <c r="T123" s="199">
        <f>SUM(T124:T132)</f>
        <v>0</v>
      </c>
      <c r="AR123" s="200" t="s">
        <v>81</v>
      </c>
      <c r="AT123" s="201" t="s">
        <v>71</v>
      </c>
      <c r="AU123" s="201" t="s">
        <v>79</v>
      </c>
      <c r="AY123" s="200" t="s">
        <v>162</v>
      </c>
      <c r="BK123" s="202">
        <f>SUM(BK124:BK132)</f>
        <v>0</v>
      </c>
    </row>
    <row r="124" spans="2:65" s="1" customFormat="1" ht="22.5" customHeight="1">
      <c r="B124" s="43"/>
      <c r="C124" s="206" t="s">
        <v>251</v>
      </c>
      <c r="D124" s="206" t="s">
        <v>165</v>
      </c>
      <c r="E124" s="207" t="s">
        <v>1375</v>
      </c>
      <c r="F124" s="208" t="s">
        <v>1376</v>
      </c>
      <c r="G124" s="209" t="s">
        <v>187</v>
      </c>
      <c r="H124" s="210">
        <v>5.024</v>
      </c>
      <c r="I124" s="211"/>
      <c r="J124" s="212">
        <f>ROUND(I124*H124,2)</f>
        <v>0</v>
      </c>
      <c r="K124" s="208" t="s">
        <v>169</v>
      </c>
      <c r="L124" s="63"/>
      <c r="M124" s="213" t="s">
        <v>21</v>
      </c>
      <c r="N124" s="214" t="s">
        <v>43</v>
      </c>
      <c r="O124" s="44"/>
      <c r="P124" s="215">
        <f>O124*H124</f>
        <v>0</v>
      </c>
      <c r="Q124" s="215">
        <v>0.0001</v>
      </c>
      <c r="R124" s="215">
        <f>Q124*H124</f>
        <v>0.0005024000000000001</v>
      </c>
      <c r="S124" s="215">
        <v>0</v>
      </c>
      <c r="T124" s="216">
        <f>S124*H124</f>
        <v>0</v>
      </c>
      <c r="AR124" s="26" t="s">
        <v>376</v>
      </c>
      <c r="AT124" s="26" t="s">
        <v>165</v>
      </c>
      <c r="AU124" s="26" t="s">
        <v>81</v>
      </c>
      <c r="AY124" s="26" t="s">
        <v>162</v>
      </c>
      <c r="BE124" s="217">
        <f>IF(N124="základní",J124,0)</f>
        <v>0</v>
      </c>
      <c r="BF124" s="217">
        <f>IF(N124="snížená",J124,0)</f>
        <v>0</v>
      </c>
      <c r="BG124" s="217">
        <f>IF(N124="zákl. přenesená",J124,0)</f>
        <v>0</v>
      </c>
      <c r="BH124" s="217">
        <f>IF(N124="sníž. přenesená",J124,0)</f>
        <v>0</v>
      </c>
      <c r="BI124" s="217">
        <f>IF(N124="nulová",J124,0)</f>
        <v>0</v>
      </c>
      <c r="BJ124" s="26" t="s">
        <v>79</v>
      </c>
      <c r="BK124" s="217">
        <f>ROUND(I124*H124,2)</f>
        <v>0</v>
      </c>
      <c r="BL124" s="26" t="s">
        <v>376</v>
      </c>
      <c r="BM124" s="26" t="s">
        <v>2647</v>
      </c>
    </row>
    <row r="125" spans="2:51" s="12" customFormat="1" ht="13.5">
      <c r="B125" s="221"/>
      <c r="C125" s="222"/>
      <c r="D125" s="218" t="s">
        <v>174</v>
      </c>
      <c r="E125" s="223" t="s">
        <v>21</v>
      </c>
      <c r="F125" s="224" t="s">
        <v>1378</v>
      </c>
      <c r="G125" s="222"/>
      <c r="H125" s="225" t="s">
        <v>21</v>
      </c>
      <c r="I125" s="226"/>
      <c r="J125" s="222"/>
      <c r="K125" s="222"/>
      <c r="L125" s="227"/>
      <c r="M125" s="228"/>
      <c r="N125" s="229"/>
      <c r="O125" s="229"/>
      <c r="P125" s="229"/>
      <c r="Q125" s="229"/>
      <c r="R125" s="229"/>
      <c r="S125" s="229"/>
      <c r="T125" s="230"/>
      <c r="AT125" s="231" t="s">
        <v>174</v>
      </c>
      <c r="AU125" s="231" t="s">
        <v>81</v>
      </c>
      <c r="AV125" s="12" t="s">
        <v>79</v>
      </c>
      <c r="AW125" s="12" t="s">
        <v>36</v>
      </c>
      <c r="AX125" s="12" t="s">
        <v>72</v>
      </c>
      <c r="AY125" s="231" t="s">
        <v>162</v>
      </c>
    </row>
    <row r="126" spans="2:51" s="13" customFormat="1" ht="13.5">
      <c r="B126" s="232"/>
      <c r="C126" s="233"/>
      <c r="D126" s="245" t="s">
        <v>174</v>
      </c>
      <c r="E126" s="255" t="s">
        <v>21</v>
      </c>
      <c r="F126" s="256" t="s">
        <v>2648</v>
      </c>
      <c r="G126" s="233"/>
      <c r="H126" s="257">
        <v>5.024</v>
      </c>
      <c r="I126" s="237"/>
      <c r="J126" s="233"/>
      <c r="K126" s="233"/>
      <c r="L126" s="238"/>
      <c r="M126" s="239"/>
      <c r="N126" s="240"/>
      <c r="O126" s="240"/>
      <c r="P126" s="240"/>
      <c r="Q126" s="240"/>
      <c r="R126" s="240"/>
      <c r="S126" s="240"/>
      <c r="T126" s="241"/>
      <c r="AT126" s="242" t="s">
        <v>174</v>
      </c>
      <c r="AU126" s="242" t="s">
        <v>81</v>
      </c>
      <c r="AV126" s="13" t="s">
        <v>81</v>
      </c>
      <c r="AW126" s="13" t="s">
        <v>36</v>
      </c>
      <c r="AX126" s="13" t="s">
        <v>79</v>
      </c>
      <c r="AY126" s="242" t="s">
        <v>162</v>
      </c>
    </row>
    <row r="127" spans="2:65" s="1" customFormat="1" ht="22.5" customHeight="1">
      <c r="B127" s="43"/>
      <c r="C127" s="258" t="s">
        <v>261</v>
      </c>
      <c r="D127" s="258" t="s">
        <v>237</v>
      </c>
      <c r="E127" s="259" t="s">
        <v>1380</v>
      </c>
      <c r="F127" s="260" t="s">
        <v>1381</v>
      </c>
      <c r="G127" s="261" t="s">
        <v>187</v>
      </c>
      <c r="H127" s="262">
        <v>6.28</v>
      </c>
      <c r="I127" s="263"/>
      <c r="J127" s="264">
        <f>ROUND(I127*H127,2)</f>
        <v>0</v>
      </c>
      <c r="K127" s="260" t="s">
        <v>21</v>
      </c>
      <c r="L127" s="265"/>
      <c r="M127" s="266" t="s">
        <v>21</v>
      </c>
      <c r="N127" s="267" t="s">
        <v>43</v>
      </c>
      <c r="O127" s="44"/>
      <c r="P127" s="215">
        <f>O127*H127</f>
        <v>0</v>
      </c>
      <c r="Q127" s="215">
        <v>0.0026</v>
      </c>
      <c r="R127" s="215">
        <f>Q127*H127</f>
        <v>0.016328</v>
      </c>
      <c r="S127" s="215">
        <v>0</v>
      </c>
      <c r="T127" s="216">
        <f>S127*H127</f>
        <v>0</v>
      </c>
      <c r="AR127" s="26" t="s">
        <v>464</v>
      </c>
      <c r="AT127" s="26" t="s">
        <v>237</v>
      </c>
      <c r="AU127" s="26" t="s">
        <v>81</v>
      </c>
      <c r="AY127" s="26" t="s">
        <v>162</v>
      </c>
      <c r="BE127" s="217">
        <f>IF(N127="základní",J127,0)</f>
        <v>0</v>
      </c>
      <c r="BF127" s="217">
        <f>IF(N127="snížená",J127,0)</f>
        <v>0</v>
      </c>
      <c r="BG127" s="217">
        <f>IF(N127="zákl. přenesená",J127,0)</f>
        <v>0</v>
      </c>
      <c r="BH127" s="217">
        <f>IF(N127="sníž. přenesená",J127,0)</f>
        <v>0</v>
      </c>
      <c r="BI127" s="217">
        <f>IF(N127="nulová",J127,0)</f>
        <v>0</v>
      </c>
      <c r="BJ127" s="26" t="s">
        <v>79</v>
      </c>
      <c r="BK127" s="217">
        <f>ROUND(I127*H127,2)</f>
        <v>0</v>
      </c>
      <c r="BL127" s="26" t="s">
        <v>376</v>
      </c>
      <c r="BM127" s="26" t="s">
        <v>2649</v>
      </c>
    </row>
    <row r="128" spans="2:51" s="13" customFormat="1" ht="13.5">
      <c r="B128" s="232"/>
      <c r="C128" s="233"/>
      <c r="D128" s="245" t="s">
        <v>174</v>
      </c>
      <c r="E128" s="233"/>
      <c r="F128" s="256" t="s">
        <v>2650</v>
      </c>
      <c r="G128" s="233"/>
      <c r="H128" s="257">
        <v>6.28</v>
      </c>
      <c r="I128" s="237"/>
      <c r="J128" s="233"/>
      <c r="K128" s="233"/>
      <c r="L128" s="238"/>
      <c r="M128" s="239"/>
      <c r="N128" s="240"/>
      <c r="O128" s="240"/>
      <c r="P128" s="240"/>
      <c r="Q128" s="240"/>
      <c r="R128" s="240"/>
      <c r="S128" s="240"/>
      <c r="T128" s="241"/>
      <c r="AT128" s="242" t="s">
        <v>174</v>
      </c>
      <c r="AU128" s="242" t="s">
        <v>81</v>
      </c>
      <c r="AV128" s="13" t="s">
        <v>81</v>
      </c>
      <c r="AW128" s="13" t="s">
        <v>6</v>
      </c>
      <c r="AX128" s="13" t="s">
        <v>79</v>
      </c>
      <c r="AY128" s="242" t="s">
        <v>162</v>
      </c>
    </row>
    <row r="129" spans="2:65" s="1" customFormat="1" ht="22.5" customHeight="1">
      <c r="B129" s="43"/>
      <c r="C129" s="206" t="s">
        <v>308</v>
      </c>
      <c r="D129" s="206" t="s">
        <v>165</v>
      </c>
      <c r="E129" s="207" t="s">
        <v>592</v>
      </c>
      <c r="F129" s="208" t="s">
        <v>593</v>
      </c>
      <c r="G129" s="209" t="s">
        <v>594</v>
      </c>
      <c r="H129" s="280"/>
      <c r="I129" s="211"/>
      <c r="J129" s="212">
        <f>ROUND(I129*H129,2)</f>
        <v>0</v>
      </c>
      <c r="K129" s="208" t="s">
        <v>169</v>
      </c>
      <c r="L129" s="63"/>
      <c r="M129" s="213" t="s">
        <v>21</v>
      </c>
      <c r="N129" s="214" t="s">
        <v>43</v>
      </c>
      <c r="O129" s="44"/>
      <c r="P129" s="215">
        <f>O129*H129</f>
        <v>0</v>
      </c>
      <c r="Q129" s="215">
        <v>0</v>
      </c>
      <c r="R129" s="215">
        <f>Q129*H129</f>
        <v>0</v>
      </c>
      <c r="S129" s="215">
        <v>0</v>
      </c>
      <c r="T129" s="216">
        <f>S129*H129</f>
        <v>0</v>
      </c>
      <c r="AR129" s="26" t="s">
        <v>376</v>
      </c>
      <c r="AT129" s="26" t="s">
        <v>165</v>
      </c>
      <c r="AU129" s="26" t="s">
        <v>81</v>
      </c>
      <c r="AY129" s="26" t="s">
        <v>162</v>
      </c>
      <c r="BE129" s="217">
        <f>IF(N129="základní",J129,0)</f>
        <v>0</v>
      </c>
      <c r="BF129" s="217">
        <f>IF(N129="snížená",J129,0)</f>
        <v>0</v>
      </c>
      <c r="BG129" s="217">
        <f>IF(N129="zákl. přenesená",J129,0)</f>
        <v>0</v>
      </c>
      <c r="BH129" s="217">
        <f>IF(N129="sníž. přenesená",J129,0)</f>
        <v>0</v>
      </c>
      <c r="BI129" s="217">
        <f>IF(N129="nulová",J129,0)</f>
        <v>0</v>
      </c>
      <c r="BJ129" s="26" t="s">
        <v>79</v>
      </c>
      <c r="BK129" s="217">
        <f>ROUND(I129*H129,2)</f>
        <v>0</v>
      </c>
      <c r="BL129" s="26" t="s">
        <v>376</v>
      </c>
      <c r="BM129" s="26" t="s">
        <v>2651</v>
      </c>
    </row>
    <row r="130" spans="2:47" s="1" customFormat="1" ht="121.5">
      <c r="B130" s="43"/>
      <c r="C130" s="65"/>
      <c r="D130" s="245" t="s">
        <v>172</v>
      </c>
      <c r="E130" s="65"/>
      <c r="F130" s="279" t="s">
        <v>596</v>
      </c>
      <c r="G130" s="65"/>
      <c r="H130" s="65"/>
      <c r="I130" s="174"/>
      <c r="J130" s="65"/>
      <c r="K130" s="65"/>
      <c r="L130" s="63"/>
      <c r="M130" s="220"/>
      <c r="N130" s="44"/>
      <c r="O130" s="44"/>
      <c r="P130" s="44"/>
      <c r="Q130" s="44"/>
      <c r="R130" s="44"/>
      <c r="S130" s="44"/>
      <c r="T130" s="80"/>
      <c r="AT130" s="26" t="s">
        <v>172</v>
      </c>
      <c r="AU130" s="26" t="s">
        <v>81</v>
      </c>
    </row>
    <row r="131" spans="2:65" s="1" customFormat="1" ht="22.5" customHeight="1">
      <c r="B131" s="43"/>
      <c r="C131" s="206" t="s">
        <v>10</v>
      </c>
      <c r="D131" s="206" t="s">
        <v>165</v>
      </c>
      <c r="E131" s="207" t="s">
        <v>598</v>
      </c>
      <c r="F131" s="208" t="s">
        <v>599</v>
      </c>
      <c r="G131" s="209" t="s">
        <v>594</v>
      </c>
      <c r="H131" s="280"/>
      <c r="I131" s="211"/>
      <c r="J131" s="212">
        <f>ROUND(I131*H131,2)</f>
        <v>0</v>
      </c>
      <c r="K131" s="208" t="s">
        <v>169</v>
      </c>
      <c r="L131" s="63"/>
      <c r="M131" s="213" t="s">
        <v>21</v>
      </c>
      <c r="N131" s="214" t="s">
        <v>43</v>
      </c>
      <c r="O131" s="44"/>
      <c r="P131" s="215">
        <f>O131*H131</f>
        <v>0</v>
      </c>
      <c r="Q131" s="215">
        <v>0</v>
      </c>
      <c r="R131" s="215">
        <f>Q131*H131</f>
        <v>0</v>
      </c>
      <c r="S131" s="215">
        <v>0</v>
      </c>
      <c r="T131" s="216">
        <f>S131*H131</f>
        <v>0</v>
      </c>
      <c r="AR131" s="26" t="s">
        <v>376</v>
      </c>
      <c r="AT131" s="26" t="s">
        <v>165</v>
      </c>
      <c r="AU131" s="26" t="s">
        <v>81</v>
      </c>
      <c r="AY131" s="26" t="s">
        <v>162</v>
      </c>
      <c r="BE131" s="217">
        <f>IF(N131="základní",J131,0)</f>
        <v>0</v>
      </c>
      <c r="BF131" s="217">
        <f>IF(N131="snížená",J131,0)</f>
        <v>0</v>
      </c>
      <c r="BG131" s="217">
        <f>IF(N131="zákl. přenesená",J131,0)</f>
        <v>0</v>
      </c>
      <c r="BH131" s="217">
        <f>IF(N131="sníž. přenesená",J131,0)</f>
        <v>0</v>
      </c>
      <c r="BI131" s="217">
        <f>IF(N131="nulová",J131,0)</f>
        <v>0</v>
      </c>
      <c r="BJ131" s="26" t="s">
        <v>79</v>
      </c>
      <c r="BK131" s="217">
        <f>ROUND(I131*H131,2)</f>
        <v>0</v>
      </c>
      <c r="BL131" s="26" t="s">
        <v>376</v>
      </c>
      <c r="BM131" s="26" t="s">
        <v>2652</v>
      </c>
    </row>
    <row r="132" spans="2:47" s="1" customFormat="1" ht="121.5">
      <c r="B132" s="43"/>
      <c r="C132" s="65"/>
      <c r="D132" s="218" t="s">
        <v>172</v>
      </c>
      <c r="E132" s="65"/>
      <c r="F132" s="219" t="s">
        <v>596</v>
      </c>
      <c r="G132" s="65"/>
      <c r="H132" s="65"/>
      <c r="I132" s="174"/>
      <c r="J132" s="65"/>
      <c r="K132" s="65"/>
      <c r="L132" s="63"/>
      <c r="M132" s="220"/>
      <c r="N132" s="44"/>
      <c r="O132" s="44"/>
      <c r="P132" s="44"/>
      <c r="Q132" s="44"/>
      <c r="R132" s="44"/>
      <c r="S132" s="44"/>
      <c r="T132" s="80"/>
      <c r="AT132" s="26" t="s">
        <v>172</v>
      </c>
      <c r="AU132" s="26" t="s">
        <v>81</v>
      </c>
    </row>
    <row r="133" spans="2:63" s="11" customFormat="1" ht="29.85" customHeight="1">
      <c r="B133" s="189"/>
      <c r="C133" s="190"/>
      <c r="D133" s="203" t="s">
        <v>71</v>
      </c>
      <c r="E133" s="204" t="s">
        <v>1386</v>
      </c>
      <c r="F133" s="204" t="s">
        <v>1387</v>
      </c>
      <c r="G133" s="190"/>
      <c r="H133" s="190"/>
      <c r="I133" s="193"/>
      <c r="J133" s="205">
        <f>BK133</f>
        <v>0</v>
      </c>
      <c r="K133" s="190"/>
      <c r="L133" s="195"/>
      <c r="M133" s="196"/>
      <c r="N133" s="197"/>
      <c r="O133" s="197"/>
      <c r="P133" s="198">
        <f>SUM(P134:P147)</f>
        <v>0</v>
      </c>
      <c r="Q133" s="197"/>
      <c r="R133" s="198">
        <f>SUM(R134:R147)</f>
        <v>0.09000999999999998</v>
      </c>
      <c r="S133" s="197"/>
      <c r="T133" s="199">
        <f>SUM(T134:T147)</f>
        <v>0.0399</v>
      </c>
      <c r="AR133" s="200" t="s">
        <v>81</v>
      </c>
      <c r="AT133" s="201" t="s">
        <v>71</v>
      </c>
      <c r="AU133" s="201" t="s">
        <v>79</v>
      </c>
      <c r="AY133" s="200" t="s">
        <v>162</v>
      </c>
      <c r="BK133" s="202">
        <f>SUM(BK134:BK147)</f>
        <v>0</v>
      </c>
    </row>
    <row r="134" spans="2:65" s="1" customFormat="1" ht="22.5" customHeight="1">
      <c r="B134" s="43"/>
      <c r="C134" s="206" t="s">
        <v>376</v>
      </c>
      <c r="D134" s="206" t="s">
        <v>165</v>
      </c>
      <c r="E134" s="207" t="s">
        <v>1388</v>
      </c>
      <c r="F134" s="208" t="s">
        <v>1389</v>
      </c>
      <c r="G134" s="209" t="s">
        <v>416</v>
      </c>
      <c r="H134" s="210">
        <v>1</v>
      </c>
      <c r="I134" s="211"/>
      <c r="J134" s="212">
        <f aca="true" t="shared" si="0" ref="J134:J142">ROUND(I134*H134,2)</f>
        <v>0</v>
      </c>
      <c r="K134" s="208" t="s">
        <v>169</v>
      </c>
      <c r="L134" s="63"/>
      <c r="M134" s="213" t="s">
        <v>21</v>
      </c>
      <c r="N134" s="214" t="s">
        <v>43</v>
      </c>
      <c r="O134" s="44"/>
      <c r="P134" s="215">
        <f aca="true" t="shared" si="1" ref="P134:P142">O134*H134</f>
        <v>0</v>
      </c>
      <c r="Q134" s="215">
        <v>0.00184</v>
      </c>
      <c r="R134" s="215">
        <f aca="true" t="shared" si="2" ref="R134:R142">Q134*H134</f>
        <v>0.00184</v>
      </c>
      <c r="S134" s="215">
        <v>0</v>
      </c>
      <c r="T134" s="216">
        <f aca="true" t="shared" si="3" ref="T134:T142">S134*H134</f>
        <v>0</v>
      </c>
      <c r="AR134" s="26" t="s">
        <v>376</v>
      </c>
      <c r="AT134" s="26" t="s">
        <v>165</v>
      </c>
      <c r="AU134" s="26" t="s">
        <v>81</v>
      </c>
      <c r="AY134" s="26" t="s">
        <v>162</v>
      </c>
      <c r="BE134" s="217">
        <f aca="true" t="shared" si="4" ref="BE134:BE142">IF(N134="základní",J134,0)</f>
        <v>0</v>
      </c>
      <c r="BF134" s="217">
        <f aca="true" t="shared" si="5" ref="BF134:BF142">IF(N134="snížená",J134,0)</f>
        <v>0</v>
      </c>
      <c r="BG134" s="217">
        <f aca="true" t="shared" si="6" ref="BG134:BG142">IF(N134="zákl. přenesená",J134,0)</f>
        <v>0</v>
      </c>
      <c r="BH134" s="217">
        <f aca="true" t="shared" si="7" ref="BH134:BH142">IF(N134="sníž. přenesená",J134,0)</f>
        <v>0</v>
      </c>
      <c r="BI134" s="217">
        <f aca="true" t="shared" si="8" ref="BI134:BI142">IF(N134="nulová",J134,0)</f>
        <v>0</v>
      </c>
      <c r="BJ134" s="26" t="s">
        <v>79</v>
      </c>
      <c r="BK134" s="217">
        <f aca="true" t="shared" si="9" ref="BK134:BK142">ROUND(I134*H134,2)</f>
        <v>0</v>
      </c>
      <c r="BL134" s="26" t="s">
        <v>376</v>
      </c>
      <c r="BM134" s="26" t="s">
        <v>2653</v>
      </c>
    </row>
    <row r="135" spans="2:65" s="1" customFormat="1" ht="22.5" customHeight="1">
      <c r="B135" s="43"/>
      <c r="C135" s="206" t="s">
        <v>383</v>
      </c>
      <c r="D135" s="206" t="s">
        <v>165</v>
      </c>
      <c r="E135" s="207" t="s">
        <v>1392</v>
      </c>
      <c r="F135" s="208" t="s">
        <v>1393</v>
      </c>
      <c r="G135" s="209" t="s">
        <v>416</v>
      </c>
      <c r="H135" s="210">
        <v>2</v>
      </c>
      <c r="I135" s="211"/>
      <c r="J135" s="212">
        <f t="shared" si="0"/>
        <v>0</v>
      </c>
      <c r="K135" s="208" t="s">
        <v>169</v>
      </c>
      <c r="L135" s="63"/>
      <c r="M135" s="213" t="s">
        <v>21</v>
      </c>
      <c r="N135" s="214" t="s">
        <v>43</v>
      </c>
      <c r="O135" s="44"/>
      <c r="P135" s="215">
        <f t="shared" si="1"/>
        <v>0</v>
      </c>
      <c r="Q135" s="215">
        <v>0.0363</v>
      </c>
      <c r="R135" s="215">
        <f t="shared" si="2"/>
        <v>0.0726</v>
      </c>
      <c r="S135" s="215">
        <v>0</v>
      </c>
      <c r="T135" s="216">
        <f t="shared" si="3"/>
        <v>0</v>
      </c>
      <c r="AR135" s="26" t="s">
        <v>376</v>
      </c>
      <c r="AT135" s="26" t="s">
        <v>165</v>
      </c>
      <c r="AU135" s="26" t="s">
        <v>81</v>
      </c>
      <c r="AY135" s="26" t="s">
        <v>162</v>
      </c>
      <c r="BE135" s="217">
        <f t="shared" si="4"/>
        <v>0</v>
      </c>
      <c r="BF135" s="217">
        <f t="shared" si="5"/>
        <v>0</v>
      </c>
      <c r="BG135" s="217">
        <f t="shared" si="6"/>
        <v>0</v>
      </c>
      <c r="BH135" s="217">
        <f t="shared" si="7"/>
        <v>0</v>
      </c>
      <c r="BI135" s="217">
        <f t="shared" si="8"/>
        <v>0</v>
      </c>
      <c r="BJ135" s="26" t="s">
        <v>79</v>
      </c>
      <c r="BK135" s="217">
        <f t="shared" si="9"/>
        <v>0</v>
      </c>
      <c r="BL135" s="26" t="s">
        <v>376</v>
      </c>
      <c r="BM135" s="26" t="s">
        <v>2654</v>
      </c>
    </row>
    <row r="136" spans="2:65" s="1" customFormat="1" ht="22.5" customHeight="1">
      <c r="B136" s="43"/>
      <c r="C136" s="206" t="s">
        <v>393</v>
      </c>
      <c r="D136" s="206" t="s">
        <v>165</v>
      </c>
      <c r="E136" s="207" t="s">
        <v>1401</v>
      </c>
      <c r="F136" s="208" t="s">
        <v>1402</v>
      </c>
      <c r="G136" s="209" t="s">
        <v>206</v>
      </c>
      <c r="H136" s="210">
        <v>19</v>
      </c>
      <c r="I136" s="211"/>
      <c r="J136" s="212">
        <f t="shared" si="0"/>
        <v>0</v>
      </c>
      <c r="K136" s="208" t="s">
        <v>169</v>
      </c>
      <c r="L136" s="63"/>
      <c r="M136" s="213" t="s">
        <v>21</v>
      </c>
      <c r="N136" s="214" t="s">
        <v>43</v>
      </c>
      <c r="O136" s="44"/>
      <c r="P136" s="215">
        <f t="shared" si="1"/>
        <v>0</v>
      </c>
      <c r="Q136" s="215">
        <v>0</v>
      </c>
      <c r="R136" s="215">
        <f t="shared" si="2"/>
        <v>0</v>
      </c>
      <c r="S136" s="215">
        <v>0.0021</v>
      </c>
      <c r="T136" s="216">
        <f t="shared" si="3"/>
        <v>0.0399</v>
      </c>
      <c r="AR136" s="26" t="s">
        <v>376</v>
      </c>
      <c r="AT136" s="26" t="s">
        <v>165</v>
      </c>
      <c r="AU136" s="26" t="s">
        <v>81</v>
      </c>
      <c r="AY136" s="26" t="s">
        <v>162</v>
      </c>
      <c r="BE136" s="217">
        <f t="shared" si="4"/>
        <v>0</v>
      </c>
      <c r="BF136" s="217">
        <f t="shared" si="5"/>
        <v>0</v>
      </c>
      <c r="BG136" s="217">
        <f t="shared" si="6"/>
        <v>0</v>
      </c>
      <c r="BH136" s="217">
        <f t="shared" si="7"/>
        <v>0</v>
      </c>
      <c r="BI136" s="217">
        <f t="shared" si="8"/>
        <v>0</v>
      </c>
      <c r="BJ136" s="26" t="s">
        <v>79</v>
      </c>
      <c r="BK136" s="217">
        <f t="shared" si="9"/>
        <v>0</v>
      </c>
      <c r="BL136" s="26" t="s">
        <v>376</v>
      </c>
      <c r="BM136" s="26" t="s">
        <v>2655</v>
      </c>
    </row>
    <row r="137" spans="2:65" s="1" customFormat="1" ht="22.5" customHeight="1">
      <c r="B137" s="43"/>
      <c r="C137" s="206" t="s">
        <v>399</v>
      </c>
      <c r="D137" s="206" t="s">
        <v>165</v>
      </c>
      <c r="E137" s="207" t="s">
        <v>2656</v>
      </c>
      <c r="F137" s="208" t="s">
        <v>2657</v>
      </c>
      <c r="G137" s="209" t="s">
        <v>416</v>
      </c>
      <c r="H137" s="210">
        <v>1</v>
      </c>
      <c r="I137" s="211"/>
      <c r="J137" s="212">
        <f t="shared" si="0"/>
        <v>0</v>
      </c>
      <c r="K137" s="208" t="s">
        <v>169</v>
      </c>
      <c r="L137" s="63"/>
      <c r="M137" s="213" t="s">
        <v>21</v>
      </c>
      <c r="N137" s="214" t="s">
        <v>43</v>
      </c>
      <c r="O137" s="44"/>
      <c r="P137" s="215">
        <f t="shared" si="1"/>
        <v>0</v>
      </c>
      <c r="Q137" s="215">
        <v>0.0018</v>
      </c>
      <c r="R137" s="215">
        <f t="shared" si="2"/>
        <v>0.0018</v>
      </c>
      <c r="S137" s="215">
        <v>0</v>
      </c>
      <c r="T137" s="216">
        <f t="shared" si="3"/>
        <v>0</v>
      </c>
      <c r="AR137" s="26" t="s">
        <v>376</v>
      </c>
      <c r="AT137" s="26" t="s">
        <v>165</v>
      </c>
      <c r="AU137" s="26" t="s">
        <v>81</v>
      </c>
      <c r="AY137" s="26" t="s">
        <v>162</v>
      </c>
      <c r="BE137" s="217">
        <f t="shared" si="4"/>
        <v>0</v>
      </c>
      <c r="BF137" s="217">
        <f t="shared" si="5"/>
        <v>0</v>
      </c>
      <c r="BG137" s="217">
        <f t="shared" si="6"/>
        <v>0</v>
      </c>
      <c r="BH137" s="217">
        <f t="shared" si="7"/>
        <v>0</v>
      </c>
      <c r="BI137" s="217">
        <f t="shared" si="8"/>
        <v>0</v>
      </c>
      <c r="BJ137" s="26" t="s">
        <v>79</v>
      </c>
      <c r="BK137" s="217">
        <f t="shared" si="9"/>
        <v>0</v>
      </c>
      <c r="BL137" s="26" t="s">
        <v>376</v>
      </c>
      <c r="BM137" s="26" t="s">
        <v>2658</v>
      </c>
    </row>
    <row r="138" spans="2:65" s="1" customFormat="1" ht="22.5" customHeight="1">
      <c r="B138" s="43"/>
      <c r="C138" s="206" t="s">
        <v>403</v>
      </c>
      <c r="D138" s="206" t="s">
        <v>165</v>
      </c>
      <c r="E138" s="207" t="s">
        <v>1407</v>
      </c>
      <c r="F138" s="208" t="s">
        <v>1408</v>
      </c>
      <c r="G138" s="209" t="s">
        <v>416</v>
      </c>
      <c r="H138" s="210">
        <v>11</v>
      </c>
      <c r="I138" s="211"/>
      <c r="J138" s="212">
        <f t="shared" si="0"/>
        <v>0</v>
      </c>
      <c r="K138" s="208" t="s">
        <v>169</v>
      </c>
      <c r="L138" s="63"/>
      <c r="M138" s="213" t="s">
        <v>21</v>
      </c>
      <c r="N138" s="214" t="s">
        <v>43</v>
      </c>
      <c r="O138" s="44"/>
      <c r="P138" s="215">
        <f t="shared" si="1"/>
        <v>0</v>
      </c>
      <c r="Q138" s="215">
        <v>0.00031</v>
      </c>
      <c r="R138" s="215">
        <f t="shared" si="2"/>
        <v>0.00341</v>
      </c>
      <c r="S138" s="215">
        <v>0</v>
      </c>
      <c r="T138" s="216">
        <f t="shared" si="3"/>
        <v>0</v>
      </c>
      <c r="AR138" s="26" t="s">
        <v>376</v>
      </c>
      <c r="AT138" s="26" t="s">
        <v>165</v>
      </c>
      <c r="AU138" s="26" t="s">
        <v>81</v>
      </c>
      <c r="AY138" s="26" t="s">
        <v>162</v>
      </c>
      <c r="BE138" s="217">
        <f t="shared" si="4"/>
        <v>0</v>
      </c>
      <c r="BF138" s="217">
        <f t="shared" si="5"/>
        <v>0</v>
      </c>
      <c r="BG138" s="217">
        <f t="shared" si="6"/>
        <v>0</v>
      </c>
      <c r="BH138" s="217">
        <f t="shared" si="7"/>
        <v>0</v>
      </c>
      <c r="BI138" s="217">
        <f t="shared" si="8"/>
        <v>0</v>
      </c>
      <c r="BJ138" s="26" t="s">
        <v>79</v>
      </c>
      <c r="BK138" s="217">
        <f t="shared" si="9"/>
        <v>0</v>
      </c>
      <c r="BL138" s="26" t="s">
        <v>376</v>
      </c>
      <c r="BM138" s="26" t="s">
        <v>2659</v>
      </c>
    </row>
    <row r="139" spans="2:65" s="1" customFormat="1" ht="22.5" customHeight="1">
      <c r="B139" s="43"/>
      <c r="C139" s="206" t="s">
        <v>9</v>
      </c>
      <c r="D139" s="206" t="s">
        <v>165</v>
      </c>
      <c r="E139" s="207" t="s">
        <v>1410</v>
      </c>
      <c r="F139" s="208" t="s">
        <v>1411</v>
      </c>
      <c r="G139" s="209" t="s">
        <v>206</v>
      </c>
      <c r="H139" s="210">
        <v>14</v>
      </c>
      <c r="I139" s="211"/>
      <c r="J139" s="212">
        <f t="shared" si="0"/>
        <v>0</v>
      </c>
      <c r="K139" s="208" t="s">
        <v>169</v>
      </c>
      <c r="L139" s="63"/>
      <c r="M139" s="213" t="s">
        <v>21</v>
      </c>
      <c r="N139" s="214" t="s">
        <v>43</v>
      </c>
      <c r="O139" s="44"/>
      <c r="P139" s="215">
        <f t="shared" si="1"/>
        <v>0</v>
      </c>
      <c r="Q139" s="215">
        <v>0.00029</v>
      </c>
      <c r="R139" s="215">
        <f t="shared" si="2"/>
        <v>0.00406</v>
      </c>
      <c r="S139" s="215">
        <v>0</v>
      </c>
      <c r="T139" s="216">
        <f t="shared" si="3"/>
        <v>0</v>
      </c>
      <c r="AR139" s="26" t="s">
        <v>376</v>
      </c>
      <c r="AT139" s="26" t="s">
        <v>165</v>
      </c>
      <c r="AU139" s="26" t="s">
        <v>81</v>
      </c>
      <c r="AY139" s="26" t="s">
        <v>162</v>
      </c>
      <c r="BE139" s="217">
        <f t="shared" si="4"/>
        <v>0</v>
      </c>
      <c r="BF139" s="217">
        <f t="shared" si="5"/>
        <v>0</v>
      </c>
      <c r="BG139" s="217">
        <f t="shared" si="6"/>
        <v>0</v>
      </c>
      <c r="BH139" s="217">
        <f t="shared" si="7"/>
        <v>0</v>
      </c>
      <c r="BI139" s="217">
        <f t="shared" si="8"/>
        <v>0</v>
      </c>
      <c r="BJ139" s="26" t="s">
        <v>79</v>
      </c>
      <c r="BK139" s="217">
        <f t="shared" si="9"/>
        <v>0</v>
      </c>
      <c r="BL139" s="26" t="s">
        <v>376</v>
      </c>
      <c r="BM139" s="26" t="s">
        <v>2660</v>
      </c>
    </row>
    <row r="140" spans="2:65" s="1" customFormat="1" ht="22.5" customHeight="1">
      <c r="B140" s="43"/>
      <c r="C140" s="206" t="s">
        <v>413</v>
      </c>
      <c r="D140" s="206" t="s">
        <v>165</v>
      </c>
      <c r="E140" s="207" t="s">
        <v>1413</v>
      </c>
      <c r="F140" s="208" t="s">
        <v>1414</v>
      </c>
      <c r="G140" s="209" t="s">
        <v>206</v>
      </c>
      <c r="H140" s="210">
        <v>18</v>
      </c>
      <c r="I140" s="211"/>
      <c r="J140" s="212">
        <f t="shared" si="0"/>
        <v>0</v>
      </c>
      <c r="K140" s="208" t="s">
        <v>169</v>
      </c>
      <c r="L140" s="63"/>
      <c r="M140" s="213" t="s">
        <v>21</v>
      </c>
      <c r="N140" s="214" t="s">
        <v>43</v>
      </c>
      <c r="O140" s="44"/>
      <c r="P140" s="215">
        <f t="shared" si="1"/>
        <v>0</v>
      </c>
      <c r="Q140" s="215">
        <v>0.00035</v>
      </c>
      <c r="R140" s="215">
        <f t="shared" si="2"/>
        <v>0.0063</v>
      </c>
      <c r="S140" s="215">
        <v>0</v>
      </c>
      <c r="T140" s="216">
        <f t="shared" si="3"/>
        <v>0</v>
      </c>
      <c r="AR140" s="26" t="s">
        <v>376</v>
      </c>
      <c r="AT140" s="26" t="s">
        <v>165</v>
      </c>
      <c r="AU140" s="26" t="s">
        <v>81</v>
      </c>
      <c r="AY140" s="26" t="s">
        <v>162</v>
      </c>
      <c r="BE140" s="217">
        <f t="shared" si="4"/>
        <v>0</v>
      </c>
      <c r="BF140" s="217">
        <f t="shared" si="5"/>
        <v>0</v>
      </c>
      <c r="BG140" s="217">
        <f t="shared" si="6"/>
        <v>0</v>
      </c>
      <c r="BH140" s="217">
        <f t="shared" si="7"/>
        <v>0</v>
      </c>
      <c r="BI140" s="217">
        <f t="shared" si="8"/>
        <v>0</v>
      </c>
      <c r="BJ140" s="26" t="s">
        <v>79</v>
      </c>
      <c r="BK140" s="217">
        <f t="shared" si="9"/>
        <v>0</v>
      </c>
      <c r="BL140" s="26" t="s">
        <v>376</v>
      </c>
      <c r="BM140" s="26" t="s">
        <v>2661</v>
      </c>
    </row>
    <row r="141" spans="2:65" s="1" customFormat="1" ht="22.5" customHeight="1">
      <c r="B141" s="43"/>
      <c r="C141" s="206" t="s">
        <v>423</v>
      </c>
      <c r="D141" s="206" t="s">
        <v>165</v>
      </c>
      <c r="E141" s="207" t="s">
        <v>1420</v>
      </c>
      <c r="F141" s="208" t="s">
        <v>1421</v>
      </c>
      <c r="G141" s="209" t="s">
        <v>416</v>
      </c>
      <c r="H141" s="210">
        <v>13</v>
      </c>
      <c r="I141" s="211"/>
      <c r="J141" s="212">
        <f t="shared" si="0"/>
        <v>0</v>
      </c>
      <c r="K141" s="208" t="s">
        <v>169</v>
      </c>
      <c r="L141" s="63"/>
      <c r="M141" s="213" t="s">
        <v>21</v>
      </c>
      <c r="N141" s="214" t="s">
        <v>43</v>
      </c>
      <c r="O141" s="44"/>
      <c r="P141" s="215">
        <f t="shared" si="1"/>
        <v>0</v>
      </c>
      <c r="Q141" s="215">
        <v>0</v>
      </c>
      <c r="R141" s="215">
        <f t="shared" si="2"/>
        <v>0</v>
      </c>
      <c r="S141" s="215">
        <v>0</v>
      </c>
      <c r="T141" s="216">
        <f t="shared" si="3"/>
        <v>0</v>
      </c>
      <c r="AR141" s="26" t="s">
        <v>376</v>
      </c>
      <c r="AT141" s="26" t="s">
        <v>165</v>
      </c>
      <c r="AU141" s="26" t="s">
        <v>81</v>
      </c>
      <c r="AY141" s="26" t="s">
        <v>162</v>
      </c>
      <c r="BE141" s="217">
        <f t="shared" si="4"/>
        <v>0</v>
      </c>
      <c r="BF141" s="217">
        <f t="shared" si="5"/>
        <v>0</v>
      </c>
      <c r="BG141" s="217">
        <f t="shared" si="6"/>
        <v>0</v>
      </c>
      <c r="BH141" s="217">
        <f t="shared" si="7"/>
        <v>0</v>
      </c>
      <c r="BI141" s="217">
        <f t="shared" si="8"/>
        <v>0</v>
      </c>
      <c r="BJ141" s="26" t="s">
        <v>79</v>
      </c>
      <c r="BK141" s="217">
        <f t="shared" si="9"/>
        <v>0</v>
      </c>
      <c r="BL141" s="26" t="s">
        <v>376</v>
      </c>
      <c r="BM141" s="26" t="s">
        <v>2662</v>
      </c>
    </row>
    <row r="142" spans="2:65" s="1" customFormat="1" ht="22.5" customHeight="1">
      <c r="B142" s="43"/>
      <c r="C142" s="206" t="s">
        <v>427</v>
      </c>
      <c r="D142" s="206" t="s">
        <v>165</v>
      </c>
      <c r="E142" s="207" t="s">
        <v>1423</v>
      </c>
      <c r="F142" s="208" t="s">
        <v>1424</v>
      </c>
      <c r="G142" s="209" t="s">
        <v>416</v>
      </c>
      <c r="H142" s="210">
        <v>1</v>
      </c>
      <c r="I142" s="211"/>
      <c r="J142" s="212">
        <f t="shared" si="0"/>
        <v>0</v>
      </c>
      <c r="K142" s="208" t="s">
        <v>169</v>
      </c>
      <c r="L142" s="63"/>
      <c r="M142" s="213" t="s">
        <v>21</v>
      </c>
      <c r="N142" s="214" t="s">
        <v>43</v>
      </c>
      <c r="O142" s="44"/>
      <c r="P142" s="215">
        <f t="shared" si="1"/>
        <v>0</v>
      </c>
      <c r="Q142" s="215">
        <v>0</v>
      </c>
      <c r="R142" s="215">
        <f t="shared" si="2"/>
        <v>0</v>
      </c>
      <c r="S142" s="215">
        <v>0</v>
      </c>
      <c r="T142" s="216">
        <f t="shared" si="3"/>
        <v>0</v>
      </c>
      <c r="AR142" s="26" t="s">
        <v>376</v>
      </c>
      <c r="AT142" s="26" t="s">
        <v>165</v>
      </c>
      <c r="AU142" s="26" t="s">
        <v>81</v>
      </c>
      <c r="AY142" s="26" t="s">
        <v>162</v>
      </c>
      <c r="BE142" s="217">
        <f t="shared" si="4"/>
        <v>0</v>
      </c>
      <c r="BF142" s="217">
        <f t="shared" si="5"/>
        <v>0</v>
      </c>
      <c r="BG142" s="217">
        <f t="shared" si="6"/>
        <v>0</v>
      </c>
      <c r="BH142" s="217">
        <f t="shared" si="7"/>
        <v>0</v>
      </c>
      <c r="BI142" s="217">
        <f t="shared" si="8"/>
        <v>0</v>
      </c>
      <c r="BJ142" s="26" t="s">
        <v>79</v>
      </c>
      <c r="BK142" s="217">
        <f t="shared" si="9"/>
        <v>0</v>
      </c>
      <c r="BL142" s="26" t="s">
        <v>376</v>
      </c>
      <c r="BM142" s="26" t="s">
        <v>2663</v>
      </c>
    </row>
    <row r="143" spans="2:47" s="1" customFormat="1" ht="54">
      <c r="B143" s="43"/>
      <c r="C143" s="65"/>
      <c r="D143" s="245" t="s">
        <v>172</v>
      </c>
      <c r="E143" s="65"/>
      <c r="F143" s="279" t="s">
        <v>1426</v>
      </c>
      <c r="G143" s="65"/>
      <c r="H143" s="65"/>
      <c r="I143" s="174"/>
      <c r="J143" s="65"/>
      <c r="K143" s="65"/>
      <c r="L143" s="63"/>
      <c r="M143" s="220"/>
      <c r="N143" s="44"/>
      <c r="O143" s="44"/>
      <c r="P143" s="44"/>
      <c r="Q143" s="44"/>
      <c r="R143" s="44"/>
      <c r="S143" s="44"/>
      <c r="T143" s="80"/>
      <c r="AT143" s="26" t="s">
        <v>172</v>
      </c>
      <c r="AU143" s="26" t="s">
        <v>81</v>
      </c>
    </row>
    <row r="144" spans="2:65" s="1" customFormat="1" ht="22.5" customHeight="1">
      <c r="B144" s="43"/>
      <c r="C144" s="206" t="s">
        <v>431</v>
      </c>
      <c r="D144" s="206" t="s">
        <v>165</v>
      </c>
      <c r="E144" s="207" t="s">
        <v>1433</v>
      </c>
      <c r="F144" s="208" t="s">
        <v>1434</v>
      </c>
      <c r="G144" s="209" t="s">
        <v>206</v>
      </c>
      <c r="H144" s="210">
        <v>32</v>
      </c>
      <c r="I144" s="211"/>
      <c r="J144" s="212">
        <f>ROUND(I144*H144,2)</f>
        <v>0</v>
      </c>
      <c r="K144" s="208" t="s">
        <v>169</v>
      </c>
      <c r="L144" s="63"/>
      <c r="M144" s="213" t="s">
        <v>21</v>
      </c>
      <c r="N144" s="214" t="s">
        <v>43</v>
      </c>
      <c r="O144" s="44"/>
      <c r="P144" s="215">
        <f>O144*H144</f>
        <v>0</v>
      </c>
      <c r="Q144" s="215">
        <v>0</v>
      </c>
      <c r="R144" s="215">
        <f>Q144*H144</f>
        <v>0</v>
      </c>
      <c r="S144" s="215">
        <v>0</v>
      </c>
      <c r="T144" s="216">
        <f>S144*H144</f>
        <v>0</v>
      </c>
      <c r="AR144" s="26" t="s">
        <v>376</v>
      </c>
      <c r="AT144" s="26" t="s">
        <v>165</v>
      </c>
      <c r="AU144" s="26" t="s">
        <v>81</v>
      </c>
      <c r="AY144" s="26" t="s">
        <v>162</v>
      </c>
      <c r="BE144" s="217">
        <f>IF(N144="základní",J144,0)</f>
        <v>0</v>
      </c>
      <c r="BF144" s="217">
        <f>IF(N144="snížená",J144,0)</f>
        <v>0</v>
      </c>
      <c r="BG144" s="217">
        <f>IF(N144="zákl. přenesená",J144,0)</f>
        <v>0</v>
      </c>
      <c r="BH144" s="217">
        <f>IF(N144="sníž. přenesená",J144,0)</f>
        <v>0</v>
      </c>
      <c r="BI144" s="217">
        <f>IF(N144="nulová",J144,0)</f>
        <v>0</v>
      </c>
      <c r="BJ144" s="26" t="s">
        <v>79</v>
      </c>
      <c r="BK144" s="217">
        <f>ROUND(I144*H144,2)</f>
        <v>0</v>
      </c>
      <c r="BL144" s="26" t="s">
        <v>376</v>
      </c>
      <c r="BM144" s="26" t="s">
        <v>2664</v>
      </c>
    </row>
    <row r="145" spans="2:65" s="1" customFormat="1" ht="22.5" customHeight="1">
      <c r="B145" s="43"/>
      <c r="C145" s="206" t="s">
        <v>435</v>
      </c>
      <c r="D145" s="206" t="s">
        <v>165</v>
      </c>
      <c r="E145" s="207" t="s">
        <v>1436</v>
      </c>
      <c r="F145" s="208" t="s">
        <v>1437</v>
      </c>
      <c r="G145" s="209" t="s">
        <v>594</v>
      </c>
      <c r="H145" s="280"/>
      <c r="I145" s="211"/>
      <c r="J145" s="212">
        <f>ROUND(I145*H145,2)</f>
        <v>0</v>
      </c>
      <c r="K145" s="208" t="s">
        <v>169</v>
      </c>
      <c r="L145" s="63"/>
      <c r="M145" s="213" t="s">
        <v>21</v>
      </c>
      <c r="N145" s="214" t="s">
        <v>43</v>
      </c>
      <c r="O145" s="44"/>
      <c r="P145" s="215">
        <f>O145*H145</f>
        <v>0</v>
      </c>
      <c r="Q145" s="215">
        <v>0</v>
      </c>
      <c r="R145" s="215">
        <f>Q145*H145</f>
        <v>0</v>
      </c>
      <c r="S145" s="215">
        <v>0</v>
      </c>
      <c r="T145" s="216">
        <f>S145*H145</f>
        <v>0</v>
      </c>
      <c r="AR145" s="26" t="s">
        <v>376</v>
      </c>
      <c r="AT145" s="26" t="s">
        <v>165</v>
      </c>
      <c r="AU145" s="26" t="s">
        <v>81</v>
      </c>
      <c r="AY145" s="26" t="s">
        <v>162</v>
      </c>
      <c r="BE145" s="217">
        <f>IF(N145="základní",J145,0)</f>
        <v>0</v>
      </c>
      <c r="BF145" s="217">
        <f>IF(N145="snížená",J145,0)</f>
        <v>0</v>
      </c>
      <c r="BG145" s="217">
        <f>IF(N145="zákl. přenesená",J145,0)</f>
        <v>0</v>
      </c>
      <c r="BH145" s="217">
        <f>IF(N145="sníž. přenesená",J145,0)</f>
        <v>0</v>
      </c>
      <c r="BI145" s="217">
        <f>IF(N145="nulová",J145,0)</f>
        <v>0</v>
      </c>
      <c r="BJ145" s="26" t="s">
        <v>79</v>
      </c>
      <c r="BK145" s="217">
        <f>ROUND(I145*H145,2)</f>
        <v>0</v>
      </c>
      <c r="BL145" s="26" t="s">
        <v>376</v>
      </c>
      <c r="BM145" s="26" t="s">
        <v>2665</v>
      </c>
    </row>
    <row r="146" spans="2:47" s="1" customFormat="1" ht="121.5">
      <c r="B146" s="43"/>
      <c r="C146" s="65"/>
      <c r="D146" s="245" t="s">
        <v>172</v>
      </c>
      <c r="E146" s="65"/>
      <c r="F146" s="279" t="s">
        <v>998</v>
      </c>
      <c r="G146" s="65"/>
      <c r="H146" s="65"/>
      <c r="I146" s="174"/>
      <c r="J146" s="65"/>
      <c r="K146" s="65"/>
      <c r="L146" s="63"/>
      <c r="M146" s="220"/>
      <c r="N146" s="44"/>
      <c r="O146" s="44"/>
      <c r="P146" s="44"/>
      <c r="Q146" s="44"/>
      <c r="R146" s="44"/>
      <c r="S146" s="44"/>
      <c r="T146" s="80"/>
      <c r="AT146" s="26" t="s">
        <v>172</v>
      </c>
      <c r="AU146" s="26" t="s">
        <v>81</v>
      </c>
    </row>
    <row r="147" spans="2:65" s="1" customFormat="1" ht="22.5" customHeight="1">
      <c r="B147" s="43"/>
      <c r="C147" s="206" t="s">
        <v>439</v>
      </c>
      <c r="D147" s="206" t="s">
        <v>165</v>
      </c>
      <c r="E147" s="207" t="s">
        <v>1439</v>
      </c>
      <c r="F147" s="208" t="s">
        <v>1440</v>
      </c>
      <c r="G147" s="209" t="s">
        <v>594</v>
      </c>
      <c r="H147" s="280"/>
      <c r="I147" s="211"/>
      <c r="J147" s="212">
        <f>ROUND(I147*H147,2)</f>
        <v>0</v>
      </c>
      <c r="K147" s="208" t="s">
        <v>169</v>
      </c>
      <c r="L147" s="63"/>
      <c r="M147" s="213" t="s">
        <v>21</v>
      </c>
      <c r="N147" s="214" t="s">
        <v>43</v>
      </c>
      <c r="O147" s="44"/>
      <c r="P147" s="215">
        <f>O147*H147</f>
        <v>0</v>
      </c>
      <c r="Q147" s="215">
        <v>0</v>
      </c>
      <c r="R147" s="215">
        <f>Q147*H147</f>
        <v>0</v>
      </c>
      <c r="S147" s="215">
        <v>0</v>
      </c>
      <c r="T147" s="216">
        <f>S147*H147</f>
        <v>0</v>
      </c>
      <c r="AR147" s="26" t="s">
        <v>376</v>
      </c>
      <c r="AT147" s="26" t="s">
        <v>165</v>
      </c>
      <c r="AU147" s="26" t="s">
        <v>81</v>
      </c>
      <c r="AY147" s="26" t="s">
        <v>162</v>
      </c>
      <c r="BE147" s="217">
        <f>IF(N147="základní",J147,0)</f>
        <v>0</v>
      </c>
      <c r="BF147" s="217">
        <f>IF(N147="snížená",J147,0)</f>
        <v>0</v>
      </c>
      <c r="BG147" s="217">
        <f>IF(N147="zákl. přenesená",J147,0)</f>
        <v>0</v>
      </c>
      <c r="BH147" s="217">
        <f>IF(N147="sníž. přenesená",J147,0)</f>
        <v>0</v>
      </c>
      <c r="BI147" s="217">
        <f>IF(N147="nulová",J147,0)</f>
        <v>0</v>
      </c>
      <c r="BJ147" s="26" t="s">
        <v>79</v>
      </c>
      <c r="BK147" s="217">
        <f>ROUND(I147*H147,2)</f>
        <v>0</v>
      </c>
      <c r="BL147" s="26" t="s">
        <v>376</v>
      </c>
      <c r="BM147" s="26" t="s">
        <v>2666</v>
      </c>
    </row>
    <row r="148" spans="2:63" s="11" customFormat="1" ht="29.85" customHeight="1">
      <c r="B148" s="189"/>
      <c r="C148" s="190"/>
      <c r="D148" s="203" t="s">
        <v>71</v>
      </c>
      <c r="E148" s="204" t="s">
        <v>1442</v>
      </c>
      <c r="F148" s="204" t="s">
        <v>1443</v>
      </c>
      <c r="G148" s="190"/>
      <c r="H148" s="190"/>
      <c r="I148" s="193"/>
      <c r="J148" s="205">
        <f>BK148</f>
        <v>0</v>
      </c>
      <c r="K148" s="190"/>
      <c r="L148" s="195"/>
      <c r="M148" s="196"/>
      <c r="N148" s="197"/>
      <c r="O148" s="197"/>
      <c r="P148" s="198">
        <f>SUM(P149:P177)</f>
        <v>0</v>
      </c>
      <c r="Q148" s="197"/>
      <c r="R148" s="198">
        <f>SUM(R149:R177)</f>
        <v>0.14956</v>
      </c>
      <c r="S148" s="197"/>
      <c r="T148" s="199">
        <f>SUM(T149:T177)</f>
        <v>0.21016</v>
      </c>
      <c r="AR148" s="200" t="s">
        <v>81</v>
      </c>
      <c r="AT148" s="201" t="s">
        <v>71</v>
      </c>
      <c r="AU148" s="201" t="s">
        <v>79</v>
      </c>
      <c r="AY148" s="200" t="s">
        <v>162</v>
      </c>
      <c r="BK148" s="202">
        <f>SUM(BK149:BK177)</f>
        <v>0</v>
      </c>
    </row>
    <row r="149" spans="2:65" s="1" customFormat="1" ht="22.5" customHeight="1">
      <c r="B149" s="43"/>
      <c r="C149" s="206" t="s">
        <v>445</v>
      </c>
      <c r="D149" s="206" t="s">
        <v>165</v>
      </c>
      <c r="E149" s="207" t="s">
        <v>1444</v>
      </c>
      <c r="F149" s="208" t="s">
        <v>1445</v>
      </c>
      <c r="G149" s="209" t="s">
        <v>206</v>
      </c>
      <c r="H149" s="210">
        <v>87</v>
      </c>
      <c r="I149" s="211"/>
      <c r="J149" s="212">
        <f>ROUND(I149*H149,2)</f>
        <v>0</v>
      </c>
      <c r="K149" s="208" t="s">
        <v>169</v>
      </c>
      <c r="L149" s="63"/>
      <c r="M149" s="213" t="s">
        <v>21</v>
      </c>
      <c r="N149" s="214" t="s">
        <v>43</v>
      </c>
      <c r="O149" s="44"/>
      <c r="P149" s="215">
        <f>O149*H149</f>
        <v>0</v>
      </c>
      <c r="Q149" s="215">
        <v>0</v>
      </c>
      <c r="R149" s="215">
        <f>Q149*H149</f>
        <v>0</v>
      </c>
      <c r="S149" s="215">
        <v>0.00213</v>
      </c>
      <c r="T149" s="216">
        <f>S149*H149</f>
        <v>0.18531</v>
      </c>
      <c r="AR149" s="26" t="s">
        <v>376</v>
      </c>
      <c r="AT149" s="26" t="s">
        <v>165</v>
      </c>
      <c r="AU149" s="26" t="s">
        <v>81</v>
      </c>
      <c r="AY149" s="26" t="s">
        <v>162</v>
      </c>
      <c r="BE149" s="217">
        <f>IF(N149="základní",J149,0)</f>
        <v>0</v>
      </c>
      <c r="BF149" s="217">
        <f>IF(N149="snížená",J149,0)</f>
        <v>0</v>
      </c>
      <c r="BG149" s="217">
        <f>IF(N149="zákl. přenesená",J149,0)</f>
        <v>0</v>
      </c>
      <c r="BH149" s="217">
        <f>IF(N149="sníž. přenesená",J149,0)</f>
        <v>0</v>
      </c>
      <c r="BI149" s="217">
        <f>IF(N149="nulová",J149,0)</f>
        <v>0</v>
      </c>
      <c r="BJ149" s="26" t="s">
        <v>79</v>
      </c>
      <c r="BK149" s="217">
        <f>ROUND(I149*H149,2)</f>
        <v>0</v>
      </c>
      <c r="BL149" s="26" t="s">
        <v>376</v>
      </c>
      <c r="BM149" s="26" t="s">
        <v>2667</v>
      </c>
    </row>
    <row r="150" spans="2:51" s="13" customFormat="1" ht="13.5">
      <c r="B150" s="232"/>
      <c r="C150" s="233"/>
      <c r="D150" s="245" t="s">
        <v>174</v>
      </c>
      <c r="E150" s="255" t="s">
        <v>21</v>
      </c>
      <c r="F150" s="256" t="s">
        <v>2668</v>
      </c>
      <c r="G150" s="233"/>
      <c r="H150" s="257">
        <v>87</v>
      </c>
      <c r="I150" s="237"/>
      <c r="J150" s="233"/>
      <c r="K150" s="233"/>
      <c r="L150" s="238"/>
      <c r="M150" s="239"/>
      <c r="N150" s="240"/>
      <c r="O150" s="240"/>
      <c r="P150" s="240"/>
      <c r="Q150" s="240"/>
      <c r="R150" s="240"/>
      <c r="S150" s="240"/>
      <c r="T150" s="241"/>
      <c r="AT150" s="242" t="s">
        <v>174</v>
      </c>
      <c r="AU150" s="242" t="s">
        <v>81</v>
      </c>
      <c r="AV150" s="13" t="s">
        <v>81</v>
      </c>
      <c r="AW150" s="13" t="s">
        <v>36</v>
      </c>
      <c r="AX150" s="13" t="s">
        <v>79</v>
      </c>
      <c r="AY150" s="242" t="s">
        <v>162</v>
      </c>
    </row>
    <row r="151" spans="2:65" s="1" customFormat="1" ht="22.5" customHeight="1">
      <c r="B151" s="43"/>
      <c r="C151" s="206" t="s">
        <v>449</v>
      </c>
      <c r="D151" s="206" t="s">
        <v>165</v>
      </c>
      <c r="E151" s="207" t="s">
        <v>2669</v>
      </c>
      <c r="F151" s="208" t="s">
        <v>2670</v>
      </c>
      <c r="G151" s="209" t="s">
        <v>206</v>
      </c>
      <c r="H151" s="210">
        <v>5</v>
      </c>
      <c r="I151" s="211"/>
      <c r="J151" s="212">
        <f>ROUND(I151*H151,2)</f>
        <v>0</v>
      </c>
      <c r="K151" s="208" t="s">
        <v>169</v>
      </c>
      <c r="L151" s="63"/>
      <c r="M151" s="213" t="s">
        <v>21</v>
      </c>
      <c r="N151" s="214" t="s">
        <v>43</v>
      </c>
      <c r="O151" s="44"/>
      <c r="P151" s="215">
        <f>O151*H151</f>
        <v>0</v>
      </c>
      <c r="Q151" s="215">
        <v>0</v>
      </c>
      <c r="R151" s="215">
        <f>Q151*H151</f>
        <v>0</v>
      </c>
      <c r="S151" s="215">
        <v>0.00497</v>
      </c>
      <c r="T151" s="216">
        <f>S151*H151</f>
        <v>0.024849999999999997</v>
      </c>
      <c r="AR151" s="26" t="s">
        <v>376</v>
      </c>
      <c r="AT151" s="26" t="s">
        <v>165</v>
      </c>
      <c r="AU151" s="26" t="s">
        <v>81</v>
      </c>
      <c r="AY151" s="26" t="s">
        <v>162</v>
      </c>
      <c r="BE151" s="217">
        <f>IF(N151="základní",J151,0)</f>
        <v>0</v>
      </c>
      <c r="BF151" s="217">
        <f>IF(N151="snížená",J151,0)</f>
        <v>0</v>
      </c>
      <c r="BG151" s="217">
        <f>IF(N151="zákl. přenesená",J151,0)</f>
        <v>0</v>
      </c>
      <c r="BH151" s="217">
        <f>IF(N151="sníž. přenesená",J151,0)</f>
        <v>0</v>
      </c>
      <c r="BI151" s="217">
        <f>IF(N151="nulová",J151,0)</f>
        <v>0</v>
      </c>
      <c r="BJ151" s="26" t="s">
        <v>79</v>
      </c>
      <c r="BK151" s="217">
        <f>ROUND(I151*H151,2)</f>
        <v>0</v>
      </c>
      <c r="BL151" s="26" t="s">
        <v>376</v>
      </c>
      <c r="BM151" s="26" t="s">
        <v>2671</v>
      </c>
    </row>
    <row r="152" spans="2:65" s="1" customFormat="1" ht="22.5" customHeight="1">
      <c r="B152" s="43"/>
      <c r="C152" s="206" t="s">
        <v>455</v>
      </c>
      <c r="D152" s="206" t="s">
        <v>165</v>
      </c>
      <c r="E152" s="207" t="s">
        <v>1447</v>
      </c>
      <c r="F152" s="208" t="s">
        <v>1448</v>
      </c>
      <c r="G152" s="209" t="s">
        <v>416</v>
      </c>
      <c r="H152" s="210">
        <v>5</v>
      </c>
      <c r="I152" s="211"/>
      <c r="J152" s="212">
        <f>ROUND(I152*H152,2)</f>
        <v>0</v>
      </c>
      <c r="K152" s="208" t="s">
        <v>21</v>
      </c>
      <c r="L152" s="63"/>
      <c r="M152" s="213" t="s">
        <v>21</v>
      </c>
      <c r="N152" s="214" t="s">
        <v>43</v>
      </c>
      <c r="O152" s="44"/>
      <c r="P152" s="215">
        <f>O152*H152</f>
        <v>0</v>
      </c>
      <c r="Q152" s="215">
        <v>0.0001</v>
      </c>
      <c r="R152" s="215">
        <f>Q152*H152</f>
        <v>0.0005</v>
      </c>
      <c r="S152" s="215">
        <v>0</v>
      </c>
      <c r="T152" s="216">
        <f>S152*H152</f>
        <v>0</v>
      </c>
      <c r="AR152" s="26" t="s">
        <v>376</v>
      </c>
      <c r="AT152" s="26" t="s">
        <v>165</v>
      </c>
      <c r="AU152" s="26" t="s">
        <v>81</v>
      </c>
      <c r="AY152" s="26" t="s">
        <v>162</v>
      </c>
      <c r="BE152" s="217">
        <f>IF(N152="základní",J152,0)</f>
        <v>0</v>
      </c>
      <c r="BF152" s="217">
        <f>IF(N152="snížená",J152,0)</f>
        <v>0</v>
      </c>
      <c r="BG152" s="217">
        <f>IF(N152="zákl. přenesená",J152,0)</f>
        <v>0</v>
      </c>
      <c r="BH152" s="217">
        <f>IF(N152="sníž. přenesená",J152,0)</f>
        <v>0</v>
      </c>
      <c r="BI152" s="217">
        <f>IF(N152="nulová",J152,0)</f>
        <v>0</v>
      </c>
      <c r="BJ152" s="26" t="s">
        <v>79</v>
      </c>
      <c r="BK152" s="217">
        <f>ROUND(I152*H152,2)</f>
        <v>0</v>
      </c>
      <c r="BL152" s="26" t="s">
        <v>376</v>
      </c>
      <c r="BM152" s="26" t="s">
        <v>2672</v>
      </c>
    </row>
    <row r="153" spans="2:65" s="1" customFormat="1" ht="22.5" customHeight="1">
      <c r="B153" s="43"/>
      <c r="C153" s="206" t="s">
        <v>459</v>
      </c>
      <c r="D153" s="206" t="s">
        <v>165</v>
      </c>
      <c r="E153" s="207" t="s">
        <v>1450</v>
      </c>
      <c r="F153" s="208" t="s">
        <v>1451</v>
      </c>
      <c r="G153" s="209" t="s">
        <v>416</v>
      </c>
      <c r="H153" s="210">
        <v>22</v>
      </c>
      <c r="I153" s="211"/>
      <c r="J153" s="212">
        <f>ROUND(I153*H153,2)</f>
        <v>0</v>
      </c>
      <c r="K153" s="208" t="s">
        <v>169</v>
      </c>
      <c r="L153" s="63"/>
      <c r="M153" s="213" t="s">
        <v>21</v>
      </c>
      <c r="N153" s="214" t="s">
        <v>43</v>
      </c>
      <c r="O153" s="44"/>
      <c r="P153" s="215">
        <f>O153*H153</f>
        <v>0</v>
      </c>
      <c r="Q153" s="215">
        <v>0</v>
      </c>
      <c r="R153" s="215">
        <f>Q153*H153</f>
        <v>0</v>
      </c>
      <c r="S153" s="215">
        <v>0</v>
      </c>
      <c r="T153" s="216">
        <f>S153*H153</f>
        <v>0</v>
      </c>
      <c r="AR153" s="26" t="s">
        <v>376</v>
      </c>
      <c r="AT153" s="26" t="s">
        <v>165</v>
      </c>
      <c r="AU153" s="26" t="s">
        <v>81</v>
      </c>
      <c r="AY153" s="26" t="s">
        <v>162</v>
      </c>
      <c r="BE153" s="217">
        <f>IF(N153="základní",J153,0)</f>
        <v>0</v>
      </c>
      <c r="BF153" s="217">
        <f>IF(N153="snížená",J153,0)</f>
        <v>0</v>
      </c>
      <c r="BG153" s="217">
        <f>IF(N153="zákl. přenesená",J153,0)</f>
        <v>0</v>
      </c>
      <c r="BH153" s="217">
        <f>IF(N153="sníž. přenesená",J153,0)</f>
        <v>0</v>
      </c>
      <c r="BI153" s="217">
        <f>IF(N153="nulová",J153,0)</f>
        <v>0</v>
      </c>
      <c r="BJ153" s="26" t="s">
        <v>79</v>
      </c>
      <c r="BK153" s="217">
        <f>ROUND(I153*H153,2)</f>
        <v>0</v>
      </c>
      <c r="BL153" s="26" t="s">
        <v>376</v>
      </c>
      <c r="BM153" s="26" t="s">
        <v>2673</v>
      </c>
    </row>
    <row r="154" spans="2:47" s="1" customFormat="1" ht="54">
      <c r="B154" s="43"/>
      <c r="C154" s="65"/>
      <c r="D154" s="245" t="s">
        <v>172</v>
      </c>
      <c r="E154" s="65"/>
      <c r="F154" s="279" t="s">
        <v>1453</v>
      </c>
      <c r="G154" s="65"/>
      <c r="H154" s="65"/>
      <c r="I154" s="174"/>
      <c r="J154" s="65"/>
      <c r="K154" s="65"/>
      <c r="L154" s="63"/>
      <c r="M154" s="220"/>
      <c r="N154" s="44"/>
      <c r="O154" s="44"/>
      <c r="P154" s="44"/>
      <c r="Q154" s="44"/>
      <c r="R154" s="44"/>
      <c r="S154" s="44"/>
      <c r="T154" s="80"/>
      <c r="AT154" s="26" t="s">
        <v>172</v>
      </c>
      <c r="AU154" s="26" t="s">
        <v>81</v>
      </c>
    </row>
    <row r="155" spans="2:65" s="1" customFormat="1" ht="22.5" customHeight="1">
      <c r="B155" s="43"/>
      <c r="C155" s="206" t="s">
        <v>464</v>
      </c>
      <c r="D155" s="206" t="s">
        <v>165</v>
      </c>
      <c r="E155" s="207" t="s">
        <v>1454</v>
      </c>
      <c r="F155" s="208" t="s">
        <v>1455</v>
      </c>
      <c r="G155" s="209" t="s">
        <v>416</v>
      </c>
      <c r="H155" s="210">
        <v>22</v>
      </c>
      <c r="I155" s="211"/>
      <c r="J155" s="212">
        <f>ROUND(I155*H155,2)</f>
        <v>0</v>
      </c>
      <c r="K155" s="208" t="s">
        <v>169</v>
      </c>
      <c r="L155" s="63"/>
      <c r="M155" s="213" t="s">
        <v>21</v>
      </c>
      <c r="N155" s="214" t="s">
        <v>43</v>
      </c>
      <c r="O155" s="44"/>
      <c r="P155" s="215">
        <f>O155*H155</f>
        <v>0</v>
      </c>
      <c r="Q155" s="215">
        <v>0.00029</v>
      </c>
      <c r="R155" s="215">
        <f>Q155*H155</f>
        <v>0.00638</v>
      </c>
      <c r="S155" s="215">
        <v>0</v>
      </c>
      <c r="T155" s="216">
        <f>S155*H155</f>
        <v>0</v>
      </c>
      <c r="AR155" s="26" t="s">
        <v>376</v>
      </c>
      <c r="AT155" s="26" t="s">
        <v>165</v>
      </c>
      <c r="AU155" s="26" t="s">
        <v>81</v>
      </c>
      <c r="AY155" s="26" t="s">
        <v>162</v>
      </c>
      <c r="BE155" s="217">
        <f>IF(N155="základní",J155,0)</f>
        <v>0</v>
      </c>
      <c r="BF155" s="217">
        <f>IF(N155="snížená",J155,0)</f>
        <v>0</v>
      </c>
      <c r="BG155" s="217">
        <f>IF(N155="zákl. přenesená",J155,0)</f>
        <v>0</v>
      </c>
      <c r="BH155" s="217">
        <f>IF(N155="sníž. přenesená",J155,0)</f>
        <v>0</v>
      </c>
      <c r="BI155" s="217">
        <f>IF(N155="nulová",J155,0)</f>
        <v>0</v>
      </c>
      <c r="BJ155" s="26" t="s">
        <v>79</v>
      </c>
      <c r="BK155" s="217">
        <f>ROUND(I155*H155,2)</f>
        <v>0</v>
      </c>
      <c r="BL155" s="26" t="s">
        <v>376</v>
      </c>
      <c r="BM155" s="26" t="s">
        <v>2674</v>
      </c>
    </row>
    <row r="156" spans="2:65" s="1" customFormat="1" ht="22.5" customHeight="1">
      <c r="B156" s="43"/>
      <c r="C156" s="206" t="s">
        <v>470</v>
      </c>
      <c r="D156" s="206" t="s">
        <v>165</v>
      </c>
      <c r="E156" s="207" t="s">
        <v>2675</v>
      </c>
      <c r="F156" s="208" t="s">
        <v>2676</v>
      </c>
      <c r="G156" s="209" t="s">
        <v>416</v>
      </c>
      <c r="H156" s="210">
        <v>1</v>
      </c>
      <c r="I156" s="211"/>
      <c r="J156" s="212">
        <f>ROUND(I156*H156,2)</f>
        <v>0</v>
      </c>
      <c r="K156" s="208" t="s">
        <v>169</v>
      </c>
      <c r="L156" s="63"/>
      <c r="M156" s="213" t="s">
        <v>21</v>
      </c>
      <c r="N156" s="214" t="s">
        <v>43</v>
      </c>
      <c r="O156" s="44"/>
      <c r="P156" s="215">
        <f>O156*H156</f>
        <v>0</v>
      </c>
      <c r="Q156" s="215">
        <v>0.00088</v>
      </c>
      <c r="R156" s="215">
        <f>Q156*H156</f>
        <v>0.00088</v>
      </c>
      <c r="S156" s="215">
        <v>0</v>
      </c>
      <c r="T156" s="216">
        <f>S156*H156</f>
        <v>0</v>
      </c>
      <c r="AR156" s="26" t="s">
        <v>376</v>
      </c>
      <c r="AT156" s="26" t="s">
        <v>165</v>
      </c>
      <c r="AU156" s="26" t="s">
        <v>81</v>
      </c>
      <c r="AY156" s="26" t="s">
        <v>162</v>
      </c>
      <c r="BE156" s="217">
        <f>IF(N156="základní",J156,0)</f>
        <v>0</v>
      </c>
      <c r="BF156" s="217">
        <f>IF(N156="snížená",J156,0)</f>
        <v>0</v>
      </c>
      <c r="BG156" s="217">
        <f>IF(N156="zákl. přenesená",J156,0)</f>
        <v>0</v>
      </c>
      <c r="BH156" s="217">
        <f>IF(N156="sníž. přenesená",J156,0)</f>
        <v>0</v>
      </c>
      <c r="BI156" s="217">
        <f>IF(N156="nulová",J156,0)</f>
        <v>0</v>
      </c>
      <c r="BJ156" s="26" t="s">
        <v>79</v>
      </c>
      <c r="BK156" s="217">
        <f>ROUND(I156*H156,2)</f>
        <v>0</v>
      </c>
      <c r="BL156" s="26" t="s">
        <v>376</v>
      </c>
      <c r="BM156" s="26" t="s">
        <v>2677</v>
      </c>
    </row>
    <row r="157" spans="2:47" s="1" customFormat="1" ht="54">
      <c r="B157" s="43"/>
      <c r="C157" s="65"/>
      <c r="D157" s="245" t="s">
        <v>172</v>
      </c>
      <c r="E157" s="65"/>
      <c r="F157" s="279" t="s">
        <v>1453</v>
      </c>
      <c r="G157" s="65"/>
      <c r="H157" s="65"/>
      <c r="I157" s="174"/>
      <c r="J157" s="65"/>
      <c r="K157" s="65"/>
      <c r="L157" s="63"/>
      <c r="M157" s="220"/>
      <c r="N157" s="44"/>
      <c r="O157" s="44"/>
      <c r="P157" s="44"/>
      <c r="Q157" s="44"/>
      <c r="R157" s="44"/>
      <c r="S157" s="44"/>
      <c r="T157" s="80"/>
      <c r="AT157" s="26" t="s">
        <v>172</v>
      </c>
      <c r="AU157" s="26" t="s">
        <v>81</v>
      </c>
    </row>
    <row r="158" spans="2:65" s="1" customFormat="1" ht="22.5" customHeight="1">
      <c r="B158" s="43"/>
      <c r="C158" s="206" t="s">
        <v>477</v>
      </c>
      <c r="D158" s="206" t="s">
        <v>165</v>
      </c>
      <c r="E158" s="207" t="s">
        <v>2678</v>
      </c>
      <c r="F158" s="208" t="s">
        <v>2679</v>
      </c>
      <c r="G158" s="209" t="s">
        <v>416</v>
      </c>
      <c r="H158" s="210">
        <v>2</v>
      </c>
      <c r="I158" s="211"/>
      <c r="J158" s="212">
        <f>ROUND(I158*H158,2)</f>
        <v>0</v>
      </c>
      <c r="K158" s="208" t="s">
        <v>169</v>
      </c>
      <c r="L158" s="63"/>
      <c r="M158" s="213" t="s">
        <v>21</v>
      </c>
      <c r="N158" s="214" t="s">
        <v>43</v>
      </c>
      <c r="O158" s="44"/>
      <c r="P158" s="215">
        <f>O158*H158</f>
        <v>0</v>
      </c>
      <c r="Q158" s="215">
        <v>0.0003</v>
      </c>
      <c r="R158" s="215">
        <f>Q158*H158</f>
        <v>0.0006</v>
      </c>
      <c r="S158" s="215">
        <v>0</v>
      </c>
      <c r="T158" s="216">
        <f>S158*H158</f>
        <v>0</v>
      </c>
      <c r="AR158" s="26" t="s">
        <v>376</v>
      </c>
      <c r="AT158" s="26" t="s">
        <v>165</v>
      </c>
      <c r="AU158" s="26" t="s">
        <v>81</v>
      </c>
      <c r="AY158" s="26" t="s">
        <v>162</v>
      </c>
      <c r="BE158" s="217">
        <f>IF(N158="základní",J158,0)</f>
        <v>0</v>
      </c>
      <c r="BF158" s="217">
        <f>IF(N158="snížená",J158,0)</f>
        <v>0</v>
      </c>
      <c r="BG158" s="217">
        <f>IF(N158="zákl. přenesená",J158,0)</f>
        <v>0</v>
      </c>
      <c r="BH158" s="217">
        <f>IF(N158="sníž. přenesená",J158,0)</f>
        <v>0</v>
      </c>
      <c r="BI158" s="217">
        <f>IF(N158="nulová",J158,0)</f>
        <v>0</v>
      </c>
      <c r="BJ158" s="26" t="s">
        <v>79</v>
      </c>
      <c r="BK158" s="217">
        <f>ROUND(I158*H158,2)</f>
        <v>0</v>
      </c>
      <c r="BL158" s="26" t="s">
        <v>376</v>
      </c>
      <c r="BM158" s="26" t="s">
        <v>2680</v>
      </c>
    </row>
    <row r="159" spans="2:47" s="1" customFormat="1" ht="54">
      <c r="B159" s="43"/>
      <c r="C159" s="65"/>
      <c r="D159" s="245" t="s">
        <v>172</v>
      </c>
      <c r="E159" s="65"/>
      <c r="F159" s="279" t="s">
        <v>1453</v>
      </c>
      <c r="G159" s="65"/>
      <c r="H159" s="65"/>
      <c r="I159" s="174"/>
      <c r="J159" s="65"/>
      <c r="K159" s="65"/>
      <c r="L159" s="63"/>
      <c r="M159" s="220"/>
      <c r="N159" s="44"/>
      <c r="O159" s="44"/>
      <c r="P159" s="44"/>
      <c r="Q159" s="44"/>
      <c r="R159" s="44"/>
      <c r="S159" s="44"/>
      <c r="T159" s="80"/>
      <c r="AT159" s="26" t="s">
        <v>172</v>
      </c>
      <c r="AU159" s="26" t="s">
        <v>81</v>
      </c>
    </row>
    <row r="160" spans="2:65" s="1" customFormat="1" ht="22.5" customHeight="1">
      <c r="B160" s="43"/>
      <c r="C160" s="206" t="s">
        <v>492</v>
      </c>
      <c r="D160" s="206" t="s">
        <v>165</v>
      </c>
      <c r="E160" s="207" t="s">
        <v>1464</v>
      </c>
      <c r="F160" s="208" t="s">
        <v>1465</v>
      </c>
      <c r="G160" s="209" t="s">
        <v>206</v>
      </c>
      <c r="H160" s="210">
        <v>82</v>
      </c>
      <c r="I160" s="211"/>
      <c r="J160" s="212">
        <f>ROUND(I160*H160,2)</f>
        <v>0</v>
      </c>
      <c r="K160" s="208" t="s">
        <v>169</v>
      </c>
      <c r="L160" s="63"/>
      <c r="M160" s="213" t="s">
        <v>21</v>
      </c>
      <c r="N160" s="214" t="s">
        <v>43</v>
      </c>
      <c r="O160" s="44"/>
      <c r="P160" s="215">
        <f>O160*H160</f>
        <v>0</v>
      </c>
      <c r="Q160" s="215">
        <v>0.00078</v>
      </c>
      <c r="R160" s="215">
        <f>Q160*H160</f>
        <v>0.06396</v>
      </c>
      <c r="S160" s="215">
        <v>0</v>
      </c>
      <c r="T160" s="216">
        <f>S160*H160</f>
        <v>0</v>
      </c>
      <c r="AR160" s="26" t="s">
        <v>376</v>
      </c>
      <c r="AT160" s="26" t="s">
        <v>165</v>
      </c>
      <c r="AU160" s="26" t="s">
        <v>81</v>
      </c>
      <c r="AY160" s="26" t="s">
        <v>162</v>
      </c>
      <c r="BE160" s="217">
        <f>IF(N160="základní",J160,0)</f>
        <v>0</v>
      </c>
      <c r="BF160" s="217">
        <f>IF(N160="snížená",J160,0)</f>
        <v>0</v>
      </c>
      <c r="BG160" s="217">
        <f>IF(N160="zákl. přenesená",J160,0)</f>
        <v>0</v>
      </c>
      <c r="BH160" s="217">
        <f>IF(N160="sníž. přenesená",J160,0)</f>
        <v>0</v>
      </c>
      <c r="BI160" s="217">
        <f>IF(N160="nulová",J160,0)</f>
        <v>0</v>
      </c>
      <c r="BJ160" s="26" t="s">
        <v>79</v>
      </c>
      <c r="BK160" s="217">
        <f>ROUND(I160*H160,2)</f>
        <v>0</v>
      </c>
      <c r="BL160" s="26" t="s">
        <v>376</v>
      </c>
      <c r="BM160" s="26" t="s">
        <v>2681</v>
      </c>
    </row>
    <row r="161" spans="2:65" s="1" customFormat="1" ht="31.5" customHeight="1">
      <c r="B161" s="43"/>
      <c r="C161" s="206" t="s">
        <v>498</v>
      </c>
      <c r="D161" s="206" t="s">
        <v>165</v>
      </c>
      <c r="E161" s="207" t="s">
        <v>2682</v>
      </c>
      <c r="F161" s="208" t="s">
        <v>2683</v>
      </c>
      <c r="G161" s="209" t="s">
        <v>206</v>
      </c>
      <c r="H161" s="210">
        <v>10</v>
      </c>
      <c r="I161" s="211"/>
      <c r="J161" s="212">
        <f>ROUND(I161*H161,2)</f>
        <v>0</v>
      </c>
      <c r="K161" s="208" t="s">
        <v>21</v>
      </c>
      <c r="L161" s="63"/>
      <c r="M161" s="213" t="s">
        <v>21</v>
      </c>
      <c r="N161" s="214" t="s">
        <v>43</v>
      </c>
      <c r="O161" s="44"/>
      <c r="P161" s="215">
        <f>O161*H161</f>
        <v>0</v>
      </c>
      <c r="Q161" s="215">
        <v>0.00024</v>
      </c>
      <c r="R161" s="215">
        <f>Q161*H161</f>
        <v>0.0024000000000000002</v>
      </c>
      <c r="S161" s="215">
        <v>0</v>
      </c>
      <c r="T161" s="216">
        <f>S161*H161</f>
        <v>0</v>
      </c>
      <c r="AR161" s="26" t="s">
        <v>376</v>
      </c>
      <c r="AT161" s="26" t="s">
        <v>165</v>
      </c>
      <c r="AU161" s="26" t="s">
        <v>81</v>
      </c>
      <c r="AY161" s="26" t="s">
        <v>162</v>
      </c>
      <c r="BE161" s="217">
        <f>IF(N161="základní",J161,0)</f>
        <v>0</v>
      </c>
      <c r="BF161" s="217">
        <f>IF(N161="snížená",J161,0)</f>
        <v>0</v>
      </c>
      <c r="BG161" s="217">
        <f>IF(N161="zákl. přenesená",J161,0)</f>
        <v>0</v>
      </c>
      <c r="BH161" s="217">
        <f>IF(N161="sníž. přenesená",J161,0)</f>
        <v>0</v>
      </c>
      <c r="BI161" s="217">
        <f>IF(N161="nulová",J161,0)</f>
        <v>0</v>
      </c>
      <c r="BJ161" s="26" t="s">
        <v>79</v>
      </c>
      <c r="BK161" s="217">
        <f>ROUND(I161*H161,2)</f>
        <v>0</v>
      </c>
      <c r="BL161" s="26" t="s">
        <v>376</v>
      </c>
      <c r="BM161" s="26" t="s">
        <v>2684</v>
      </c>
    </row>
    <row r="162" spans="2:65" s="1" customFormat="1" ht="31.5" customHeight="1">
      <c r="B162" s="43"/>
      <c r="C162" s="206" t="s">
        <v>506</v>
      </c>
      <c r="D162" s="206" t="s">
        <v>165</v>
      </c>
      <c r="E162" s="207" t="s">
        <v>1471</v>
      </c>
      <c r="F162" s="208" t="s">
        <v>1472</v>
      </c>
      <c r="G162" s="209" t="s">
        <v>206</v>
      </c>
      <c r="H162" s="210">
        <v>43</v>
      </c>
      <c r="I162" s="211"/>
      <c r="J162" s="212">
        <f>ROUND(I162*H162,2)</f>
        <v>0</v>
      </c>
      <c r="K162" s="208" t="s">
        <v>169</v>
      </c>
      <c r="L162" s="63"/>
      <c r="M162" s="213" t="s">
        <v>21</v>
      </c>
      <c r="N162" s="214" t="s">
        <v>43</v>
      </c>
      <c r="O162" s="44"/>
      <c r="P162" s="215">
        <f>O162*H162</f>
        <v>0</v>
      </c>
      <c r="Q162" s="215">
        <v>0.00012</v>
      </c>
      <c r="R162" s="215">
        <f>Q162*H162</f>
        <v>0.0051600000000000005</v>
      </c>
      <c r="S162" s="215">
        <v>0</v>
      </c>
      <c r="T162" s="216">
        <f>S162*H162</f>
        <v>0</v>
      </c>
      <c r="AR162" s="26" t="s">
        <v>376</v>
      </c>
      <c r="AT162" s="26" t="s">
        <v>165</v>
      </c>
      <c r="AU162" s="26" t="s">
        <v>81</v>
      </c>
      <c r="AY162" s="26" t="s">
        <v>162</v>
      </c>
      <c r="BE162" s="217">
        <f>IF(N162="základní",J162,0)</f>
        <v>0</v>
      </c>
      <c r="BF162" s="217">
        <f>IF(N162="snížená",J162,0)</f>
        <v>0</v>
      </c>
      <c r="BG162" s="217">
        <f>IF(N162="zákl. přenesená",J162,0)</f>
        <v>0</v>
      </c>
      <c r="BH162" s="217">
        <f>IF(N162="sníž. přenesená",J162,0)</f>
        <v>0</v>
      </c>
      <c r="BI162" s="217">
        <f>IF(N162="nulová",J162,0)</f>
        <v>0</v>
      </c>
      <c r="BJ162" s="26" t="s">
        <v>79</v>
      </c>
      <c r="BK162" s="217">
        <f>ROUND(I162*H162,2)</f>
        <v>0</v>
      </c>
      <c r="BL162" s="26" t="s">
        <v>376</v>
      </c>
      <c r="BM162" s="26" t="s">
        <v>2685</v>
      </c>
    </row>
    <row r="163" spans="2:47" s="1" customFormat="1" ht="27">
      <c r="B163" s="43"/>
      <c r="C163" s="65"/>
      <c r="D163" s="245" t="s">
        <v>172</v>
      </c>
      <c r="E163" s="65"/>
      <c r="F163" s="279" t="s">
        <v>1474</v>
      </c>
      <c r="G163" s="65"/>
      <c r="H163" s="65"/>
      <c r="I163" s="174"/>
      <c r="J163" s="65"/>
      <c r="K163" s="65"/>
      <c r="L163" s="63"/>
      <c r="M163" s="220"/>
      <c r="N163" s="44"/>
      <c r="O163" s="44"/>
      <c r="P163" s="44"/>
      <c r="Q163" s="44"/>
      <c r="R163" s="44"/>
      <c r="S163" s="44"/>
      <c r="T163" s="80"/>
      <c r="AT163" s="26" t="s">
        <v>172</v>
      </c>
      <c r="AU163" s="26" t="s">
        <v>81</v>
      </c>
    </row>
    <row r="164" spans="2:65" s="1" customFormat="1" ht="31.5" customHeight="1">
      <c r="B164" s="43"/>
      <c r="C164" s="206" t="s">
        <v>512</v>
      </c>
      <c r="D164" s="206" t="s">
        <v>165</v>
      </c>
      <c r="E164" s="207" t="s">
        <v>1475</v>
      </c>
      <c r="F164" s="208" t="s">
        <v>1476</v>
      </c>
      <c r="G164" s="209" t="s">
        <v>206</v>
      </c>
      <c r="H164" s="210">
        <v>83</v>
      </c>
      <c r="I164" s="211"/>
      <c r="J164" s="212">
        <f>ROUND(I164*H164,2)</f>
        <v>0</v>
      </c>
      <c r="K164" s="208" t="s">
        <v>169</v>
      </c>
      <c r="L164" s="63"/>
      <c r="M164" s="213" t="s">
        <v>21</v>
      </c>
      <c r="N164" s="214" t="s">
        <v>43</v>
      </c>
      <c r="O164" s="44"/>
      <c r="P164" s="215">
        <f>O164*H164</f>
        <v>0</v>
      </c>
      <c r="Q164" s="215">
        <v>0.00024</v>
      </c>
      <c r="R164" s="215">
        <f>Q164*H164</f>
        <v>0.01992</v>
      </c>
      <c r="S164" s="215">
        <v>0</v>
      </c>
      <c r="T164" s="216">
        <f>S164*H164</f>
        <v>0</v>
      </c>
      <c r="AR164" s="26" t="s">
        <v>376</v>
      </c>
      <c r="AT164" s="26" t="s">
        <v>165</v>
      </c>
      <c r="AU164" s="26" t="s">
        <v>81</v>
      </c>
      <c r="AY164" s="26" t="s">
        <v>162</v>
      </c>
      <c r="BE164" s="217">
        <f>IF(N164="základní",J164,0)</f>
        <v>0</v>
      </c>
      <c r="BF164" s="217">
        <f>IF(N164="snížená",J164,0)</f>
        <v>0</v>
      </c>
      <c r="BG164" s="217">
        <f>IF(N164="zákl. přenesená",J164,0)</f>
        <v>0</v>
      </c>
      <c r="BH164" s="217">
        <f>IF(N164="sníž. přenesená",J164,0)</f>
        <v>0</v>
      </c>
      <c r="BI164" s="217">
        <f>IF(N164="nulová",J164,0)</f>
        <v>0</v>
      </c>
      <c r="BJ164" s="26" t="s">
        <v>79</v>
      </c>
      <c r="BK164" s="217">
        <f>ROUND(I164*H164,2)</f>
        <v>0</v>
      </c>
      <c r="BL164" s="26" t="s">
        <v>376</v>
      </c>
      <c r="BM164" s="26" t="s">
        <v>2686</v>
      </c>
    </row>
    <row r="165" spans="2:65" s="1" customFormat="1" ht="22.5" customHeight="1">
      <c r="B165" s="43"/>
      <c r="C165" s="206" t="s">
        <v>517</v>
      </c>
      <c r="D165" s="206" t="s">
        <v>165</v>
      </c>
      <c r="E165" s="207" t="s">
        <v>1478</v>
      </c>
      <c r="F165" s="208" t="s">
        <v>1479</v>
      </c>
      <c r="G165" s="209" t="s">
        <v>416</v>
      </c>
      <c r="H165" s="210">
        <v>28</v>
      </c>
      <c r="I165" s="211"/>
      <c r="J165" s="212">
        <f>ROUND(I165*H165,2)</f>
        <v>0</v>
      </c>
      <c r="K165" s="208" t="s">
        <v>169</v>
      </c>
      <c r="L165" s="63"/>
      <c r="M165" s="213" t="s">
        <v>21</v>
      </c>
      <c r="N165" s="214" t="s">
        <v>43</v>
      </c>
      <c r="O165" s="44"/>
      <c r="P165" s="215">
        <f>O165*H165</f>
        <v>0</v>
      </c>
      <c r="Q165" s="215">
        <v>0</v>
      </c>
      <c r="R165" s="215">
        <f>Q165*H165</f>
        <v>0</v>
      </c>
      <c r="S165" s="215">
        <v>0</v>
      </c>
      <c r="T165" s="216">
        <f>S165*H165</f>
        <v>0</v>
      </c>
      <c r="AR165" s="26" t="s">
        <v>376</v>
      </c>
      <c r="AT165" s="26" t="s">
        <v>165</v>
      </c>
      <c r="AU165" s="26" t="s">
        <v>81</v>
      </c>
      <c r="AY165" s="26" t="s">
        <v>162</v>
      </c>
      <c r="BE165" s="217">
        <f>IF(N165="základní",J165,0)</f>
        <v>0</v>
      </c>
      <c r="BF165" s="217">
        <f>IF(N165="snížená",J165,0)</f>
        <v>0</v>
      </c>
      <c r="BG165" s="217">
        <f>IF(N165="zákl. přenesená",J165,0)</f>
        <v>0</v>
      </c>
      <c r="BH165" s="217">
        <f>IF(N165="sníž. přenesená",J165,0)</f>
        <v>0</v>
      </c>
      <c r="BI165" s="217">
        <f>IF(N165="nulová",J165,0)</f>
        <v>0</v>
      </c>
      <c r="BJ165" s="26" t="s">
        <v>79</v>
      </c>
      <c r="BK165" s="217">
        <f>ROUND(I165*H165,2)</f>
        <v>0</v>
      </c>
      <c r="BL165" s="26" t="s">
        <v>376</v>
      </c>
      <c r="BM165" s="26" t="s">
        <v>2687</v>
      </c>
    </row>
    <row r="166" spans="2:65" s="1" customFormat="1" ht="22.5" customHeight="1">
      <c r="B166" s="43"/>
      <c r="C166" s="206" t="s">
        <v>523</v>
      </c>
      <c r="D166" s="206" t="s">
        <v>165</v>
      </c>
      <c r="E166" s="207" t="s">
        <v>1484</v>
      </c>
      <c r="F166" s="208" t="s">
        <v>1485</v>
      </c>
      <c r="G166" s="209" t="s">
        <v>416</v>
      </c>
      <c r="H166" s="210">
        <v>10</v>
      </c>
      <c r="I166" s="211"/>
      <c r="J166" s="212">
        <f>ROUND(I166*H166,2)</f>
        <v>0</v>
      </c>
      <c r="K166" s="208" t="s">
        <v>169</v>
      </c>
      <c r="L166" s="63"/>
      <c r="M166" s="213" t="s">
        <v>21</v>
      </c>
      <c r="N166" s="214" t="s">
        <v>43</v>
      </c>
      <c r="O166" s="44"/>
      <c r="P166" s="215">
        <f>O166*H166</f>
        <v>0</v>
      </c>
      <c r="Q166" s="215">
        <v>0</v>
      </c>
      <c r="R166" s="215">
        <f>Q166*H166</f>
        <v>0</v>
      </c>
      <c r="S166" s="215">
        <v>0</v>
      </c>
      <c r="T166" s="216">
        <f>S166*H166</f>
        <v>0</v>
      </c>
      <c r="AR166" s="26" t="s">
        <v>376</v>
      </c>
      <c r="AT166" s="26" t="s">
        <v>165</v>
      </c>
      <c r="AU166" s="26" t="s">
        <v>81</v>
      </c>
      <c r="AY166" s="26" t="s">
        <v>162</v>
      </c>
      <c r="BE166" s="217">
        <f>IF(N166="základní",J166,0)</f>
        <v>0</v>
      </c>
      <c r="BF166" s="217">
        <f>IF(N166="snížená",J166,0)</f>
        <v>0</v>
      </c>
      <c r="BG166" s="217">
        <f>IF(N166="zákl. přenesená",J166,0)</f>
        <v>0</v>
      </c>
      <c r="BH166" s="217">
        <f>IF(N166="sníž. přenesená",J166,0)</f>
        <v>0</v>
      </c>
      <c r="BI166" s="217">
        <f>IF(N166="nulová",J166,0)</f>
        <v>0</v>
      </c>
      <c r="BJ166" s="26" t="s">
        <v>79</v>
      </c>
      <c r="BK166" s="217">
        <f>ROUND(I166*H166,2)</f>
        <v>0</v>
      </c>
      <c r="BL166" s="26" t="s">
        <v>376</v>
      </c>
      <c r="BM166" s="26" t="s">
        <v>2688</v>
      </c>
    </row>
    <row r="167" spans="2:47" s="1" customFormat="1" ht="94.5">
      <c r="B167" s="43"/>
      <c r="C167" s="65"/>
      <c r="D167" s="245" t="s">
        <v>172</v>
      </c>
      <c r="E167" s="65"/>
      <c r="F167" s="279" t="s">
        <v>1487</v>
      </c>
      <c r="G167" s="65"/>
      <c r="H167" s="65"/>
      <c r="I167" s="174"/>
      <c r="J167" s="65"/>
      <c r="K167" s="65"/>
      <c r="L167" s="63"/>
      <c r="M167" s="220"/>
      <c r="N167" s="44"/>
      <c r="O167" s="44"/>
      <c r="P167" s="44"/>
      <c r="Q167" s="44"/>
      <c r="R167" s="44"/>
      <c r="S167" s="44"/>
      <c r="T167" s="80"/>
      <c r="AT167" s="26" t="s">
        <v>172</v>
      </c>
      <c r="AU167" s="26" t="s">
        <v>81</v>
      </c>
    </row>
    <row r="168" spans="2:65" s="1" customFormat="1" ht="22.5" customHeight="1">
      <c r="B168" s="43"/>
      <c r="C168" s="206" t="s">
        <v>530</v>
      </c>
      <c r="D168" s="206" t="s">
        <v>165</v>
      </c>
      <c r="E168" s="207" t="s">
        <v>1488</v>
      </c>
      <c r="F168" s="208" t="s">
        <v>1489</v>
      </c>
      <c r="G168" s="209" t="s">
        <v>416</v>
      </c>
      <c r="H168" s="210">
        <v>22</v>
      </c>
      <c r="I168" s="211"/>
      <c r="J168" s="212">
        <f aca="true" t="shared" si="10" ref="J168:J175">ROUND(I168*H168,2)</f>
        <v>0</v>
      </c>
      <c r="K168" s="208" t="s">
        <v>169</v>
      </c>
      <c r="L168" s="63"/>
      <c r="M168" s="213" t="s">
        <v>21</v>
      </c>
      <c r="N168" s="214" t="s">
        <v>43</v>
      </c>
      <c r="O168" s="44"/>
      <c r="P168" s="215">
        <f aca="true" t="shared" si="11" ref="P168:P175">O168*H168</f>
        <v>0</v>
      </c>
      <c r="Q168" s="215">
        <v>0.00021</v>
      </c>
      <c r="R168" s="215">
        <f aca="true" t="shared" si="12" ref="R168:R175">Q168*H168</f>
        <v>0.00462</v>
      </c>
      <c r="S168" s="215">
        <v>0</v>
      </c>
      <c r="T168" s="216">
        <f aca="true" t="shared" si="13" ref="T168:T175">S168*H168</f>
        <v>0</v>
      </c>
      <c r="AR168" s="26" t="s">
        <v>376</v>
      </c>
      <c r="AT168" s="26" t="s">
        <v>165</v>
      </c>
      <c r="AU168" s="26" t="s">
        <v>81</v>
      </c>
      <c r="AY168" s="26" t="s">
        <v>162</v>
      </c>
      <c r="BE168" s="217">
        <f aca="true" t="shared" si="14" ref="BE168:BE175">IF(N168="základní",J168,0)</f>
        <v>0</v>
      </c>
      <c r="BF168" s="217">
        <f aca="true" t="shared" si="15" ref="BF168:BF175">IF(N168="snížená",J168,0)</f>
        <v>0</v>
      </c>
      <c r="BG168" s="217">
        <f aca="true" t="shared" si="16" ref="BG168:BG175">IF(N168="zákl. přenesená",J168,0)</f>
        <v>0</v>
      </c>
      <c r="BH168" s="217">
        <f aca="true" t="shared" si="17" ref="BH168:BH175">IF(N168="sníž. přenesená",J168,0)</f>
        <v>0</v>
      </c>
      <c r="BI168" s="217">
        <f aca="true" t="shared" si="18" ref="BI168:BI175">IF(N168="nulová",J168,0)</f>
        <v>0</v>
      </c>
      <c r="BJ168" s="26" t="s">
        <v>79</v>
      </c>
      <c r="BK168" s="217">
        <f aca="true" t="shared" si="19" ref="BK168:BK175">ROUND(I168*H168,2)</f>
        <v>0</v>
      </c>
      <c r="BL168" s="26" t="s">
        <v>376</v>
      </c>
      <c r="BM168" s="26" t="s">
        <v>2689</v>
      </c>
    </row>
    <row r="169" spans="2:65" s="1" customFormat="1" ht="22.5" customHeight="1">
      <c r="B169" s="43"/>
      <c r="C169" s="206" t="s">
        <v>1467</v>
      </c>
      <c r="D169" s="206" t="s">
        <v>165</v>
      </c>
      <c r="E169" s="207" t="s">
        <v>1491</v>
      </c>
      <c r="F169" s="208" t="s">
        <v>1492</v>
      </c>
      <c r="G169" s="209" t="s">
        <v>416</v>
      </c>
      <c r="H169" s="210">
        <v>1</v>
      </c>
      <c r="I169" s="211"/>
      <c r="J169" s="212">
        <f t="shared" si="10"/>
        <v>0</v>
      </c>
      <c r="K169" s="208" t="s">
        <v>169</v>
      </c>
      <c r="L169" s="63"/>
      <c r="M169" s="213" t="s">
        <v>21</v>
      </c>
      <c r="N169" s="214" t="s">
        <v>43</v>
      </c>
      <c r="O169" s="44"/>
      <c r="P169" s="215">
        <f t="shared" si="11"/>
        <v>0</v>
      </c>
      <c r="Q169" s="215">
        <v>0.00034</v>
      </c>
      <c r="R169" s="215">
        <f t="shared" si="12"/>
        <v>0.00034</v>
      </c>
      <c r="S169" s="215">
        <v>0</v>
      </c>
      <c r="T169" s="216">
        <f t="shared" si="13"/>
        <v>0</v>
      </c>
      <c r="AR169" s="26" t="s">
        <v>376</v>
      </c>
      <c r="AT169" s="26" t="s">
        <v>165</v>
      </c>
      <c r="AU169" s="26" t="s">
        <v>81</v>
      </c>
      <c r="AY169" s="26" t="s">
        <v>162</v>
      </c>
      <c r="BE169" s="217">
        <f t="shared" si="14"/>
        <v>0</v>
      </c>
      <c r="BF169" s="217">
        <f t="shared" si="15"/>
        <v>0</v>
      </c>
      <c r="BG169" s="217">
        <f t="shared" si="16"/>
        <v>0</v>
      </c>
      <c r="BH169" s="217">
        <f t="shared" si="17"/>
        <v>0</v>
      </c>
      <c r="BI169" s="217">
        <f t="shared" si="18"/>
        <v>0</v>
      </c>
      <c r="BJ169" s="26" t="s">
        <v>79</v>
      </c>
      <c r="BK169" s="217">
        <f t="shared" si="19"/>
        <v>0</v>
      </c>
      <c r="BL169" s="26" t="s">
        <v>376</v>
      </c>
      <c r="BM169" s="26" t="s">
        <v>2690</v>
      </c>
    </row>
    <row r="170" spans="2:65" s="1" customFormat="1" ht="22.5" customHeight="1">
      <c r="B170" s="43"/>
      <c r="C170" s="206" t="s">
        <v>538</v>
      </c>
      <c r="D170" s="206" t="s">
        <v>165</v>
      </c>
      <c r="E170" s="207" t="s">
        <v>2691</v>
      </c>
      <c r="F170" s="208" t="s">
        <v>2692</v>
      </c>
      <c r="G170" s="209" t="s">
        <v>416</v>
      </c>
      <c r="H170" s="210">
        <v>1</v>
      </c>
      <c r="I170" s="211"/>
      <c r="J170" s="212">
        <f t="shared" si="10"/>
        <v>0</v>
      </c>
      <c r="K170" s="208" t="s">
        <v>169</v>
      </c>
      <c r="L170" s="63"/>
      <c r="M170" s="213" t="s">
        <v>21</v>
      </c>
      <c r="N170" s="214" t="s">
        <v>43</v>
      </c>
      <c r="O170" s="44"/>
      <c r="P170" s="215">
        <f t="shared" si="11"/>
        <v>0</v>
      </c>
      <c r="Q170" s="215">
        <v>0.0005</v>
      </c>
      <c r="R170" s="215">
        <f t="shared" si="12"/>
        <v>0.0005</v>
      </c>
      <c r="S170" s="215">
        <v>0</v>
      </c>
      <c r="T170" s="216">
        <f t="shared" si="13"/>
        <v>0</v>
      </c>
      <c r="AR170" s="26" t="s">
        <v>376</v>
      </c>
      <c r="AT170" s="26" t="s">
        <v>165</v>
      </c>
      <c r="AU170" s="26" t="s">
        <v>81</v>
      </c>
      <c r="AY170" s="26" t="s">
        <v>162</v>
      </c>
      <c r="BE170" s="217">
        <f t="shared" si="14"/>
        <v>0</v>
      </c>
      <c r="BF170" s="217">
        <f t="shared" si="15"/>
        <v>0</v>
      </c>
      <c r="BG170" s="217">
        <f t="shared" si="16"/>
        <v>0</v>
      </c>
      <c r="BH170" s="217">
        <f t="shared" si="17"/>
        <v>0</v>
      </c>
      <c r="BI170" s="217">
        <f t="shared" si="18"/>
        <v>0</v>
      </c>
      <c r="BJ170" s="26" t="s">
        <v>79</v>
      </c>
      <c r="BK170" s="217">
        <f t="shared" si="19"/>
        <v>0</v>
      </c>
      <c r="BL170" s="26" t="s">
        <v>376</v>
      </c>
      <c r="BM170" s="26" t="s">
        <v>2693</v>
      </c>
    </row>
    <row r="171" spans="2:65" s="1" customFormat="1" ht="22.5" customHeight="1">
      <c r="B171" s="43"/>
      <c r="C171" s="206" t="s">
        <v>543</v>
      </c>
      <c r="D171" s="206" t="s">
        <v>165</v>
      </c>
      <c r="E171" s="207" t="s">
        <v>2694</v>
      </c>
      <c r="F171" s="208" t="s">
        <v>2695</v>
      </c>
      <c r="G171" s="209" t="s">
        <v>416</v>
      </c>
      <c r="H171" s="210">
        <v>1</v>
      </c>
      <c r="I171" s="211"/>
      <c r="J171" s="212">
        <f t="shared" si="10"/>
        <v>0</v>
      </c>
      <c r="K171" s="208" t="s">
        <v>169</v>
      </c>
      <c r="L171" s="63"/>
      <c r="M171" s="213" t="s">
        <v>21</v>
      </c>
      <c r="N171" s="214" t="s">
        <v>43</v>
      </c>
      <c r="O171" s="44"/>
      <c r="P171" s="215">
        <f t="shared" si="11"/>
        <v>0</v>
      </c>
      <c r="Q171" s="215">
        <v>0.0007</v>
      </c>
      <c r="R171" s="215">
        <f t="shared" si="12"/>
        <v>0.0007</v>
      </c>
      <c r="S171" s="215">
        <v>0</v>
      </c>
      <c r="T171" s="216">
        <f t="shared" si="13"/>
        <v>0</v>
      </c>
      <c r="AR171" s="26" t="s">
        <v>376</v>
      </c>
      <c r="AT171" s="26" t="s">
        <v>165</v>
      </c>
      <c r="AU171" s="26" t="s">
        <v>81</v>
      </c>
      <c r="AY171" s="26" t="s">
        <v>162</v>
      </c>
      <c r="BE171" s="217">
        <f t="shared" si="14"/>
        <v>0</v>
      </c>
      <c r="BF171" s="217">
        <f t="shared" si="15"/>
        <v>0</v>
      </c>
      <c r="BG171" s="217">
        <f t="shared" si="16"/>
        <v>0</v>
      </c>
      <c r="BH171" s="217">
        <f t="shared" si="17"/>
        <v>0</v>
      </c>
      <c r="BI171" s="217">
        <f t="shared" si="18"/>
        <v>0</v>
      </c>
      <c r="BJ171" s="26" t="s">
        <v>79</v>
      </c>
      <c r="BK171" s="217">
        <f t="shared" si="19"/>
        <v>0</v>
      </c>
      <c r="BL171" s="26" t="s">
        <v>376</v>
      </c>
      <c r="BM171" s="26" t="s">
        <v>2696</v>
      </c>
    </row>
    <row r="172" spans="2:65" s="1" customFormat="1" ht="22.5" customHeight="1">
      <c r="B172" s="43"/>
      <c r="C172" s="206" t="s">
        <v>548</v>
      </c>
      <c r="D172" s="206" t="s">
        <v>165</v>
      </c>
      <c r="E172" s="207" t="s">
        <v>1494</v>
      </c>
      <c r="F172" s="208" t="s">
        <v>1495</v>
      </c>
      <c r="G172" s="209" t="s">
        <v>206</v>
      </c>
      <c r="H172" s="210">
        <v>218</v>
      </c>
      <c r="I172" s="211"/>
      <c r="J172" s="212">
        <f t="shared" si="10"/>
        <v>0</v>
      </c>
      <c r="K172" s="208" t="s">
        <v>169</v>
      </c>
      <c r="L172" s="63"/>
      <c r="M172" s="213" t="s">
        <v>21</v>
      </c>
      <c r="N172" s="214" t="s">
        <v>43</v>
      </c>
      <c r="O172" s="44"/>
      <c r="P172" s="215">
        <f t="shared" si="11"/>
        <v>0</v>
      </c>
      <c r="Q172" s="215">
        <v>0.00019</v>
      </c>
      <c r="R172" s="215">
        <f t="shared" si="12"/>
        <v>0.041420000000000005</v>
      </c>
      <c r="S172" s="215">
        <v>0</v>
      </c>
      <c r="T172" s="216">
        <f t="shared" si="13"/>
        <v>0</v>
      </c>
      <c r="AR172" s="26" t="s">
        <v>376</v>
      </c>
      <c r="AT172" s="26" t="s">
        <v>165</v>
      </c>
      <c r="AU172" s="26" t="s">
        <v>81</v>
      </c>
      <c r="AY172" s="26" t="s">
        <v>162</v>
      </c>
      <c r="BE172" s="217">
        <f t="shared" si="14"/>
        <v>0</v>
      </c>
      <c r="BF172" s="217">
        <f t="shared" si="15"/>
        <v>0</v>
      </c>
      <c r="BG172" s="217">
        <f t="shared" si="16"/>
        <v>0</v>
      </c>
      <c r="BH172" s="217">
        <f t="shared" si="17"/>
        <v>0</v>
      </c>
      <c r="BI172" s="217">
        <f t="shared" si="18"/>
        <v>0</v>
      </c>
      <c r="BJ172" s="26" t="s">
        <v>79</v>
      </c>
      <c r="BK172" s="217">
        <f t="shared" si="19"/>
        <v>0</v>
      </c>
      <c r="BL172" s="26" t="s">
        <v>376</v>
      </c>
      <c r="BM172" s="26" t="s">
        <v>2697</v>
      </c>
    </row>
    <row r="173" spans="2:65" s="1" customFormat="1" ht="22.5" customHeight="1">
      <c r="B173" s="43"/>
      <c r="C173" s="206" t="s">
        <v>553</v>
      </c>
      <c r="D173" s="206" t="s">
        <v>165</v>
      </c>
      <c r="E173" s="207" t="s">
        <v>1497</v>
      </c>
      <c r="F173" s="208" t="s">
        <v>1498</v>
      </c>
      <c r="G173" s="209" t="s">
        <v>206</v>
      </c>
      <c r="H173" s="210">
        <v>218</v>
      </c>
      <c r="I173" s="211"/>
      <c r="J173" s="212">
        <f t="shared" si="10"/>
        <v>0</v>
      </c>
      <c r="K173" s="208" t="s">
        <v>169</v>
      </c>
      <c r="L173" s="63"/>
      <c r="M173" s="213" t="s">
        <v>21</v>
      </c>
      <c r="N173" s="214" t="s">
        <v>43</v>
      </c>
      <c r="O173" s="44"/>
      <c r="P173" s="215">
        <f t="shared" si="11"/>
        <v>0</v>
      </c>
      <c r="Q173" s="215">
        <v>1E-05</v>
      </c>
      <c r="R173" s="215">
        <f t="shared" si="12"/>
        <v>0.00218</v>
      </c>
      <c r="S173" s="215">
        <v>0</v>
      </c>
      <c r="T173" s="216">
        <f t="shared" si="13"/>
        <v>0</v>
      </c>
      <c r="AR173" s="26" t="s">
        <v>376</v>
      </c>
      <c r="AT173" s="26" t="s">
        <v>165</v>
      </c>
      <c r="AU173" s="26" t="s">
        <v>81</v>
      </c>
      <c r="AY173" s="26" t="s">
        <v>162</v>
      </c>
      <c r="BE173" s="217">
        <f t="shared" si="14"/>
        <v>0</v>
      </c>
      <c r="BF173" s="217">
        <f t="shared" si="15"/>
        <v>0</v>
      </c>
      <c r="BG173" s="217">
        <f t="shared" si="16"/>
        <v>0</v>
      </c>
      <c r="BH173" s="217">
        <f t="shared" si="17"/>
        <v>0</v>
      </c>
      <c r="BI173" s="217">
        <f t="shared" si="18"/>
        <v>0</v>
      </c>
      <c r="BJ173" s="26" t="s">
        <v>79</v>
      </c>
      <c r="BK173" s="217">
        <f t="shared" si="19"/>
        <v>0</v>
      </c>
      <c r="BL173" s="26" t="s">
        <v>376</v>
      </c>
      <c r="BM173" s="26" t="s">
        <v>2698</v>
      </c>
    </row>
    <row r="174" spans="2:65" s="1" customFormat="1" ht="22.5" customHeight="1">
      <c r="B174" s="43"/>
      <c r="C174" s="206" t="s">
        <v>558</v>
      </c>
      <c r="D174" s="206" t="s">
        <v>165</v>
      </c>
      <c r="E174" s="207" t="s">
        <v>1500</v>
      </c>
      <c r="F174" s="208" t="s">
        <v>1501</v>
      </c>
      <c r="G174" s="209" t="s">
        <v>1502</v>
      </c>
      <c r="H174" s="210">
        <v>1</v>
      </c>
      <c r="I174" s="211"/>
      <c r="J174" s="212">
        <f t="shared" si="10"/>
        <v>0</v>
      </c>
      <c r="K174" s="208" t="s">
        <v>21</v>
      </c>
      <c r="L174" s="63"/>
      <c r="M174" s="213" t="s">
        <v>21</v>
      </c>
      <c r="N174" s="214" t="s">
        <v>43</v>
      </c>
      <c r="O174" s="44"/>
      <c r="P174" s="215">
        <f t="shared" si="11"/>
        <v>0</v>
      </c>
      <c r="Q174" s="215">
        <v>0</v>
      </c>
      <c r="R174" s="215">
        <f t="shared" si="12"/>
        <v>0</v>
      </c>
      <c r="S174" s="215">
        <v>0</v>
      </c>
      <c r="T174" s="216">
        <f t="shared" si="13"/>
        <v>0</v>
      </c>
      <c r="AR174" s="26" t="s">
        <v>376</v>
      </c>
      <c r="AT174" s="26" t="s">
        <v>165</v>
      </c>
      <c r="AU174" s="26" t="s">
        <v>81</v>
      </c>
      <c r="AY174" s="26" t="s">
        <v>162</v>
      </c>
      <c r="BE174" s="217">
        <f t="shared" si="14"/>
        <v>0</v>
      </c>
      <c r="BF174" s="217">
        <f t="shared" si="15"/>
        <v>0</v>
      </c>
      <c r="BG174" s="217">
        <f t="shared" si="16"/>
        <v>0</v>
      </c>
      <c r="BH174" s="217">
        <f t="shared" si="17"/>
        <v>0</v>
      </c>
      <c r="BI174" s="217">
        <f t="shared" si="18"/>
        <v>0</v>
      </c>
      <c r="BJ174" s="26" t="s">
        <v>79</v>
      </c>
      <c r="BK174" s="217">
        <f t="shared" si="19"/>
        <v>0</v>
      </c>
      <c r="BL174" s="26" t="s">
        <v>376</v>
      </c>
      <c r="BM174" s="26" t="s">
        <v>2699</v>
      </c>
    </row>
    <row r="175" spans="2:65" s="1" customFormat="1" ht="22.5" customHeight="1">
      <c r="B175" s="43"/>
      <c r="C175" s="206" t="s">
        <v>563</v>
      </c>
      <c r="D175" s="206" t="s">
        <v>165</v>
      </c>
      <c r="E175" s="207" t="s">
        <v>1504</v>
      </c>
      <c r="F175" s="208" t="s">
        <v>1505</v>
      </c>
      <c r="G175" s="209" t="s">
        <v>594</v>
      </c>
      <c r="H175" s="280"/>
      <c r="I175" s="211"/>
      <c r="J175" s="212">
        <f t="shared" si="10"/>
        <v>0</v>
      </c>
      <c r="K175" s="208" t="s">
        <v>169</v>
      </c>
      <c r="L175" s="63"/>
      <c r="M175" s="213" t="s">
        <v>21</v>
      </c>
      <c r="N175" s="214" t="s">
        <v>43</v>
      </c>
      <c r="O175" s="44"/>
      <c r="P175" s="215">
        <f t="shared" si="11"/>
        <v>0</v>
      </c>
      <c r="Q175" s="215">
        <v>0</v>
      </c>
      <c r="R175" s="215">
        <f t="shared" si="12"/>
        <v>0</v>
      </c>
      <c r="S175" s="215">
        <v>0</v>
      </c>
      <c r="T175" s="216">
        <f t="shared" si="13"/>
        <v>0</v>
      </c>
      <c r="AR175" s="26" t="s">
        <v>376</v>
      </c>
      <c r="AT175" s="26" t="s">
        <v>165</v>
      </c>
      <c r="AU175" s="26" t="s">
        <v>81</v>
      </c>
      <c r="AY175" s="26" t="s">
        <v>162</v>
      </c>
      <c r="BE175" s="217">
        <f t="shared" si="14"/>
        <v>0</v>
      </c>
      <c r="BF175" s="217">
        <f t="shared" si="15"/>
        <v>0</v>
      </c>
      <c r="BG175" s="217">
        <f t="shared" si="16"/>
        <v>0</v>
      </c>
      <c r="BH175" s="217">
        <f t="shared" si="17"/>
        <v>0</v>
      </c>
      <c r="BI175" s="217">
        <f t="shared" si="18"/>
        <v>0</v>
      </c>
      <c r="BJ175" s="26" t="s">
        <v>79</v>
      </c>
      <c r="BK175" s="217">
        <f t="shared" si="19"/>
        <v>0</v>
      </c>
      <c r="BL175" s="26" t="s">
        <v>376</v>
      </c>
      <c r="BM175" s="26" t="s">
        <v>2700</v>
      </c>
    </row>
    <row r="176" spans="2:47" s="1" customFormat="1" ht="121.5">
      <c r="B176" s="43"/>
      <c r="C176" s="65"/>
      <c r="D176" s="245" t="s">
        <v>172</v>
      </c>
      <c r="E176" s="65"/>
      <c r="F176" s="279" t="s">
        <v>614</v>
      </c>
      <c r="G176" s="65"/>
      <c r="H176" s="65"/>
      <c r="I176" s="174"/>
      <c r="J176" s="65"/>
      <c r="K176" s="65"/>
      <c r="L176" s="63"/>
      <c r="M176" s="220"/>
      <c r="N176" s="44"/>
      <c r="O176" s="44"/>
      <c r="P176" s="44"/>
      <c r="Q176" s="44"/>
      <c r="R176" s="44"/>
      <c r="S176" s="44"/>
      <c r="T176" s="80"/>
      <c r="AT176" s="26" t="s">
        <v>172</v>
      </c>
      <c r="AU176" s="26" t="s">
        <v>81</v>
      </c>
    </row>
    <row r="177" spans="2:65" s="1" customFormat="1" ht="22.5" customHeight="1">
      <c r="B177" s="43"/>
      <c r="C177" s="206" t="s">
        <v>570</v>
      </c>
      <c r="D177" s="206" t="s">
        <v>165</v>
      </c>
      <c r="E177" s="207" t="s">
        <v>1507</v>
      </c>
      <c r="F177" s="208" t="s">
        <v>1508</v>
      </c>
      <c r="G177" s="209" t="s">
        <v>594</v>
      </c>
      <c r="H177" s="280"/>
      <c r="I177" s="211"/>
      <c r="J177" s="212">
        <f>ROUND(I177*H177,2)</f>
        <v>0</v>
      </c>
      <c r="K177" s="208" t="s">
        <v>169</v>
      </c>
      <c r="L177" s="63"/>
      <c r="M177" s="213" t="s">
        <v>21</v>
      </c>
      <c r="N177" s="214" t="s">
        <v>43</v>
      </c>
      <c r="O177" s="44"/>
      <c r="P177" s="215">
        <f>O177*H177</f>
        <v>0</v>
      </c>
      <c r="Q177" s="215">
        <v>0</v>
      </c>
      <c r="R177" s="215">
        <f>Q177*H177</f>
        <v>0</v>
      </c>
      <c r="S177" s="215">
        <v>0</v>
      </c>
      <c r="T177" s="216">
        <f>S177*H177</f>
        <v>0</v>
      </c>
      <c r="AR177" s="26" t="s">
        <v>376</v>
      </c>
      <c r="AT177" s="26" t="s">
        <v>165</v>
      </c>
      <c r="AU177" s="26" t="s">
        <v>81</v>
      </c>
      <c r="AY177" s="26" t="s">
        <v>162</v>
      </c>
      <c r="BE177" s="217">
        <f>IF(N177="základní",J177,0)</f>
        <v>0</v>
      </c>
      <c r="BF177" s="217">
        <f>IF(N177="snížená",J177,0)</f>
        <v>0</v>
      </c>
      <c r="BG177" s="217">
        <f>IF(N177="zákl. přenesená",J177,0)</f>
        <v>0</v>
      </c>
      <c r="BH177" s="217">
        <f>IF(N177="sníž. přenesená",J177,0)</f>
        <v>0</v>
      </c>
      <c r="BI177" s="217">
        <f>IF(N177="nulová",J177,0)</f>
        <v>0</v>
      </c>
      <c r="BJ177" s="26" t="s">
        <v>79</v>
      </c>
      <c r="BK177" s="217">
        <f>ROUND(I177*H177,2)</f>
        <v>0</v>
      </c>
      <c r="BL177" s="26" t="s">
        <v>376</v>
      </c>
      <c r="BM177" s="26" t="s">
        <v>2701</v>
      </c>
    </row>
    <row r="178" spans="2:63" s="11" customFormat="1" ht="29.85" customHeight="1">
      <c r="B178" s="189"/>
      <c r="C178" s="190"/>
      <c r="D178" s="203" t="s">
        <v>71</v>
      </c>
      <c r="E178" s="204" t="s">
        <v>1510</v>
      </c>
      <c r="F178" s="204" t="s">
        <v>1511</v>
      </c>
      <c r="G178" s="190"/>
      <c r="H178" s="190"/>
      <c r="I178" s="193"/>
      <c r="J178" s="205">
        <f>BK178</f>
        <v>0</v>
      </c>
      <c r="K178" s="190"/>
      <c r="L178" s="195"/>
      <c r="M178" s="196"/>
      <c r="N178" s="197"/>
      <c r="O178" s="197"/>
      <c r="P178" s="198">
        <f>P179</f>
        <v>0</v>
      </c>
      <c r="Q178" s="197"/>
      <c r="R178" s="198">
        <f>R179</f>
        <v>0.0144</v>
      </c>
      <c r="S178" s="197"/>
      <c r="T178" s="199">
        <f>T179</f>
        <v>0.1524</v>
      </c>
      <c r="AR178" s="200" t="s">
        <v>81</v>
      </c>
      <c r="AT178" s="201" t="s">
        <v>71</v>
      </c>
      <c r="AU178" s="201" t="s">
        <v>79</v>
      </c>
      <c r="AY178" s="200" t="s">
        <v>162</v>
      </c>
      <c r="BK178" s="202">
        <f>BK179</f>
        <v>0</v>
      </c>
    </row>
    <row r="179" spans="2:65" s="1" customFormat="1" ht="22.5" customHeight="1">
      <c r="B179" s="43"/>
      <c r="C179" s="206" t="s">
        <v>579</v>
      </c>
      <c r="D179" s="206" t="s">
        <v>165</v>
      </c>
      <c r="E179" s="207" t="s">
        <v>1512</v>
      </c>
      <c r="F179" s="208" t="s">
        <v>1513</v>
      </c>
      <c r="G179" s="209" t="s">
        <v>206</v>
      </c>
      <c r="H179" s="210">
        <v>60</v>
      </c>
      <c r="I179" s="211"/>
      <c r="J179" s="212">
        <f>ROUND(I179*H179,2)</f>
        <v>0</v>
      </c>
      <c r="K179" s="208" t="s">
        <v>169</v>
      </c>
      <c r="L179" s="63"/>
      <c r="M179" s="213" t="s">
        <v>21</v>
      </c>
      <c r="N179" s="214" t="s">
        <v>43</v>
      </c>
      <c r="O179" s="44"/>
      <c r="P179" s="215">
        <f>O179*H179</f>
        <v>0</v>
      </c>
      <c r="Q179" s="215">
        <v>0.00024</v>
      </c>
      <c r="R179" s="215">
        <f>Q179*H179</f>
        <v>0.0144</v>
      </c>
      <c r="S179" s="215">
        <v>0.00254</v>
      </c>
      <c r="T179" s="216">
        <f>S179*H179</f>
        <v>0.1524</v>
      </c>
      <c r="AR179" s="26" t="s">
        <v>376</v>
      </c>
      <c r="AT179" s="26" t="s">
        <v>165</v>
      </c>
      <c r="AU179" s="26" t="s">
        <v>81</v>
      </c>
      <c r="AY179" s="26" t="s">
        <v>162</v>
      </c>
      <c r="BE179" s="217">
        <f>IF(N179="základní",J179,0)</f>
        <v>0</v>
      </c>
      <c r="BF179" s="217">
        <f>IF(N179="snížená",J179,0)</f>
        <v>0</v>
      </c>
      <c r="BG179" s="217">
        <f>IF(N179="zákl. přenesená",J179,0)</f>
        <v>0</v>
      </c>
      <c r="BH179" s="217">
        <f>IF(N179="sníž. přenesená",J179,0)</f>
        <v>0</v>
      </c>
      <c r="BI179" s="217">
        <f>IF(N179="nulová",J179,0)</f>
        <v>0</v>
      </c>
      <c r="BJ179" s="26" t="s">
        <v>79</v>
      </c>
      <c r="BK179" s="217">
        <f>ROUND(I179*H179,2)</f>
        <v>0</v>
      </c>
      <c r="BL179" s="26" t="s">
        <v>376</v>
      </c>
      <c r="BM179" s="26" t="s">
        <v>2702</v>
      </c>
    </row>
    <row r="180" spans="2:63" s="11" customFormat="1" ht="29.85" customHeight="1">
      <c r="B180" s="189"/>
      <c r="C180" s="190"/>
      <c r="D180" s="203" t="s">
        <v>71</v>
      </c>
      <c r="E180" s="204" t="s">
        <v>1515</v>
      </c>
      <c r="F180" s="204" t="s">
        <v>1516</v>
      </c>
      <c r="G180" s="190"/>
      <c r="H180" s="190"/>
      <c r="I180" s="193"/>
      <c r="J180" s="205">
        <f>BK180</f>
        <v>0</v>
      </c>
      <c r="K180" s="190"/>
      <c r="L180" s="195"/>
      <c r="M180" s="196"/>
      <c r="N180" s="197"/>
      <c r="O180" s="197"/>
      <c r="P180" s="198">
        <f>SUM(P181:P199)</f>
        <v>0</v>
      </c>
      <c r="Q180" s="197"/>
      <c r="R180" s="198">
        <f>SUM(R181:R199)</f>
        <v>0.23636999999999997</v>
      </c>
      <c r="S180" s="197"/>
      <c r="T180" s="199">
        <f>SUM(T181:T199)</f>
        <v>0.2538</v>
      </c>
      <c r="AR180" s="200" t="s">
        <v>81</v>
      </c>
      <c r="AT180" s="201" t="s">
        <v>71</v>
      </c>
      <c r="AU180" s="201" t="s">
        <v>79</v>
      </c>
      <c r="AY180" s="200" t="s">
        <v>162</v>
      </c>
      <c r="BK180" s="202">
        <f>SUM(BK181:BK199)</f>
        <v>0</v>
      </c>
    </row>
    <row r="181" spans="2:65" s="1" customFormat="1" ht="22.5" customHeight="1">
      <c r="B181" s="43"/>
      <c r="C181" s="206" t="s">
        <v>586</v>
      </c>
      <c r="D181" s="206" t="s">
        <v>165</v>
      </c>
      <c r="E181" s="207" t="s">
        <v>1527</v>
      </c>
      <c r="F181" s="208" t="s">
        <v>1528</v>
      </c>
      <c r="G181" s="209" t="s">
        <v>1502</v>
      </c>
      <c r="H181" s="210">
        <v>12</v>
      </c>
      <c r="I181" s="211"/>
      <c r="J181" s="212">
        <f>ROUND(I181*H181,2)</f>
        <v>0</v>
      </c>
      <c r="K181" s="208" t="s">
        <v>169</v>
      </c>
      <c r="L181" s="63"/>
      <c r="M181" s="213" t="s">
        <v>21</v>
      </c>
      <c r="N181" s="214" t="s">
        <v>43</v>
      </c>
      <c r="O181" s="44"/>
      <c r="P181" s="215">
        <f>O181*H181</f>
        <v>0</v>
      </c>
      <c r="Q181" s="215">
        <v>0</v>
      </c>
      <c r="R181" s="215">
        <f>Q181*H181</f>
        <v>0</v>
      </c>
      <c r="S181" s="215">
        <v>0.01946</v>
      </c>
      <c r="T181" s="216">
        <f>S181*H181</f>
        <v>0.23352</v>
      </c>
      <c r="AR181" s="26" t="s">
        <v>376</v>
      </c>
      <c r="AT181" s="26" t="s">
        <v>165</v>
      </c>
      <c r="AU181" s="26" t="s">
        <v>81</v>
      </c>
      <c r="AY181" s="26" t="s">
        <v>162</v>
      </c>
      <c r="BE181" s="217">
        <f>IF(N181="základní",J181,0)</f>
        <v>0</v>
      </c>
      <c r="BF181" s="217">
        <f>IF(N181="snížená",J181,0)</f>
        <v>0</v>
      </c>
      <c r="BG181" s="217">
        <f>IF(N181="zákl. přenesená",J181,0)</f>
        <v>0</v>
      </c>
      <c r="BH181" s="217">
        <f>IF(N181="sníž. přenesená",J181,0)</f>
        <v>0</v>
      </c>
      <c r="BI181" s="217">
        <f>IF(N181="nulová",J181,0)</f>
        <v>0</v>
      </c>
      <c r="BJ181" s="26" t="s">
        <v>79</v>
      </c>
      <c r="BK181" s="217">
        <f>ROUND(I181*H181,2)</f>
        <v>0</v>
      </c>
      <c r="BL181" s="26" t="s">
        <v>376</v>
      </c>
      <c r="BM181" s="26" t="s">
        <v>2703</v>
      </c>
    </row>
    <row r="182" spans="2:65" s="1" customFormat="1" ht="22.5" customHeight="1">
      <c r="B182" s="43"/>
      <c r="C182" s="206" t="s">
        <v>591</v>
      </c>
      <c r="D182" s="206" t="s">
        <v>165</v>
      </c>
      <c r="E182" s="207" t="s">
        <v>1537</v>
      </c>
      <c r="F182" s="208" t="s">
        <v>1538</v>
      </c>
      <c r="G182" s="209" t="s">
        <v>1502</v>
      </c>
      <c r="H182" s="210">
        <v>11</v>
      </c>
      <c r="I182" s="211"/>
      <c r="J182" s="212">
        <f>ROUND(I182*H182,2)</f>
        <v>0</v>
      </c>
      <c r="K182" s="208" t="s">
        <v>169</v>
      </c>
      <c r="L182" s="63"/>
      <c r="M182" s="213" t="s">
        <v>21</v>
      </c>
      <c r="N182" s="214" t="s">
        <v>43</v>
      </c>
      <c r="O182" s="44"/>
      <c r="P182" s="215">
        <f>O182*H182</f>
        <v>0</v>
      </c>
      <c r="Q182" s="215">
        <v>0.00186</v>
      </c>
      <c r="R182" s="215">
        <f>Q182*H182</f>
        <v>0.020460000000000002</v>
      </c>
      <c r="S182" s="215">
        <v>0</v>
      </c>
      <c r="T182" s="216">
        <f>S182*H182</f>
        <v>0</v>
      </c>
      <c r="AR182" s="26" t="s">
        <v>376</v>
      </c>
      <c r="AT182" s="26" t="s">
        <v>165</v>
      </c>
      <c r="AU182" s="26" t="s">
        <v>81</v>
      </c>
      <c r="AY182" s="26" t="s">
        <v>162</v>
      </c>
      <c r="BE182" s="217">
        <f>IF(N182="základní",J182,0)</f>
        <v>0</v>
      </c>
      <c r="BF182" s="217">
        <f>IF(N182="snížená",J182,0)</f>
        <v>0</v>
      </c>
      <c r="BG182" s="217">
        <f>IF(N182="zákl. přenesená",J182,0)</f>
        <v>0</v>
      </c>
      <c r="BH182" s="217">
        <f>IF(N182="sníž. přenesená",J182,0)</f>
        <v>0</v>
      </c>
      <c r="BI182" s="217">
        <f>IF(N182="nulová",J182,0)</f>
        <v>0</v>
      </c>
      <c r="BJ182" s="26" t="s">
        <v>79</v>
      </c>
      <c r="BK182" s="217">
        <f>ROUND(I182*H182,2)</f>
        <v>0</v>
      </c>
      <c r="BL182" s="26" t="s">
        <v>376</v>
      </c>
      <c r="BM182" s="26" t="s">
        <v>2704</v>
      </c>
    </row>
    <row r="183" spans="2:65" s="1" customFormat="1" ht="22.5" customHeight="1">
      <c r="B183" s="43"/>
      <c r="C183" s="258" t="s">
        <v>597</v>
      </c>
      <c r="D183" s="258" t="s">
        <v>237</v>
      </c>
      <c r="E183" s="259" t="s">
        <v>1540</v>
      </c>
      <c r="F183" s="260" t="s">
        <v>1541</v>
      </c>
      <c r="G183" s="261" t="s">
        <v>416</v>
      </c>
      <c r="H183" s="262">
        <v>11</v>
      </c>
      <c r="I183" s="263"/>
      <c r="J183" s="264">
        <f>ROUND(I183*H183,2)</f>
        <v>0</v>
      </c>
      <c r="K183" s="260" t="s">
        <v>21</v>
      </c>
      <c r="L183" s="265"/>
      <c r="M183" s="266" t="s">
        <v>21</v>
      </c>
      <c r="N183" s="267" t="s">
        <v>43</v>
      </c>
      <c r="O183" s="44"/>
      <c r="P183" s="215">
        <f>O183*H183</f>
        <v>0</v>
      </c>
      <c r="Q183" s="215">
        <v>0.012</v>
      </c>
      <c r="R183" s="215">
        <f>Q183*H183</f>
        <v>0.132</v>
      </c>
      <c r="S183" s="215">
        <v>0</v>
      </c>
      <c r="T183" s="216">
        <f>S183*H183</f>
        <v>0</v>
      </c>
      <c r="AR183" s="26" t="s">
        <v>464</v>
      </c>
      <c r="AT183" s="26" t="s">
        <v>237</v>
      </c>
      <c r="AU183" s="26" t="s">
        <v>81</v>
      </c>
      <c r="AY183" s="26" t="s">
        <v>162</v>
      </c>
      <c r="BE183" s="217">
        <f>IF(N183="základní",J183,0)</f>
        <v>0</v>
      </c>
      <c r="BF183" s="217">
        <f>IF(N183="snížená",J183,0)</f>
        <v>0</v>
      </c>
      <c r="BG183" s="217">
        <f>IF(N183="zákl. přenesená",J183,0)</f>
        <v>0</v>
      </c>
      <c r="BH183" s="217">
        <f>IF(N183="sníž. přenesená",J183,0)</f>
        <v>0</v>
      </c>
      <c r="BI183" s="217">
        <f>IF(N183="nulová",J183,0)</f>
        <v>0</v>
      </c>
      <c r="BJ183" s="26" t="s">
        <v>79</v>
      </c>
      <c r="BK183" s="217">
        <f>ROUND(I183*H183,2)</f>
        <v>0</v>
      </c>
      <c r="BL183" s="26" t="s">
        <v>376</v>
      </c>
      <c r="BM183" s="26" t="s">
        <v>2705</v>
      </c>
    </row>
    <row r="184" spans="2:65" s="1" customFormat="1" ht="22.5" customHeight="1">
      <c r="B184" s="43"/>
      <c r="C184" s="258" t="s">
        <v>603</v>
      </c>
      <c r="D184" s="258" t="s">
        <v>237</v>
      </c>
      <c r="E184" s="259" t="s">
        <v>1543</v>
      </c>
      <c r="F184" s="260" t="s">
        <v>1544</v>
      </c>
      <c r="G184" s="261" t="s">
        <v>416</v>
      </c>
      <c r="H184" s="262">
        <v>11</v>
      </c>
      <c r="I184" s="263"/>
      <c r="J184" s="264">
        <f>ROUND(I184*H184,2)</f>
        <v>0</v>
      </c>
      <c r="K184" s="260" t="s">
        <v>21</v>
      </c>
      <c r="L184" s="265"/>
      <c r="M184" s="266" t="s">
        <v>21</v>
      </c>
      <c r="N184" s="267" t="s">
        <v>43</v>
      </c>
      <c r="O184" s="44"/>
      <c r="P184" s="215">
        <f>O184*H184</f>
        <v>0</v>
      </c>
      <c r="Q184" s="215">
        <v>0.00032</v>
      </c>
      <c r="R184" s="215">
        <f>Q184*H184</f>
        <v>0.00352</v>
      </c>
      <c r="S184" s="215">
        <v>0</v>
      </c>
      <c r="T184" s="216">
        <f>S184*H184</f>
        <v>0</v>
      </c>
      <c r="AR184" s="26" t="s">
        <v>464</v>
      </c>
      <c r="AT184" s="26" t="s">
        <v>237</v>
      </c>
      <c r="AU184" s="26" t="s">
        <v>81</v>
      </c>
      <c r="AY184" s="26" t="s">
        <v>162</v>
      </c>
      <c r="BE184" s="217">
        <f>IF(N184="základní",J184,0)</f>
        <v>0</v>
      </c>
      <c r="BF184" s="217">
        <f>IF(N184="snížená",J184,0)</f>
        <v>0</v>
      </c>
      <c r="BG184" s="217">
        <f>IF(N184="zákl. přenesená",J184,0)</f>
        <v>0</v>
      </c>
      <c r="BH184" s="217">
        <f>IF(N184="sníž. přenesená",J184,0)</f>
        <v>0</v>
      </c>
      <c r="BI184" s="217">
        <f>IF(N184="nulová",J184,0)</f>
        <v>0</v>
      </c>
      <c r="BJ184" s="26" t="s">
        <v>79</v>
      </c>
      <c r="BK184" s="217">
        <f>ROUND(I184*H184,2)</f>
        <v>0</v>
      </c>
      <c r="BL184" s="26" t="s">
        <v>376</v>
      </c>
      <c r="BM184" s="26" t="s">
        <v>2706</v>
      </c>
    </row>
    <row r="185" spans="2:65" s="1" customFormat="1" ht="22.5" customHeight="1">
      <c r="B185" s="43"/>
      <c r="C185" s="206" t="s">
        <v>610</v>
      </c>
      <c r="D185" s="206" t="s">
        <v>165</v>
      </c>
      <c r="E185" s="207" t="s">
        <v>1546</v>
      </c>
      <c r="F185" s="208" t="s">
        <v>1547</v>
      </c>
      <c r="G185" s="209" t="s">
        <v>1502</v>
      </c>
      <c r="H185" s="210">
        <v>1</v>
      </c>
      <c r="I185" s="211"/>
      <c r="J185" s="212">
        <f>ROUND(I185*H185,2)</f>
        <v>0</v>
      </c>
      <c r="K185" s="208" t="s">
        <v>169</v>
      </c>
      <c r="L185" s="63"/>
      <c r="M185" s="213" t="s">
        <v>21</v>
      </c>
      <c r="N185" s="214" t="s">
        <v>43</v>
      </c>
      <c r="O185" s="44"/>
      <c r="P185" s="215">
        <f>O185*H185</f>
        <v>0</v>
      </c>
      <c r="Q185" s="215">
        <v>0.03088</v>
      </c>
      <c r="R185" s="215">
        <f>Q185*H185</f>
        <v>0.03088</v>
      </c>
      <c r="S185" s="215">
        <v>0</v>
      </c>
      <c r="T185" s="216">
        <f>S185*H185</f>
        <v>0</v>
      </c>
      <c r="AR185" s="26" t="s">
        <v>376</v>
      </c>
      <c r="AT185" s="26" t="s">
        <v>165</v>
      </c>
      <c r="AU185" s="26" t="s">
        <v>81</v>
      </c>
      <c r="AY185" s="26" t="s">
        <v>162</v>
      </c>
      <c r="BE185" s="217">
        <f>IF(N185="základní",J185,0)</f>
        <v>0</v>
      </c>
      <c r="BF185" s="217">
        <f>IF(N185="snížená",J185,0)</f>
        <v>0</v>
      </c>
      <c r="BG185" s="217">
        <f>IF(N185="zákl. přenesená",J185,0)</f>
        <v>0</v>
      </c>
      <c r="BH185" s="217">
        <f>IF(N185="sníž. přenesená",J185,0)</f>
        <v>0</v>
      </c>
      <c r="BI185" s="217">
        <f>IF(N185="nulová",J185,0)</f>
        <v>0</v>
      </c>
      <c r="BJ185" s="26" t="s">
        <v>79</v>
      </c>
      <c r="BK185" s="217">
        <f>ROUND(I185*H185,2)</f>
        <v>0</v>
      </c>
      <c r="BL185" s="26" t="s">
        <v>376</v>
      </c>
      <c r="BM185" s="26" t="s">
        <v>2707</v>
      </c>
    </row>
    <row r="186" spans="2:47" s="1" customFormat="1" ht="54">
      <c r="B186" s="43"/>
      <c r="C186" s="65"/>
      <c r="D186" s="245" t="s">
        <v>172</v>
      </c>
      <c r="E186" s="65"/>
      <c r="F186" s="279" t="s">
        <v>1549</v>
      </c>
      <c r="G186" s="65"/>
      <c r="H186" s="65"/>
      <c r="I186" s="174"/>
      <c r="J186" s="65"/>
      <c r="K186" s="65"/>
      <c r="L186" s="63"/>
      <c r="M186" s="220"/>
      <c r="N186" s="44"/>
      <c r="O186" s="44"/>
      <c r="P186" s="44"/>
      <c r="Q186" s="44"/>
      <c r="R186" s="44"/>
      <c r="S186" s="44"/>
      <c r="T186" s="80"/>
      <c r="AT186" s="26" t="s">
        <v>172</v>
      </c>
      <c r="AU186" s="26" t="s">
        <v>81</v>
      </c>
    </row>
    <row r="187" spans="2:65" s="1" customFormat="1" ht="22.5" customHeight="1">
      <c r="B187" s="43"/>
      <c r="C187" s="206" t="s">
        <v>615</v>
      </c>
      <c r="D187" s="206" t="s">
        <v>165</v>
      </c>
      <c r="E187" s="207" t="s">
        <v>1550</v>
      </c>
      <c r="F187" s="208" t="s">
        <v>1551</v>
      </c>
      <c r="G187" s="209" t="s">
        <v>1502</v>
      </c>
      <c r="H187" s="210">
        <v>1</v>
      </c>
      <c r="I187" s="211"/>
      <c r="J187" s="212">
        <f>ROUND(I187*H187,2)</f>
        <v>0</v>
      </c>
      <c r="K187" s="208" t="s">
        <v>21</v>
      </c>
      <c r="L187" s="63"/>
      <c r="M187" s="213" t="s">
        <v>21</v>
      </c>
      <c r="N187" s="214" t="s">
        <v>43</v>
      </c>
      <c r="O187" s="44"/>
      <c r="P187" s="215">
        <f>O187*H187</f>
        <v>0</v>
      </c>
      <c r="Q187" s="215">
        <v>0.01034</v>
      </c>
      <c r="R187" s="215">
        <f>Q187*H187</f>
        <v>0.01034</v>
      </c>
      <c r="S187" s="215">
        <v>0</v>
      </c>
      <c r="T187" s="216">
        <f>S187*H187</f>
        <v>0</v>
      </c>
      <c r="AR187" s="26" t="s">
        <v>376</v>
      </c>
      <c r="AT187" s="26" t="s">
        <v>165</v>
      </c>
      <c r="AU187" s="26" t="s">
        <v>81</v>
      </c>
      <c r="AY187" s="26" t="s">
        <v>162</v>
      </c>
      <c r="BE187" s="217">
        <f>IF(N187="základní",J187,0)</f>
        <v>0</v>
      </c>
      <c r="BF187" s="217">
        <f>IF(N187="snížená",J187,0)</f>
        <v>0</v>
      </c>
      <c r="BG187" s="217">
        <f>IF(N187="zákl. přenesená",J187,0)</f>
        <v>0</v>
      </c>
      <c r="BH187" s="217">
        <f>IF(N187="sníž. přenesená",J187,0)</f>
        <v>0</v>
      </c>
      <c r="BI187" s="217">
        <f>IF(N187="nulová",J187,0)</f>
        <v>0</v>
      </c>
      <c r="BJ187" s="26" t="s">
        <v>79</v>
      </c>
      <c r="BK187" s="217">
        <f>ROUND(I187*H187,2)</f>
        <v>0</v>
      </c>
      <c r="BL187" s="26" t="s">
        <v>376</v>
      </c>
      <c r="BM187" s="26" t="s">
        <v>2708</v>
      </c>
    </row>
    <row r="188" spans="2:65" s="1" customFormat="1" ht="22.5" customHeight="1">
      <c r="B188" s="43"/>
      <c r="C188" s="206" t="s">
        <v>621</v>
      </c>
      <c r="D188" s="206" t="s">
        <v>165</v>
      </c>
      <c r="E188" s="207" t="s">
        <v>1568</v>
      </c>
      <c r="F188" s="208" t="s">
        <v>1569</v>
      </c>
      <c r="G188" s="209" t="s">
        <v>1502</v>
      </c>
      <c r="H188" s="210">
        <v>4</v>
      </c>
      <c r="I188" s="211"/>
      <c r="J188" s="212">
        <f>ROUND(I188*H188,2)</f>
        <v>0</v>
      </c>
      <c r="K188" s="208" t="s">
        <v>21</v>
      </c>
      <c r="L188" s="63"/>
      <c r="M188" s="213" t="s">
        <v>21</v>
      </c>
      <c r="N188" s="214" t="s">
        <v>43</v>
      </c>
      <c r="O188" s="44"/>
      <c r="P188" s="215">
        <f>O188*H188</f>
        <v>0</v>
      </c>
      <c r="Q188" s="215">
        <v>0.0003</v>
      </c>
      <c r="R188" s="215">
        <f>Q188*H188</f>
        <v>0.0012</v>
      </c>
      <c r="S188" s="215">
        <v>0</v>
      </c>
      <c r="T188" s="216">
        <f>S188*H188</f>
        <v>0</v>
      </c>
      <c r="AR188" s="26" t="s">
        <v>376</v>
      </c>
      <c r="AT188" s="26" t="s">
        <v>165</v>
      </c>
      <c r="AU188" s="26" t="s">
        <v>81</v>
      </c>
      <c r="AY188" s="26" t="s">
        <v>162</v>
      </c>
      <c r="BE188" s="217">
        <f>IF(N188="základní",J188,0)</f>
        <v>0</v>
      </c>
      <c r="BF188" s="217">
        <f>IF(N188="snížená",J188,0)</f>
        <v>0</v>
      </c>
      <c r="BG188" s="217">
        <f>IF(N188="zákl. přenesená",J188,0)</f>
        <v>0</v>
      </c>
      <c r="BH188" s="217">
        <f>IF(N188="sníž. přenesená",J188,0)</f>
        <v>0</v>
      </c>
      <c r="BI188" s="217">
        <f>IF(N188="nulová",J188,0)</f>
        <v>0</v>
      </c>
      <c r="BJ188" s="26" t="s">
        <v>79</v>
      </c>
      <c r="BK188" s="217">
        <f>ROUND(I188*H188,2)</f>
        <v>0</v>
      </c>
      <c r="BL188" s="26" t="s">
        <v>376</v>
      </c>
      <c r="BM188" s="26" t="s">
        <v>2709</v>
      </c>
    </row>
    <row r="189" spans="2:65" s="1" customFormat="1" ht="22.5" customHeight="1">
      <c r="B189" s="43"/>
      <c r="C189" s="206" t="s">
        <v>630</v>
      </c>
      <c r="D189" s="206" t="s">
        <v>165</v>
      </c>
      <c r="E189" s="207" t="s">
        <v>1571</v>
      </c>
      <c r="F189" s="208" t="s">
        <v>1572</v>
      </c>
      <c r="G189" s="209" t="s">
        <v>1502</v>
      </c>
      <c r="H189" s="210">
        <v>13</v>
      </c>
      <c r="I189" s="211"/>
      <c r="J189" s="212">
        <f>ROUND(I189*H189,2)</f>
        <v>0</v>
      </c>
      <c r="K189" s="208" t="s">
        <v>169</v>
      </c>
      <c r="L189" s="63"/>
      <c r="M189" s="213" t="s">
        <v>21</v>
      </c>
      <c r="N189" s="214" t="s">
        <v>43</v>
      </c>
      <c r="O189" s="44"/>
      <c r="P189" s="215">
        <f>O189*H189</f>
        <v>0</v>
      </c>
      <c r="Q189" s="215">
        <v>0</v>
      </c>
      <c r="R189" s="215">
        <f>Q189*H189</f>
        <v>0</v>
      </c>
      <c r="S189" s="215">
        <v>0.00156</v>
      </c>
      <c r="T189" s="216">
        <f>S189*H189</f>
        <v>0.02028</v>
      </c>
      <c r="AR189" s="26" t="s">
        <v>376</v>
      </c>
      <c r="AT189" s="26" t="s">
        <v>165</v>
      </c>
      <c r="AU189" s="26" t="s">
        <v>81</v>
      </c>
      <c r="AY189" s="26" t="s">
        <v>162</v>
      </c>
      <c r="BE189" s="217">
        <f>IF(N189="základní",J189,0)</f>
        <v>0</v>
      </c>
      <c r="BF189" s="217">
        <f>IF(N189="snížená",J189,0)</f>
        <v>0</v>
      </c>
      <c r="BG189" s="217">
        <f>IF(N189="zákl. přenesená",J189,0)</f>
        <v>0</v>
      </c>
      <c r="BH189" s="217">
        <f>IF(N189="sníž. přenesená",J189,0)</f>
        <v>0</v>
      </c>
      <c r="BI189" s="217">
        <f>IF(N189="nulová",J189,0)</f>
        <v>0</v>
      </c>
      <c r="BJ189" s="26" t="s">
        <v>79</v>
      </c>
      <c r="BK189" s="217">
        <f>ROUND(I189*H189,2)</f>
        <v>0</v>
      </c>
      <c r="BL189" s="26" t="s">
        <v>376</v>
      </c>
      <c r="BM189" s="26" t="s">
        <v>2710</v>
      </c>
    </row>
    <row r="190" spans="2:65" s="1" customFormat="1" ht="22.5" customHeight="1">
      <c r="B190" s="43"/>
      <c r="C190" s="206" t="s">
        <v>639</v>
      </c>
      <c r="D190" s="206" t="s">
        <v>165</v>
      </c>
      <c r="E190" s="207" t="s">
        <v>1578</v>
      </c>
      <c r="F190" s="208" t="s">
        <v>1579</v>
      </c>
      <c r="G190" s="209" t="s">
        <v>1502</v>
      </c>
      <c r="H190" s="210">
        <v>2</v>
      </c>
      <c r="I190" s="211"/>
      <c r="J190" s="212">
        <f>ROUND(I190*H190,2)</f>
        <v>0</v>
      </c>
      <c r="K190" s="208" t="s">
        <v>169</v>
      </c>
      <c r="L190" s="63"/>
      <c r="M190" s="213" t="s">
        <v>21</v>
      </c>
      <c r="N190" s="214" t="s">
        <v>43</v>
      </c>
      <c r="O190" s="44"/>
      <c r="P190" s="215">
        <f>O190*H190</f>
        <v>0</v>
      </c>
      <c r="Q190" s="215">
        <v>0.0018</v>
      </c>
      <c r="R190" s="215">
        <f>Q190*H190</f>
        <v>0.0036</v>
      </c>
      <c r="S190" s="215">
        <v>0</v>
      </c>
      <c r="T190" s="216">
        <f>S190*H190</f>
        <v>0</v>
      </c>
      <c r="AR190" s="26" t="s">
        <v>376</v>
      </c>
      <c r="AT190" s="26" t="s">
        <v>165</v>
      </c>
      <c r="AU190" s="26" t="s">
        <v>81</v>
      </c>
      <c r="AY190" s="26" t="s">
        <v>162</v>
      </c>
      <c r="BE190" s="217">
        <f>IF(N190="základní",J190,0)</f>
        <v>0</v>
      </c>
      <c r="BF190" s="217">
        <f>IF(N190="snížená",J190,0)</f>
        <v>0</v>
      </c>
      <c r="BG190" s="217">
        <f>IF(N190="zákl. přenesená",J190,0)</f>
        <v>0</v>
      </c>
      <c r="BH190" s="217">
        <f>IF(N190="sníž. přenesená",J190,0)</f>
        <v>0</v>
      </c>
      <c r="BI190" s="217">
        <f>IF(N190="nulová",J190,0)</f>
        <v>0</v>
      </c>
      <c r="BJ190" s="26" t="s">
        <v>79</v>
      </c>
      <c r="BK190" s="217">
        <f>ROUND(I190*H190,2)</f>
        <v>0</v>
      </c>
      <c r="BL190" s="26" t="s">
        <v>376</v>
      </c>
      <c r="BM190" s="26" t="s">
        <v>2711</v>
      </c>
    </row>
    <row r="191" spans="2:47" s="1" customFormat="1" ht="27">
      <c r="B191" s="43"/>
      <c r="C191" s="65"/>
      <c r="D191" s="245" t="s">
        <v>172</v>
      </c>
      <c r="E191" s="65"/>
      <c r="F191" s="279" t="s">
        <v>1577</v>
      </c>
      <c r="G191" s="65"/>
      <c r="H191" s="65"/>
      <c r="I191" s="174"/>
      <c r="J191" s="65"/>
      <c r="K191" s="65"/>
      <c r="L191" s="63"/>
      <c r="M191" s="220"/>
      <c r="N191" s="44"/>
      <c r="O191" s="44"/>
      <c r="P191" s="44"/>
      <c r="Q191" s="44"/>
      <c r="R191" s="44"/>
      <c r="S191" s="44"/>
      <c r="T191" s="80"/>
      <c r="AT191" s="26" t="s">
        <v>172</v>
      </c>
      <c r="AU191" s="26" t="s">
        <v>81</v>
      </c>
    </row>
    <row r="192" spans="2:65" s="1" customFormat="1" ht="22.5" customHeight="1">
      <c r="B192" s="43"/>
      <c r="C192" s="206" t="s">
        <v>644</v>
      </c>
      <c r="D192" s="206" t="s">
        <v>165</v>
      </c>
      <c r="E192" s="207" t="s">
        <v>1581</v>
      </c>
      <c r="F192" s="208" t="s">
        <v>1582</v>
      </c>
      <c r="G192" s="209" t="s">
        <v>416</v>
      </c>
      <c r="H192" s="210">
        <v>11</v>
      </c>
      <c r="I192" s="211"/>
      <c r="J192" s="212">
        <f>ROUND(I192*H192,2)</f>
        <v>0</v>
      </c>
      <c r="K192" s="208" t="s">
        <v>169</v>
      </c>
      <c r="L192" s="63"/>
      <c r="M192" s="213" t="s">
        <v>21</v>
      </c>
      <c r="N192" s="214" t="s">
        <v>43</v>
      </c>
      <c r="O192" s="44"/>
      <c r="P192" s="215">
        <f>O192*H192</f>
        <v>0</v>
      </c>
      <c r="Q192" s="215">
        <v>0.00016</v>
      </c>
      <c r="R192" s="215">
        <f>Q192*H192</f>
        <v>0.00176</v>
      </c>
      <c r="S192" s="215">
        <v>0</v>
      </c>
      <c r="T192" s="216">
        <f>S192*H192</f>
        <v>0</v>
      </c>
      <c r="AR192" s="26" t="s">
        <v>376</v>
      </c>
      <c r="AT192" s="26" t="s">
        <v>165</v>
      </c>
      <c r="AU192" s="26" t="s">
        <v>81</v>
      </c>
      <c r="AY192" s="26" t="s">
        <v>162</v>
      </c>
      <c r="BE192" s="217">
        <f>IF(N192="základní",J192,0)</f>
        <v>0</v>
      </c>
      <c r="BF192" s="217">
        <f>IF(N192="snížená",J192,0)</f>
        <v>0</v>
      </c>
      <c r="BG192" s="217">
        <f>IF(N192="zákl. přenesená",J192,0)</f>
        <v>0</v>
      </c>
      <c r="BH192" s="217">
        <f>IF(N192="sníž. přenesená",J192,0)</f>
        <v>0</v>
      </c>
      <c r="BI192" s="217">
        <f>IF(N192="nulová",J192,0)</f>
        <v>0</v>
      </c>
      <c r="BJ192" s="26" t="s">
        <v>79</v>
      </c>
      <c r="BK192" s="217">
        <f>ROUND(I192*H192,2)</f>
        <v>0</v>
      </c>
      <c r="BL192" s="26" t="s">
        <v>376</v>
      </c>
      <c r="BM192" s="26" t="s">
        <v>2712</v>
      </c>
    </row>
    <row r="193" spans="2:65" s="1" customFormat="1" ht="22.5" customHeight="1">
      <c r="B193" s="43"/>
      <c r="C193" s="258" t="s">
        <v>651</v>
      </c>
      <c r="D193" s="258" t="s">
        <v>237</v>
      </c>
      <c r="E193" s="259" t="s">
        <v>1584</v>
      </c>
      <c r="F193" s="260" t="s">
        <v>1585</v>
      </c>
      <c r="G193" s="261" t="s">
        <v>416</v>
      </c>
      <c r="H193" s="262">
        <v>11</v>
      </c>
      <c r="I193" s="263"/>
      <c r="J193" s="264">
        <f>ROUND(I193*H193,2)</f>
        <v>0</v>
      </c>
      <c r="K193" s="260" t="s">
        <v>21</v>
      </c>
      <c r="L193" s="265"/>
      <c r="M193" s="266" t="s">
        <v>21</v>
      </c>
      <c r="N193" s="267" t="s">
        <v>43</v>
      </c>
      <c r="O193" s="44"/>
      <c r="P193" s="215">
        <f>O193*H193</f>
        <v>0</v>
      </c>
      <c r="Q193" s="215">
        <v>0.0028</v>
      </c>
      <c r="R193" s="215">
        <f>Q193*H193</f>
        <v>0.0308</v>
      </c>
      <c r="S193" s="215">
        <v>0</v>
      </c>
      <c r="T193" s="216">
        <f>S193*H193</f>
        <v>0</v>
      </c>
      <c r="AR193" s="26" t="s">
        <v>464</v>
      </c>
      <c r="AT193" s="26" t="s">
        <v>237</v>
      </c>
      <c r="AU193" s="26" t="s">
        <v>81</v>
      </c>
      <c r="AY193" s="26" t="s">
        <v>162</v>
      </c>
      <c r="BE193" s="217">
        <f>IF(N193="základní",J193,0)</f>
        <v>0</v>
      </c>
      <c r="BF193" s="217">
        <f>IF(N193="snížená",J193,0)</f>
        <v>0</v>
      </c>
      <c r="BG193" s="217">
        <f>IF(N193="zákl. přenesená",J193,0)</f>
        <v>0</v>
      </c>
      <c r="BH193" s="217">
        <f>IF(N193="sníž. přenesená",J193,0)</f>
        <v>0</v>
      </c>
      <c r="BI193" s="217">
        <f>IF(N193="nulová",J193,0)</f>
        <v>0</v>
      </c>
      <c r="BJ193" s="26" t="s">
        <v>79</v>
      </c>
      <c r="BK193" s="217">
        <f>ROUND(I193*H193,2)</f>
        <v>0</v>
      </c>
      <c r="BL193" s="26" t="s">
        <v>376</v>
      </c>
      <c r="BM193" s="26" t="s">
        <v>2713</v>
      </c>
    </row>
    <row r="194" spans="2:65" s="1" customFormat="1" ht="22.5" customHeight="1">
      <c r="B194" s="43"/>
      <c r="C194" s="206" t="s">
        <v>667</v>
      </c>
      <c r="D194" s="206" t="s">
        <v>165</v>
      </c>
      <c r="E194" s="207" t="s">
        <v>1594</v>
      </c>
      <c r="F194" s="208" t="s">
        <v>1595</v>
      </c>
      <c r="G194" s="209" t="s">
        <v>416</v>
      </c>
      <c r="H194" s="210">
        <v>1</v>
      </c>
      <c r="I194" s="211"/>
      <c r="J194" s="212">
        <f>ROUND(I194*H194,2)</f>
        <v>0</v>
      </c>
      <c r="K194" s="208" t="s">
        <v>169</v>
      </c>
      <c r="L194" s="63"/>
      <c r="M194" s="213" t="s">
        <v>21</v>
      </c>
      <c r="N194" s="214" t="s">
        <v>43</v>
      </c>
      <c r="O194" s="44"/>
      <c r="P194" s="215">
        <f>O194*H194</f>
        <v>0</v>
      </c>
      <c r="Q194" s="215">
        <v>0.00013</v>
      </c>
      <c r="R194" s="215">
        <f>Q194*H194</f>
        <v>0.00013</v>
      </c>
      <c r="S194" s="215">
        <v>0</v>
      </c>
      <c r="T194" s="216">
        <f>S194*H194</f>
        <v>0</v>
      </c>
      <c r="AR194" s="26" t="s">
        <v>376</v>
      </c>
      <c r="AT194" s="26" t="s">
        <v>165</v>
      </c>
      <c r="AU194" s="26" t="s">
        <v>81</v>
      </c>
      <c r="AY194" s="26" t="s">
        <v>162</v>
      </c>
      <c r="BE194" s="217">
        <f>IF(N194="základní",J194,0)</f>
        <v>0</v>
      </c>
      <c r="BF194" s="217">
        <f>IF(N194="snížená",J194,0)</f>
        <v>0</v>
      </c>
      <c r="BG194" s="217">
        <f>IF(N194="zákl. přenesená",J194,0)</f>
        <v>0</v>
      </c>
      <c r="BH194" s="217">
        <f>IF(N194="sníž. přenesená",J194,0)</f>
        <v>0</v>
      </c>
      <c r="BI194" s="217">
        <f>IF(N194="nulová",J194,0)</f>
        <v>0</v>
      </c>
      <c r="BJ194" s="26" t="s">
        <v>79</v>
      </c>
      <c r="BK194" s="217">
        <f>ROUND(I194*H194,2)</f>
        <v>0</v>
      </c>
      <c r="BL194" s="26" t="s">
        <v>376</v>
      </c>
      <c r="BM194" s="26" t="s">
        <v>2714</v>
      </c>
    </row>
    <row r="195" spans="2:47" s="1" customFormat="1" ht="27">
      <c r="B195" s="43"/>
      <c r="C195" s="65"/>
      <c r="D195" s="245" t="s">
        <v>172</v>
      </c>
      <c r="E195" s="65"/>
      <c r="F195" s="279" t="s">
        <v>1597</v>
      </c>
      <c r="G195" s="65"/>
      <c r="H195" s="65"/>
      <c r="I195" s="174"/>
      <c r="J195" s="65"/>
      <c r="K195" s="65"/>
      <c r="L195" s="63"/>
      <c r="M195" s="220"/>
      <c r="N195" s="44"/>
      <c r="O195" s="44"/>
      <c r="P195" s="44"/>
      <c r="Q195" s="44"/>
      <c r="R195" s="44"/>
      <c r="S195" s="44"/>
      <c r="T195" s="80"/>
      <c r="AT195" s="26" t="s">
        <v>172</v>
      </c>
      <c r="AU195" s="26" t="s">
        <v>81</v>
      </c>
    </row>
    <row r="196" spans="2:65" s="1" customFormat="1" ht="22.5" customHeight="1">
      <c r="B196" s="43"/>
      <c r="C196" s="258" t="s">
        <v>673</v>
      </c>
      <c r="D196" s="258" t="s">
        <v>237</v>
      </c>
      <c r="E196" s="259" t="s">
        <v>1598</v>
      </c>
      <c r="F196" s="260" t="s">
        <v>1599</v>
      </c>
      <c r="G196" s="261" t="s">
        <v>416</v>
      </c>
      <c r="H196" s="262">
        <v>1</v>
      </c>
      <c r="I196" s="263"/>
      <c r="J196" s="264">
        <f>ROUND(I196*H196,2)</f>
        <v>0</v>
      </c>
      <c r="K196" s="260" t="s">
        <v>21</v>
      </c>
      <c r="L196" s="265"/>
      <c r="M196" s="266" t="s">
        <v>21</v>
      </c>
      <c r="N196" s="267" t="s">
        <v>43</v>
      </c>
      <c r="O196" s="44"/>
      <c r="P196" s="215">
        <f>O196*H196</f>
        <v>0</v>
      </c>
      <c r="Q196" s="215">
        <v>0.00168</v>
      </c>
      <c r="R196" s="215">
        <f>Q196*H196</f>
        <v>0.00168</v>
      </c>
      <c r="S196" s="215">
        <v>0</v>
      </c>
      <c r="T196" s="216">
        <f>S196*H196</f>
        <v>0</v>
      </c>
      <c r="AR196" s="26" t="s">
        <v>464</v>
      </c>
      <c r="AT196" s="26" t="s">
        <v>237</v>
      </c>
      <c r="AU196" s="26" t="s">
        <v>81</v>
      </c>
      <c r="AY196" s="26" t="s">
        <v>162</v>
      </c>
      <c r="BE196" s="217">
        <f>IF(N196="základní",J196,0)</f>
        <v>0</v>
      </c>
      <c r="BF196" s="217">
        <f>IF(N196="snížená",J196,0)</f>
        <v>0</v>
      </c>
      <c r="BG196" s="217">
        <f>IF(N196="zákl. přenesená",J196,0)</f>
        <v>0</v>
      </c>
      <c r="BH196" s="217">
        <f>IF(N196="sníž. přenesená",J196,0)</f>
        <v>0</v>
      </c>
      <c r="BI196" s="217">
        <f>IF(N196="nulová",J196,0)</f>
        <v>0</v>
      </c>
      <c r="BJ196" s="26" t="s">
        <v>79</v>
      </c>
      <c r="BK196" s="217">
        <f>ROUND(I196*H196,2)</f>
        <v>0</v>
      </c>
      <c r="BL196" s="26" t="s">
        <v>376</v>
      </c>
      <c r="BM196" s="26" t="s">
        <v>2715</v>
      </c>
    </row>
    <row r="197" spans="2:65" s="1" customFormat="1" ht="22.5" customHeight="1">
      <c r="B197" s="43"/>
      <c r="C197" s="206" t="s">
        <v>694</v>
      </c>
      <c r="D197" s="206" t="s">
        <v>165</v>
      </c>
      <c r="E197" s="207" t="s">
        <v>1604</v>
      </c>
      <c r="F197" s="208" t="s">
        <v>1605</v>
      </c>
      <c r="G197" s="209" t="s">
        <v>594</v>
      </c>
      <c r="H197" s="280"/>
      <c r="I197" s="211"/>
      <c r="J197" s="212">
        <f>ROUND(I197*H197,2)</f>
        <v>0</v>
      </c>
      <c r="K197" s="208" t="s">
        <v>169</v>
      </c>
      <c r="L197" s="63"/>
      <c r="M197" s="213" t="s">
        <v>21</v>
      </c>
      <c r="N197" s="214" t="s">
        <v>43</v>
      </c>
      <c r="O197" s="44"/>
      <c r="P197" s="215">
        <f>O197*H197</f>
        <v>0</v>
      </c>
      <c r="Q197" s="215">
        <v>0</v>
      </c>
      <c r="R197" s="215">
        <f>Q197*H197</f>
        <v>0</v>
      </c>
      <c r="S197" s="215">
        <v>0</v>
      </c>
      <c r="T197" s="216">
        <f>S197*H197</f>
        <v>0</v>
      </c>
      <c r="AR197" s="26" t="s">
        <v>376</v>
      </c>
      <c r="AT197" s="26" t="s">
        <v>165</v>
      </c>
      <c r="AU197" s="26" t="s">
        <v>81</v>
      </c>
      <c r="AY197" s="26" t="s">
        <v>162</v>
      </c>
      <c r="BE197" s="217">
        <f>IF(N197="základní",J197,0)</f>
        <v>0</v>
      </c>
      <c r="BF197" s="217">
        <f>IF(N197="snížená",J197,0)</f>
        <v>0</v>
      </c>
      <c r="BG197" s="217">
        <f>IF(N197="zákl. přenesená",J197,0)</f>
        <v>0</v>
      </c>
      <c r="BH197" s="217">
        <f>IF(N197="sníž. přenesená",J197,0)</f>
        <v>0</v>
      </c>
      <c r="BI197" s="217">
        <f>IF(N197="nulová",J197,0)</f>
        <v>0</v>
      </c>
      <c r="BJ197" s="26" t="s">
        <v>79</v>
      </c>
      <c r="BK197" s="217">
        <f>ROUND(I197*H197,2)</f>
        <v>0</v>
      </c>
      <c r="BL197" s="26" t="s">
        <v>376</v>
      </c>
      <c r="BM197" s="26" t="s">
        <v>2716</v>
      </c>
    </row>
    <row r="198" spans="2:47" s="1" customFormat="1" ht="121.5">
      <c r="B198" s="43"/>
      <c r="C198" s="65"/>
      <c r="D198" s="245" t="s">
        <v>172</v>
      </c>
      <c r="E198" s="65"/>
      <c r="F198" s="279" t="s">
        <v>1607</v>
      </c>
      <c r="G198" s="65"/>
      <c r="H198" s="65"/>
      <c r="I198" s="174"/>
      <c r="J198" s="65"/>
      <c r="K198" s="65"/>
      <c r="L198" s="63"/>
      <c r="M198" s="220"/>
      <c r="N198" s="44"/>
      <c r="O198" s="44"/>
      <c r="P198" s="44"/>
      <c r="Q198" s="44"/>
      <c r="R198" s="44"/>
      <c r="S198" s="44"/>
      <c r="T198" s="80"/>
      <c r="AT198" s="26" t="s">
        <v>172</v>
      </c>
      <c r="AU198" s="26" t="s">
        <v>81</v>
      </c>
    </row>
    <row r="199" spans="2:65" s="1" customFormat="1" ht="22.5" customHeight="1">
      <c r="B199" s="43"/>
      <c r="C199" s="206" t="s">
        <v>707</v>
      </c>
      <c r="D199" s="206" t="s">
        <v>165</v>
      </c>
      <c r="E199" s="207" t="s">
        <v>1608</v>
      </c>
      <c r="F199" s="208" t="s">
        <v>1609</v>
      </c>
      <c r="G199" s="209" t="s">
        <v>594</v>
      </c>
      <c r="H199" s="280"/>
      <c r="I199" s="211"/>
      <c r="J199" s="212">
        <f>ROUND(I199*H199,2)</f>
        <v>0</v>
      </c>
      <c r="K199" s="208" t="s">
        <v>169</v>
      </c>
      <c r="L199" s="63"/>
      <c r="M199" s="213" t="s">
        <v>21</v>
      </c>
      <c r="N199" s="214" t="s">
        <v>43</v>
      </c>
      <c r="O199" s="44"/>
      <c r="P199" s="215">
        <f>O199*H199</f>
        <v>0</v>
      </c>
      <c r="Q199" s="215">
        <v>0</v>
      </c>
      <c r="R199" s="215">
        <f>Q199*H199</f>
        <v>0</v>
      </c>
      <c r="S199" s="215">
        <v>0</v>
      </c>
      <c r="T199" s="216">
        <f>S199*H199</f>
        <v>0</v>
      </c>
      <c r="AR199" s="26" t="s">
        <v>376</v>
      </c>
      <c r="AT199" s="26" t="s">
        <v>165</v>
      </c>
      <c r="AU199" s="26" t="s">
        <v>81</v>
      </c>
      <c r="AY199" s="26" t="s">
        <v>162</v>
      </c>
      <c r="BE199" s="217">
        <f>IF(N199="základní",J199,0)</f>
        <v>0</v>
      </c>
      <c r="BF199" s="217">
        <f>IF(N199="snížená",J199,0)</f>
        <v>0</v>
      </c>
      <c r="BG199" s="217">
        <f>IF(N199="zákl. přenesená",J199,0)</f>
        <v>0</v>
      </c>
      <c r="BH199" s="217">
        <f>IF(N199="sníž. přenesená",J199,0)</f>
        <v>0</v>
      </c>
      <c r="BI199" s="217">
        <f>IF(N199="nulová",J199,0)</f>
        <v>0</v>
      </c>
      <c r="BJ199" s="26" t="s">
        <v>79</v>
      </c>
      <c r="BK199" s="217">
        <f>ROUND(I199*H199,2)</f>
        <v>0</v>
      </c>
      <c r="BL199" s="26" t="s">
        <v>376</v>
      </c>
      <c r="BM199" s="26" t="s">
        <v>2717</v>
      </c>
    </row>
    <row r="200" spans="2:63" s="11" customFormat="1" ht="37.35" customHeight="1">
      <c r="B200" s="189"/>
      <c r="C200" s="190"/>
      <c r="D200" s="191" t="s">
        <v>71</v>
      </c>
      <c r="E200" s="192" t="s">
        <v>1629</v>
      </c>
      <c r="F200" s="192" t="s">
        <v>1630</v>
      </c>
      <c r="G200" s="190"/>
      <c r="H200" s="190"/>
      <c r="I200" s="193"/>
      <c r="J200" s="194">
        <f>BK200</f>
        <v>0</v>
      </c>
      <c r="K200" s="190"/>
      <c r="L200" s="195"/>
      <c r="M200" s="196"/>
      <c r="N200" s="197"/>
      <c r="O200" s="197"/>
      <c r="P200" s="198">
        <f>P201</f>
        <v>0</v>
      </c>
      <c r="Q200" s="197"/>
      <c r="R200" s="198">
        <f>R201</f>
        <v>0</v>
      </c>
      <c r="S200" s="197"/>
      <c r="T200" s="199">
        <f>T201</f>
        <v>0</v>
      </c>
      <c r="AR200" s="200" t="s">
        <v>170</v>
      </c>
      <c r="AT200" s="201" t="s">
        <v>71</v>
      </c>
      <c r="AU200" s="201" t="s">
        <v>72</v>
      </c>
      <c r="AY200" s="200" t="s">
        <v>162</v>
      </c>
      <c r="BK200" s="202">
        <f>BK201</f>
        <v>0</v>
      </c>
    </row>
    <row r="201" spans="2:63" s="11" customFormat="1" ht="19.9" customHeight="1">
      <c r="B201" s="189"/>
      <c r="C201" s="190"/>
      <c r="D201" s="203" t="s">
        <v>71</v>
      </c>
      <c r="E201" s="204" t="s">
        <v>1631</v>
      </c>
      <c r="F201" s="204" t="s">
        <v>1632</v>
      </c>
      <c r="G201" s="190"/>
      <c r="H201" s="190"/>
      <c r="I201" s="193"/>
      <c r="J201" s="205">
        <f>BK201</f>
        <v>0</v>
      </c>
      <c r="K201" s="190"/>
      <c r="L201" s="195"/>
      <c r="M201" s="196"/>
      <c r="N201" s="197"/>
      <c r="O201" s="197"/>
      <c r="P201" s="198">
        <f>P202</f>
        <v>0</v>
      </c>
      <c r="Q201" s="197"/>
      <c r="R201" s="198">
        <f>R202</f>
        <v>0</v>
      </c>
      <c r="S201" s="197"/>
      <c r="T201" s="199">
        <f>T202</f>
        <v>0</v>
      </c>
      <c r="AR201" s="200" t="s">
        <v>170</v>
      </c>
      <c r="AT201" s="201" t="s">
        <v>71</v>
      </c>
      <c r="AU201" s="201" t="s">
        <v>79</v>
      </c>
      <c r="AY201" s="200" t="s">
        <v>162</v>
      </c>
      <c r="BK201" s="202">
        <f>BK202</f>
        <v>0</v>
      </c>
    </row>
    <row r="202" spans="2:65" s="1" customFormat="1" ht="31.5" customHeight="1">
      <c r="B202" s="43"/>
      <c r="C202" s="206" t="s">
        <v>713</v>
      </c>
      <c r="D202" s="206" t="s">
        <v>165</v>
      </c>
      <c r="E202" s="207" t="s">
        <v>1633</v>
      </c>
      <c r="F202" s="208" t="s">
        <v>1634</v>
      </c>
      <c r="G202" s="209" t="s">
        <v>1635</v>
      </c>
      <c r="H202" s="210">
        <v>18</v>
      </c>
      <c r="I202" s="211"/>
      <c r="J202" s="212">
        <f>ROUND(I202*H202,2)</f>
        <v>0</v>
      </c>
      <c r="K202" s="208" t="s">
        <v>21</v>
      </c>
      <c r="L202" s="63"/>
      <c r="M202" s="213" t="s">
        <v>21</v>
      </c>
      <c r="N202" s="287" t="s">
        <v>43</v>
      </c>
      <c r="O202" s="285"/>
      <c r="P202" s="288">
        <f>O202*H202</f>
        <v>0</v>
      </c>
      <c r="Q202" s="288">
        <v>0</v>
      </c>
      <c r="R202" s="288">
        <f>Q202*H202</f>
        <v>0</v>
      </c>
      <c r="S202" s="288">
        <v>0</v>
      </c>
      <c r="T202" s="289">
        <f>S202*H202</f>
        <v>0</v>
      </c>
      <c r="AR202" s="26" t="s">
        <v>1636</v>
      </c>
      <c r="AT202" s="26" t="s">
        <v>165</v>
      </c>
      <c r="AU202" s="26" t="s">
        <v>81</v>
      </c>
      <c r="AY202" s="26" t="s">
        <v>162</v>
      </c>
      <c r="BE202" s="217">
        <f>IF(N202="základní",J202,0)</f>
        <v>0</v>
      </c>
      <c r="BF202" s="217">
        <f>IF(N202="snížená",J202,0)</f>
        <v>0</v>
      </c>
      <c r="BG202" s="217">
        <f>IF(N202="zákl. přenesená",J202,0)</f>
        <v>0</v>
      </c>
      <c r="BH202" s="217">
        <f>IF(N202="sníž. přenesená",J202,0)</f>
        <v>0</v>
      </c>
      <c r="BI202" s="217">
        <f>IF(N202="nulová",J202,0)</f>
        <v>0</v>
      </c>
      <c r="BJ202" s="26" t="s">
        <v>79</v>
      </c>
      <c r="BK202" s="217">
        <f>ROUND(I202*H202,2)</f>
        <v>0</v>
      </c>
      <c r="BL202" s="26" t="s">
        <v>1636</v>
      </c>
      <c r="BM202" s="26" t="s">
        <v>2718</v>
      </c>
    </row>
    <row r="203" spans="2:12" s="1" customFormat="1" ht="6.95" customHeight="1">
      <c r="B203" s="58"/>
      <c r="C203" s="59"/>
      <c r="D203" s="59"/>
      <c r="E203" s="59"/>
      <c r="F203" s="59"/>
      <c r="G203" s="59"/>
      <c r="H203" s="59"/>
      <c r="I203" s="150"/>
      <c r="J203" s="59"/>
      <c r="K203" s="59"/>
      <c r="L203" s="63"/>
    </row>
  </sheetData>
  <sheetProtection password="CC35" sheet="1" objects="1" scenarios="1" formatCells="0" formatColumns="0" formatRows="0" sort="0" autoFilter="0"/>
  <autoFilter ref="C95:K202"/>
  <mergeCells count="12">
    <mergeCell ref="G1:H1"/>
    <mergeCell ref="L2:V2"/>
    <mergeCell ref="E49:H49"/>
    <mergeCell ref="E51:H51"/>
    <mergeCell ref="E84:H84"/>
    <mergeCell ref="E86:H86"/>
    <mergeCell ref="E88:H88"/>
    <mergeCell ref="E7:H7"/>
    <mergeCell ref="E9:H9"/>
    <mergeCell ref="E11:H11"/>
    <mergeCell ref="E26:H26"/>
    <mergeCell ref="E47:H47"/>
  </mergeCells>
  <hyperlinks>
    <hyperlink ref="F1:G1" location="C2" display="1) Krycí list soupisu"/>
    <hyperlink ref="G1:H1" location="C58"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3"/>
      <c r="C1" s="123"/>
      <c r="D1" s="124" t="s">
        <v>1</v>
      </c>
      <c r="E1" s="123"/>
      <c r="F1" s="125" t="s">
        <v>111</v>
      </c>
      <c r="G1" s="432" t="s">
        <v>112</v>
      </c>
      <c r="H1" s="432"/>
      <c r="I1" s="126"/>
      <c r="J1" s="125" t="s">
        <v>113</v>
      </c>
      <c r="K1" s="124" t="s">
        <v>114</v>
      </c>
      <c r="L1" s="125" t="s">
        <v>115</v>
      </c>
      <c r="M1" s="125"/>
      <c r="N1" s="125"/>
      <c r="O1" s="125"/>
      <c r="P1" s="125"/>
      <c r="Q1" s="125"/>
      <c r="R1" s="125"/>
      <c r="S1" s="125"/>
      <c r="T1" s="125"/>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424"/>
      <c r="M2" s="424"/>
      <c r="N2" s="424"/>
      <c r="O2" s="424"/>
      <c r="P2" s="424"/>
      <c r="Q2" s="424"/>
      <c r="R2" s="424"/>
      <c r="S2" s="424"/>
      <c r="T2" s="424"/>
      <c r="U2" s="424"/>
      <c r="V2" s="424"/>
      <c r="AT2" s="26" t="s">
        <v>104</v>
      </c>
    </row>
    <row r="3" spans="2:46" ht="6.95" customHeight="1">
      <c r="B3" s="27"/>
      <c r="C3" s="28"/>
      <c r="D3" s="28"/>
      <c r="E3" s="28"/>
      <c r="F3" s="28"/>
      <c r="G3" s="28"/>
      <c r="H3" s="28"/>
      <c r="I3" s="127"/>
      <c r="J3" s="28"/>
      <c r="K3" s="29"/>
      <c r="AT3" s="26" t="s">
        <v>81</v>
      </c>
    </row>
    <row r="4" spans="2:46" ht="36.95" customHeight="1">
      <c r="B4" s="30"/>
      <c r="C4" s="31"/>
      <c r="D4" s="32" t="s">
        <v>116</v>
      </c>
      <c r="E4" s="31"/>
      <c r="F4" s="31"/>
      <c r="G4" s="31"/>
      <c r="H4" s="31"/>
      <c r="I4" s="128"/>
      <c r="J4" s="31"/>
      <c r="K4" s="33"/>
      <c r="M4" s="34" t="s">
        <v>12</v>
      </c>
      <c r="AT4" s="26" t="s">
        <v>6</v>
      </c>
    </row>
    <row r="5" spans="2:11" ht="6.95" customHeight="1">
      <c r="B5" s="30"/>
      <c r="C5" s="31"/>
      <c r="D5" s="31"/>
      <c r="E5" s="31"/>
      <c r="F5" s="31"/>
      <c r="G5" s="31"/>
      <c r="H5" s="31"/>
      <c r="I5" s="128"/>
      <c r="J5" s="31"/>
      <c r="K5" s="33"/>
    </row>
    <row r="6" spans="2:11" ht="13.5">
      <c r="B6" s="30"/>
      <c r="C6" s="31"/>
      <c r="D6" s="39" t="s">
        <v>18</v>
      </c>
      <c r="E6" s="31"/>
      <c r="F6" s="31"/>
      <c r="G6" s="31"/>
      <c r="H6" s="31"/>
      <c r="I6" s="128"/>
      <c r="J6" s="31"/>
      <c r="K6" s="33"/>
    </row>
    <row r="7" spans="2:11" ht="22.5" customHeight="1">
      <c r="B7" s="30"/>
      <c r="C7" s="31"/>
      <c r="D7" s="31"/>
      <c r="E7" s="425" t="str">
        <f>'Rekapitulace stavby'!K6</f>
        <v>Teoretické Ústavy  LF v Olomouci úpravy sekcí (A1-4.NP a A1-5.NP)</v>
      </c>
      <c r="F7" s="426"/>
      <c r="G7" s="426"/>
      <c r="H7" s="426"/>
      <c r="I7" s="128"/>
      <c r="J7" s="31"/>
      <c r="K7" s="33"/>
    </row>
    <row r="8" spans="2:11" ht="13.5">
      <c r="B8" s="30"/>
      <c r="C8" s="31"/>
      <c r="D8" s="39" t="s">
        <v>117</v>
      </c>
      <c r="E8" s="31"/>
      <c r="F8" s="31"/>
      <c r="G8" s="31"/>
      <c r="H8" s="31"/>
      <c r="I8" s="128"/>
      <c r="J8" s="31"/>
      <c r="K8" s="33"/>
    </row>
    <row r="9" spans="2:11" s="1" customFormat="1" ht="22.5" customHeight="1">
      <c r="B9" s="43"/>
      <c r="C9" s="44"/>
      <c r="D9" s="44"/>
      <c r="E9" s="425" t="s">
        <v>2294</v>
      </c>
      <c r="F9" s="427"/>
      <c r="G9" s="427"/>
      <c r="H9" s="427"/>
      <c r="I9" s="129"/>
      <c r="J9" s="44"/>
      <c r="K9" s="47"/>
    </row>
    <row r="10" spans="2:11" s="1" customFormat="1" ht="13.5">
      <c r="B10" s="43"/>
      <c r="C10" s="44"/>
      <c r="D10" s="39" t="s">
        <v>119</v>
      </c>
      <c r="E10" s="44"/>
      <c r="F10" s="44"/>
      <c r="G10" s="44"/>
      <c r="H10" s="44"/>
      <c r="I10" s="129"/>
      <c r="J10" s="44"/>
      <c r="K10" s="47"/>
    </row>
    <row r="11" spans="2:11" s="1" customFormat="1" ht="36.95" customHeight="1">
      <c r="B11" s="43"/>
      <c r="C11" s="44"/>
      <c r="D11" s="44"/>
      <c r="E11" s="428" t="s">
        <v>1638</v>
      </c>
      <c r="F11" s="427"/>
      <c r="G11" s="427"/>
      <c r="H11" s="42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9" t="s">
        <v>20</v>
      </c>
      <c r="E13" s="44"/>
      <c r="F13" s="37" t="s">
        <v>21</v>
      </c>
      <c r="G13" s="44"/>
      <c r="H13" s="44"/>
      <c r="I13" s="130" t="s">
        <v>22</v>
      </c>
      <c r="J13" s="37" t="s">
        <v>21</v>
      </c>
      <c r="K13" s="47"/>
    </row>
    <row r="14" spans="2:11" s="1" customFormat="1" ht="14.45" customHeight="1">
      <c r="B14" s="43"/>
      <c r="C14" s="44"/>
      <c r="D14" s="39" t="s">
        <v>23</v>
      </c>
      <c r="E14" s="44"/>
      <c r="F14" s="37" t="s">
        <v>1639</v>
      </c>
      <c r="G14" s="44"/>
      <c r="H14" s="44"/>
      <c r="I14" s="130" t="s">
        <v>25</v>
      </c>
      <c r="J14" s="131" t="str">
        <f>'Rekapitulace stavby'!AN8</f>
        <v>14.7.2016</v>
      </c>
      <c r="K14" s="47"/>
    </row>
    <row r="15" spans="2:11" s="1" customFormat="1" ht="10.9" customHeight="1">
      <c r="B15" s="43"/>
      <c r="C15" s="44"/>
      <c r="D15" s="44"/>
      <c r="E15" s="44"/>
      <c r="F15" s="44"/>
      <c r="G15" s="44"/>
      <c r="H15" s="44"/>
      <c r="I15" s="129"/>
      <c r="J15" s="44"/>
      <c r="K15" s="47"/>
    </row>
    <row r="16" spans="2:11" s="1" customFormat="1" ht="14.45" customHeight="1">
      <c r="B16" s="43"/>
      <c r="C16" s="44"/>
      <c r="D16" s="39" t="s">
        <v>27</v>
      </c>
      <c r="E16" s="44"/>
      <c r="F16" s="44"/>
      <c r="G16" s="44"/>
      <c r="H16" s="44"/>
      <c r="I16" s="130" t="s">
        <v>28</v>
      </c>
      <c r="J16" s="37" t="str">
        <f>IF('Rekapitulace stavby'!AN10="","",'Rekapitulace stavby'!AN10)</f>
        <v/>
      </c>
      <c r="K16" s="47"/>
    </row>
    <row r="17" spans="2:11" s="1" customFormat="1" ht="18" customHeight="1">
      <c r="B17" s="43"/>
      <c r="C17" s="44"/>
      <c r="D17" s="44"/>
      <c r="E17" s="37" t="str">
        <f>IF('Rekapitulace stavby'!E11="","",'Rekapitulace stavby'!E11)</f>
        <v>Univerzita Palackého v Olomouci</v>
      </c>
      <c r="F17" s="44"/>
      <c r="G17" s="44"/>
      <c r="H17" s="44"/>
      <c r="I17" s="130" t="s">
        <v>31</v>
      </c>
      <c r="J17" s="37" t="str">
        <f>IF('Rekapitulace stavby'!AN11="","",'Rekapitulace stavby'!AN11)</f>
        <v/>
      </c>
      <c r="K17" s="47"/>
    </row>
    <row r="18" spans="2:11" s="1" customFormat="1" ht="6.95" customHeight="1">
      <c r="B18" s="43"/>
      <c r="C18" s="44"/>
      <c r="D18" s="44"/>
      <c r="E18" s="44"/>
      <c r="F18" s="44"/>
      <c r="G18" s="44"/>
      <c r="H18" s="44"/>
      <c r="I18" s="129"/>
      <c r="J18" s="44"/>
      <c r="K18" s="47"/>
    </row>
    <row r="19" spans="2:11" s="1" customFormat="1" ht="14.45" customHeight="1">
      <c r="B19" s="43"/>
      <c r="C19" s="44"/>
      <c r="D19" s="39" t="s">
        <v>32</v>
      </c>
      <c r="E19" s="44"/>
      <c r="F19" s="44"/>
      <c r="G19" s="44"/>
      <c r="H19" s="44"/>
      <c r="I19" s="130" t="s">
        <v>28</v>
      </c>
      <c r="J19" s="37" t="str">
        <f>IF('Rekapitulace stavby'!AN13="Vyplň údaj","",IF('Rekapitulace stavby'!AN13="","",'Rekapitulace stavby'!AN13))</f>
        <v/>
      </c>
      <c r="K19" s="47"/>
    </row>
    <row r="20" spans="2:11" s="1" customFormat="1" ht="18" customHeight="1">
      <c r="B20" s="43"/>
      <c r="C20" s="44"/>
      <c r="D20" s="44"/>
      <c r="E20" s="37" t="str">
        <f>IF('Rekapitulace stavby'!E14="Vyplň údaj","",IF('Rekapitulace stavby'!E14="","",'Rekapitulace stavby'!E14))</f>
        <v/>
      </c>
      <c r="F20" s="44"/>
      <c r="G20" s="44"/>
      <c r="H20" s="44"/>
      <c r="I20" s="130" t="s">
        <v>31</v>
      </c>
      <c r="J20" s="37"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9" t="s">
        <v>34</v>
      </c>
      <c r="E22" s="44"/>
      <c r="F22" s="44"/>
      <c r="G22" s="44"/>
      <c r="H22" s="44"/>
      <c r="I22" s="130" t="s">
        <v>28</v>
      </c>
      <c r="J22" s="37" t="str">
        <f>IF('Rekapitulace stavby'!AN16="","",'Rekapitulace stavby'!AN16)</f>
        <v/>
      </c>
      <c r="K22" s="47"/>
    </row>
    <row r="23" spans="2:11" s="1" customFormat="1" ht="18" customHeight="1">
      <c r="B23" s="43"/>
      <c r="C23" s="44"/>
      <c r="D23" s="44"/>
      <c r="E23" s="37" t="str">
        <f>IF('Rekapitulace stavby'!E17="","",'Rekapitulace stavby'!E17)</f>
        <v>Stavoprotjekt Olomouc a.s.</v>
      </c>
      <c r="F23" s="44"/>
      <c r="G23" s="44"/>
      <c r="H23" s="44"/>
      <c r="I23" s="130" t="s">
        <v>31</v>
      </c>
      <c r="J23" s="37" t="str">
        <f>IF('Rekapitulace stavby'!AN17="","",'Rekapitulace stavby'!AN17)</f>
        <v/>
      </c>
      <c r="K23" s="47"/>
    </row>
    <row r="24" spans="2:11" s="1" customFormat="1" ht="6.95" customHeight="1">
      <c r="B24" s="43"/>
      <c r="C24" s="44"/>
      <c r="D24" s="44"/>
      <c r="E24" s="44"/>
      <c r="F24" s="44"/>
      <c r="G24" s="44"/>
      <c r="H24" s="44"/>
      <c r="I24" s="129"/>
      <c r="J24" s="44"/>
      <c r="K24" s="47"/>
    </row>
    <row r="25" spans="2:11" s="1" customFormat="1" ht="14.45" customHeight="1">
      <c r="B25" s="43"/>
      <c r="C25" s="44"/>
      <c r="D25" s="39" t="s">
        <v>37</v>
      </c>
      <c r="E25" s="44"/>
      <c r="F25" s="44"/>
      <c r="G25" s="44"/>
      <c r="H25" s="44"/>
      <c r="I25" s="129"/>
      <c r="J25" s="44"/>
      <c r="K25" s="47"/>
    </row>
    <row r="26" spans="2:11" s="7" customFormat="1" ht="22.5" customHeight="1">
      <c r="B26" s="132"/>
      <c r="C26" s="133"/>
      <c r="D26" s="133"/>
      <c r="E26" s="390" t="s">
        <v>21</v>
      </c>
      <c r="F26" s="390"/>
      <c r="G26" s="390"/>
      <c r="H26" s="390"/>
      <c r="I26" s="134"/>
      <c r="J26" s="133"/>
      <c r="K26" s="135"/>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6"/>
      <c r="J28" s="87"/>
      <c r="K28" s="137"/>
    </row>
    <row r="29" spans="2:11" s="1" customFormat="1" ht="25.35" customHeight="1">
      <c r="B29" s="43"/>
      <c r="C29" s="44"/>
      <c r="D29" s="138" t="s">
        <v>38</v>
      </c>
      <c r="E29" s="44"/>
      <c r="F29" s="44"/>
      <c r="G29" s="44"/>
      <c r="H29" s="44"/>
      <c r="I29" s="129"/>
      <c r="J29" s="139">
        <f>ROUND(J106,2)</f>
        <v>0</v>
      </c>
      <c r="K29" s="47"/>
    </row>
    <row r="30" spans="2:11" s="1" customFormat="1" ht="6.95" customHeight="1">
      <c r="B30" s="43"/>
      <c r="C30" s="44"/>
      <c r="D30" s="87"/>
      <c r="E30" s="87"/>
      <c r="F30" s="87"/>
      <c r="G30" s="87"/>
      <c r="H30" s="87"/>
      <c r="I30" s="136"/>
      <c r="J30" s="87"/>
      <c r="K30" s="137"/>
    </row>
    <row r="31" spans="2:11" s="1" customFormat="1" ht="14.45" customHeight="1">
      <c r="B31" s="43"/>
      <c r="C31" s="44"/>
      <c r="D31" s="44"/>
      <c r="E31" s="44"/>
      <c r="F31" s="48" t="s">
        <v>40</v>
      </c>
      <c r="G31" s="44"/>
      <c r="H31" s="44"/>
      <c r="I31" s="140" t="s">
        <v>39</v>
      </c>
      <c r="J31" s="48" t="s">
        <v>41</v>
      </c>
      <c r="K31" s="47"/>
    </row>
    <row r="32" spans="2:11" s="1" customFormat="1" ht="14.45" customHeight="1">
      <c r="B32" s="43"/>
      <c r="C32" s="44"/>
      <c r="D32" s="51" t="s">
        <v>42</v>
      </c>
      <c r="E32" s="51" t="s">
        <v>43</v>
      </c>
      <c r="F32" s="141">
        <f>ROUND(SUM(BE106:BE200),2)</f>
        <v>0</v>
      </c>
      <c r="G32" s="44"/>
      <c r="H32" s="44"/>
      <c r="I32" s="142">
        <v>0.21</v>
      </c>
      <c r="J32" s="141">
        <f>ROUND(ROUND((SUM(BE106:BE200)),2)*I32,2)</f>
        <v>0</v>
      </c>
      <c r="K32" s="47"/>
    </row>
    <row r="33" spans="2:11" s="1" customFormat="1" ht="14.45" customHeight="1">
      <c r="B33" s="43"/>
      <c r="C33" s="44"/>
      <c r="D33" s="44"/>
      <c r="E33" s="51" t="s">
        <v>44</v>
      </c>
      <c r="F33" s="141">
        <f>ROUND(SUM(BF106:BF200),2)</f>
        <v>0</v>
      </c>
      <c r="G33" s="44"/>
      <c r="H33" s="44"/>
      <c r="I33" s="142">
        <v>0.15</v>
      </c>
      <c r="J33" s="141">
        <f>ROUND(ROUND((SUM(BF106:BF200)),2)*I33,2)</f>
        <v>0</v>
      </c>
      <c r="K33" s="47"/>
    </row>
    <row r="34" spans="2:11" s="1" customFormat="1" ht="14.45" customHeight="1" hidden="1">
      <c r="B34" s="43"/>
      <c r="C34" s="44"/>
      <c r="D34" s="44"/>
      <c r="E34" s="51" t="s">
        <v>45</v>
      </c>
      <c r="F34" s="141">
        <f>ROUND(SUM(BG106:BG200),2)</f>
        <v>0</v>
      </c>
      <c r="G34" s="44"/>
      <c r="H34" s="44"/>
      <c r="I34" s="142">
        <v>0.21</v>
      </c>
      <c r="J34" s="141">
        <v>0</v>
      </c>
      <c r="K34" s="47"/>
    </row>
    <row r="35" spans="2:11" s="1" customFormat="1" ht="14.45" customHeight="1" hidden="1">
      <c r="B35" s="43"/>
      <c r="C35" s="44"/>
      <c r="D35" s="44"/>
      <c r="E35" s="51" t="s">
        <v>46</v>
      </c>
      <c r="F35" s="141">
        <f>ROUND(SUM(BH106:BH200),2)</f>
        <v>0</v>
      </c>
      <c r="G35" s="44"/>
      <c r="H35" s="44"/>
      <c r="I35" s="142">
        <v>0.15</v>
      </c>
      <c r="J35" s="141">
        <v>0</v>
      </c>
      <c r="K35" s="47"/>
    </row>
    <row r="36" spans="2:11" s="1" customFormat="1" ht="14.45" customHeight="1" hidden="1">
      <c r="B36" s="43"/>
      <c r="C36" s="44"/>
      <c r="D36" s="44"/>
      <c r="E36" s="51" t="s">
        <v>47</v>
      </c>
      <c r="F36" s="141">
        <f>ROUND(SUM(BI106:BI200),2)</f>
        <v>0</v>
      </c>
      <c r="G36" s="44"/>
      <c r="H36" s="44"/>
      <c r="I36" s="142">
        <v>0</v>
      </c>
      <c r="J36" s="141">
        <v>0</v>
      </c>
      <c r="K36" s="47"/>
    </row>
    <row r="37" spans="2:11" s="1" customFormat="1" ht="6.95" customHeight="1">
      <c r="B37" s="43"/>
      <c r="C37" s="44"/>
      <c r="D37" s="44"/>
      <c r="E37" s="44"/>
      <c r="F37" s="44"/>
      <c r="G37" s="44"/>
      <c r="H37" s="44"/>
      <c r="I37" s="129"/>
      <c r="J37" s="44"/>
      <c r="K37" s="47"/>
    </row>
    <row r="38" spans="2:11" s="1" customFormat="1" ht="25.35" customHeight="1">
      <c r="B38" s="43"/>
      <c r="C38" s="143"/>
      <c r="D38" s="144" t="s">
        <v>48</v>
      </c>
      <c r="E38" s="81"/>
      <c r="F38" s="81"/>
      <c r="G38" s="145" t="s">
        <v>49</v>
      </c>
      <c r="H38" s="146" t="s">
        <v>50</v>
      </c>
      <c r="I38" s="147"/>
      <c r="J38" s="148">
        <f>SUM(J29:J36)</f>
        <v>0</v>
      </c>
      <c r="K38" s="149"/>
    </row>
    <row r="39" spans="2:11" s="1" customFormat="1" ht="14.45" customHeight="1">
      <c r="B39" s="58"/>
      <c r="C39" s="59"/>
      <c r="D39" s="59"/>
      <c r="E39" s="59"/>
      <c r="F39" s="59"/>
      <c r="G39" s="59"/>
      <c r="H39" s="59"/>
      <c r="I39" s="150"/>
      <c r="J39" s="59"/>
      <c r="K39" s="60"/>
    </row>
    <row r="43" spans="2:11" s="1" customFormat="1" ht="6.95" customHeight="1">
      <c r="B43" s="151"/>
      <c r="C43" s="152"/>
      <c r="D43" s="152"/>
      <c r="E43" s="152"/>
      <c r="F43" s="152"/>
      <c r="G43" s="152"/>
      <c r="H43" s="152"/>
      <c r="I43" s="153"/>
      <c r="J43" s="152"/>
      <c r="K43" s="154"/>
    </row>
    <row r="44" spans="2:11" s="1" customFormat="1" ht="36.95" customHeight="1">
      <c r="B44" s="43"/>
      <c r="C44" s="32" t="s">
        <v>121</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9" t="s">
        <v>18</v>
      </c>
      <c r="D46" s="44"/>
      <c r="E46" s="44"/>
      <c r="F46" s="44"/>
      <c r="G46" s="44"/>
      <c r="H46" s="44"/>
      <c r="I46" s="129"/>
      <c r="J46" s="44"/>
      <c r="K46" s="47"/>
    </row>
    <row r="47" spans="2:11" s="1" customFormat="1" ht="22.5" customHeight="1">
      <c r="B47" s="43"/>
      <c r="C47" s="44"/>
      <c r="D47" s="44"/>
      <c r="E47" s="425" t="str">
        <f>E7</f>
        <v>Teoretické Ústavy  LF v Olomouci úpravy sekcí (A1-4.NP a A1-5.NP)</v>
      </c>
      <c r="F47" s="426"/>
      <c r="G47" s="426"/>
      <c r="H47" s="426"/>
      <c r="I47" s="129"/>
      <c r="J47" s="44"/>
      <c r="K47" s="47"/>
    </row>
    <row r="48" spans="2:11" ht="13.5">
      <c r="B48" s="30"/>
      <c r="C48" s="39" t="s">
        <v>117</v>
      </c>
      <c r="D48" s="31"/>
      <c r="E48" s="31"/>
      <c r="F48" s="31"/>
      <c r="G48" s="31"/>
      <c r="H48" s="31"/>
      <c r="I48" s="128"/>
      <c r="J48" s="31"/>
      <c r="K48" s="33"/>
    </row>
    <row r="49" spans="2:11" s="1" customFormat="1" ht="22.5" customHeight="1">
      <c r="B49" s="43"/>
      <c r="C49" s="44"/>
      <c r="D49" s="44"/>
      <c r="E49" s="425" t="s">
        <v>2294</v>
      </c>
      <c r="F49" s="427"/>
      <c r="G49" s="427"/>
      <c r="H49" s="427"/>
      <c r="I49" s="129"/>
      <c r="J49" s="44"/>
      <c r="K49" s="47"/>
    </row>
    <row r="50" spans="2:11" s="1" customFormat="1" ht="14.45" customHeight="1">
      <c r="B50" s="43"/>
      <c r="C50" s="39" t="s">
        <v>119</v>
      </c>
      <c r="D50" s="44"/>
      <c r="E50" s="44"/>
      <c r="F50" s="44"/>
      <c r="G50" s="44"/>
      <c r="H50" s="44"/>
      <c r="I50" s="129"/>
      <c r="J50" s="44"/>
      <c r="K50" s="47"/>
    </row>
    <row r="51" spans="2:11" s="1" customFormat="1" ht="23.25" customHeight="1">
      <c r="B51" s="43"/>
      <c r="C51" s="44"/>
      <c r="D51" s="44"/>
      <c r="E51" s="428" t="str">
        <f>E11</f>
        <v>SLP - Slaboproudé rozvody</v>
      </c>
      <c r="F51" s="427"/>
      <c r="G51" s="427"/>
      <c r="H51" s="42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9" t="s">
        <v>23</v>
      </c>
      <c r="D53" s="44"/>
      <c r="E53" s="44"/>
      <c r="F53" s="37" t="str">
        <f>F14</f>
        <v xml:space="preserve"> </v>
      </c>
      <c r="G53" s="44"/>
      <c r="H53" s="44"/>
      <c r="I53" s="130" t="s">
        <v>25</v>
      </c>
      <c r="J53" s="131" t="str">
        <f>IF(J14="","",J14)</f>
        <v>14.7.2016</v>
      </c>
      <c r="K53" s="47"/>
    </row>
    <row r="54" spans="2:11" s="1" customFormat="1" ht="6.95" customHeight="1">
      <c r="B54" s="43"/>
      <c r="C54" s="44"/>
      <c r="D54" s="44"/>
      <c r="E54" s="44"/>
      <c r="F54" s="44"/>
      <c r="G54" s="44"/>
      <c r="H54" s="44"/>
      <c r="I54" s="129"/>
      <c r="J54" s="44"/>
      <c r="K54" s="47"/>
    </row>
    <row r="55" spans="2:11" s="1" customFormat="1" ht="13.5">
      <c r="B55" s="43"/>
      <c r="C55" s="39" t="s">
        <v>27</v>
      </c>
      <c r="D55" s="44"/>
      <c r="E55" s="44"/>
      <c r="F55" s="37" t="str">
        <f>E17</f>
        <v>Univerzita Palackého v Olomouci</v>
      </c>
      <c r="G55" s="44"/>
      <c r="H55" s="44"/>
      <c r="I55" s="130" t="s">
        <v>34</v>
      </c>
      <c r="J55" s="37" t="str">
        <f>E23</f>
        <v>Stavoprotjekt Olomouc a.s.</v>
      </c>
      <c r="K55" s="47"/>
    </row>
    <row r="56" spans="2:11" s="1" customFormat="1" ht="14.45" customHeight="1">
      <c r="B56" s="43"/>
      <c r="C56" s="39" t="s">
        <v>32</v>
      </c>
      <c r="D56" s="44"/>
      <c r="E56" s="44"/>
      <c r="F56" s="37"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5" t="s">
        <v>122</v>
      </c>
      <c r="D58" s="143"/>
      <c r="E58" s="143"/>
      <c r="F58" s="143"/>
      <c r="G58" s="143"/>
      <c r="H58" s="143"/>
      <c r="I58" s="156"/>
      <c r="J58" s="157" t="s">
        <v>123</v>
      </c>
      <c r="K58" s="158"/>
    </row>
    <row r="59" spans="2:11" s="1" customFormat="1" ht="10.35" customHeight="1">
      <c r="B59" s="43"/>
      <c r="C59" s="44"/>
      <c r="D59" s="44"/>
      <c r="E59" s="44"/>
      <c r="F59" s="44"/>
      <c r="G59" s="44"/>
      <c r="H59" s="44"/>
      <c r="I59" s="129"/>
      <c r="J59" s="44"/>
      <c r="K59" s="47"/>
    </row>
    <row r="60" spans="2:47" s="1" customFormat="1" ht="29.25" customHeight="1">
      <c r="B60" s="43"/>
      <c r="C60" s="159" t="s">
        <v>124</v>
      </c>
      <c r="D60" s="44"/>
      <c r="E60" s="44"/>
      <c r="F60" s="44"/>
      <c r="G60" s="44"/>
      <c r="H60" s="44"/>
      <c r="I60" s="129"/>
      <c r="J60" s="139">
        <f>J106</f>
        <v>0</v>
      </c>
      <c r="K60" s="47"/>
      <c r="AU60" s="26" t="s">
        <v>125</v>
      </c>
    </row>
    <row r="61" spans="2:11" s="8" customFormat="1" ht="24.95" customHeight="1">
      <c r="B61" s="160"/>
      <c r="C61" s="161"/>
      <c r="D61" s="162" t="s">
        <v>2719</v>
      </c>
      <c r="E61" s="163"/>
      <c r="F61" s="163"/>
      <c r="G61" s="163"/>
      <c r="H61" s="163"/>
      <c r="I61" s="164"/>
      <c r="J61" s="165">
        <f>J107</f>
        <v>0</v>
      </c>
      <c r="K61" s="166"/>
    </row>
    <row r="62" spans="2:11" s="9" customFormat="1" ht="19.9" customHeight="1">
      <c r="B62" s="167"/>
      <c r="C62" s="168"/>
      <c r="D62" s="169" t="s">
        <v>1641</v>
      </c>
      <c r="E62" s="170"/>
      <c r="F62" s="170"/>
      <c r="G62" s="170"/>
      <c r="H62" s="170"/>
      <c r="I62" s="171"/>
      <c r="J62" s="172">
        <f>J108</f>
        <v>0</v>
      </c>
      <c r="K62" s="173"/>
    </row>
    <row r="63" spans="2:11" s="9" customFormat="1" ht="14.85" customHeight="1">
      <c r="B63" s="167"/>
      <c r="C63" s="168"/>
      <c r="D63" s="169" t="s">
        <v>1642</v>
      </c>
      <c r="E63" s="170"/>
      <c r="F63" s="170"/>
      <c r="G63" s="170"/>
      <c r="H63" s="170"/>
      <c r="I63" s="171"/>
      <c r="J63" s="172">
        <f>J110</f>
        <v>0</v>
      </c>
      <c r="K63" s="173"/>
    </row>
    <row r="64" spans="2:11" s="9" customFormat="1" ht="21.75" customHeight="1">
      <c r="B64" s="167"/>
      <c r="C64" s="168"/>
      <c r="D64" s="169" t="s">
        <v>1644</v>
      </c>
      <c r="E64" s="170"/>
      <c r="F64" s="170"/>
      <c r="G64" s="170"/>
      <c r="H64" s="170"/>
      <c r="I64" s="171"/>
      <c r="J64" s="172">
        <f>J111</f>
        <v>0</v>
      </c>
      <c r="K64" s="173"/>
    </row>
    <row r="65" spans="2:11" s="9" customFormat="1" ht="21.75" customHeight="1">
      <c r="B65" s="167"/>
      <c r="C65" s="168"/>
      <c r="D65" s="169" t="s">
        <v>1645</v>
      </c>
      <c r="E65" s="170"/>
      <c r="F65" s="170"/>
      <c r="G65" s="170"/>
      <c r="H65" s="170"/>
      <c r="I65" s="171"/>
      <c r="J65" s="172">
        <f>J115</f>
        <v>0</v>
      </c>
      <c r="K65" s="173"/>
    </row>
    <row r="66" spans="2:11" s="9" customFormat="1" ht="14.85" customHeight="1">
      <c r="B66" s="167"/>
      <c r="C66" s="168"/>
      <c r="D66" s="169" t="s">
        <v>2720</v>
      </c>
      <c r="E66" s="170"/>
      <c r="F66" s="170"/>
      <c r="G66" s="170"/>
      <c r="H66" s="170"/>
      <c r="I66" s="171"/>
      <c r="J66" s="172">
        <f>J121</f>
        <v>0</v>
      </c>
      <c r="K66" s="173"/>
    </row>
    <row r="67" spans="2:11" s="9" customFormat="1" ht="21.75" customHeight="1">
      <c r="B67" s="167"/>
      <c r="C67" s="168"/>
      <c r="D67" s="169" t="s">
        <v>1649</v>
      </c>
      <c r="E67" s="170"/>
      <c r="F67" s="170"/>
      <c r="G67" s="170"/>
      <c r="H67" s="170"/>
      <c r="I67" s="171"/>
      <c r="J67" s="172">
        <f>J122</f>
        <v>0</v>
      </c>
      <c r="K67" s="173"/>
    </row>
    <row r="68" spans="2:11" s="9" customFormat="1" ht="14.85" customHeight="1">
      <c r="B68" s="167"/>
      <c r="C68" s="168"/>
      <c r="D68" s="169" t="s">
        <v>1650</v>
      </c>
      <c r="E68" s="170"/>
      <c r="F68" s="170"/>
      <c r="G68" s="170"/>
      <c r="H68" s="170"/>
      <c r="I68" s="171"/>
      <c r="J68" s="172">
        <f>J130</f>
        <v>0</v>
      </c>
      <c r="K68" s="173"/>
    </row>
    <row r="69" spans="2:11" s="9" customFormat="1" ht="21.75" customHeight="1">
      <c r="B69" s="167"/>
      <c r="C69" s="168"/>
      <c r="D69" s="169" t="s">
        <v>1651</v>
      </c>
      <c r="E69" s="170"/>
      <c r="F69" s="170"/>
      <c r="G69" s="170"/>
      <c r="H69" s="170"/>
      <c r="I69" s="171"/>
      <c r="J69" s="172">
        <f>J131</f>
        <v>0</v>
      </c>
      <c r="K69" s="173"/>
    </row>
    <row r="70" spans="2:11" s="9" customFormat="1" ht="21.75" customHeight="1">
      <c r="B70" s="167"/>
      <c r="C70" s="168"/>
      <c r="D70" s="169" t="s">
        <v>1652</v>
      </c>
      <c r="E70" s="170"/>
      <c r="F70" s="170"/>
      <c r="G70" s="170"/>
      <c r="H70" s="170"/>
      <c r="I70" s="171"/>
      <c r="J70" s="172">
        <f>J134</f>
        <v>0</v>
      </c>
      <c r="K70" s="173"/>
    </row>
    <row r="71" spans="2:11" s="9" customFormat="1" ht="14.85" customHeight="1">
      <c r="B71" s="167"/>
      <c r="C71" s="168"/>
      <c r="D71" s="169" t="s">
        <v>1653</v>
      </c>
      <c r="E71" s="170"/>
      <c r="F71" s="170"/>
      <c r="G71" s="170"/>
      <c r="H71" s="170"/>
      <c r="I71" s="171"/>
      <c r="J71" s="172">
        <f>J145</f>
        <v>0</v>
      </c>
      <c r="K71" s="173"/>
    </row>
    <row r="72" spans="2:11" s="9" customFormat="1" ht="14.85" customHeight="1">
      <c r="B72" s="167"/>
      <c r="C72" s="168"/>
      <c r="D72" s="169" t="s">
        <v>1655</v>
      </c>
      <c r="E72" s="170"/>
      <c r="F72" s="170"/>
      <c r="G72" s="170"/>
      <c r="H72" s="170"/>
      <c r="I72" s="171"/>
      <c r="J72" s="172">
        <f>J153</f>
        <v>0</v>
      </c>
      <c r="K72" s="173"/>
    </row>
    <row r="73" spans="2:11" s="9" customFormat="1" ht="21.75" customHeight="1">
      <c r="B73" s="167"/>
      <c r="C73" s="168"/>
      <c r="D73" s="169" t="s">
        <v>1656</v>
      </c>
      <c r="E73" s="170"/>
      <c r="F73" s="170"/>
      <c r="G73" s="170"/>
      <c r="H73" s="170"/>
      <c r="I73" s="171"/>
      <c r="J73" s="172">
        <f>J154</f>
        <v>0</v>
      </c>
      <c r="K73" s="173"/>
    </row>
    <row r="74" spans="2:11" s="9" customFormat="1" ht="19.9" customHeight="1">
      <c r="B74" s="167"/>
      <c r="C74" s="168"/>
      <c r="D74" s="169" t="s">
        <v>2721</v>
      </c>
      <c r="E74" s="170"/>
      <c r="F74" s="170"/>
      <c r="G74" s="170"/>
      <c r="H74" s="170"/>
      <c r="I74" s="171"/>
      <c r="J74" s="172">
        <f>J157</f>
        <v>0</v>
      </c>
      <c r="K74" s="173"/>
    </row>
    <row r="75" spans="2:11" s="9" customFormat="1" ht="14.85" customHeight="1">
      <c r="B75" s="167"/>
      <c r="C75" s="168"/>
      <c r="D75" s="169" t="s">
        <v>2722</v>
      </c>
      <c r="E75" s="170"/>
      <c r="F75" s="170"/>
      <c r="G75" s="170"/>
      <c r="H75" s="170"/>
      <c r="I75" s="171"/>
      <c r="J75" s="172">
        <f>J158</f>
        <v>0</v>
      </c>
      <c r="K75" s="173"/>
    </row>
    <row r="76" spans="2:11" s="9" customFormat="1" ht="21.75" customHeight="1">
      <c r="B76" s="167"/>
      <c r="C76" s="168"/>
      <c r="D76" s="169" t="s">
        <v>1651</v>
      </c>
      <c r="E76" s="170"/>
      <c r="F76" s="170"/>
      <c r="G76" s="170"/>
      <c r="H76" s="170"/>
      <c r="I76" s="171"/>
      <c r="J76" s="172">
        <f>J162</f>
        <v>0</v>
      </c>
      <c r="K76" s="173"/>
    </row>
    <row r="77" spans="2:11" s="9" customFormat="1" ht="21.75" customHeight="1">
      <c r="B77" s="167"/>
      <c r="C77" s="168"/>
      <c r="D77" s="169" t="s">
        <v>1656</v>
      </c>
      <c r="E77" s="170"/>
      <c r="F77" s="170"/>
      <c r="G77" s="170"/>
      <c r="H77" s="170"/>
      <c r="I77" s="171"/>
      <c r="J77" s="172">
        <f>J167</f>
        <v>0</v>
      </c>
      <c r="K77" s="173"/>
    </row>
    <row r="78" spans="2:11" s="9" customFormat="1" ht="19.9" customHeight="1">
      <c r="B78" s="167"/>
      <c r="C78" s="168"/>
      <c r="D78" s="169" t="s">
        <v>2723</v>
      </c>
      <c r="E78" s="170"/>
      <c r="F78" s="170"/>
      <c r="G78" s="170"/>
      <c r="H78" s="170"/>
      <c r="I78" s="171"/>
      <c r="J78" s="172">
        <f>J172</f>
        <v>0</v>
      </c>
      <c r="K78" s="173"/>
    </row>
    <row r="79" spans="2:11" s="9" customFormat="1" ht="14.85" customHeight="1">
      <c r="B79" s="167"/>
      <c r="C79" s="168"/>
      <c r="D79" s="169" t="s">
        <v>2724</v>
      </c>
      <c r="E79" s="170"/>
      <c r="F79" s="170"/>
      <c r="G79" s="170"/>
      <c r="H79" s="170"/>
      <c r="I79" s="171"/>
      <c r="J79" s="172">
        <f>J173</f>
        <v>0</v>
      </c>
      <c r="K79" s="173"/>
    </row>
    <row r="80" spans="2:11" s="9" customFormat="1" ht="21.75" customHeight="1">
      <c r="B80" s="167"/>
      <c r="C80" s="168"/>
      <c r="D80" s="169" t="s">
        <v>1659</v>
      </c>
      <c r="E80" s="170"/>
      <c r="F80" s="170"/>
      <c r="G80" s="170"/>
      <c r="H80" s="170"/>
      <c r="I80" s="171"/>
      <c r="J80" s="172">
        <f>J184</f>
        <v>0</v>
      </c>
      <c r="K80" s="173"/>
    </row>
    <row r="81" spans="2:11" s="9" customFormat="1" ht="21.75" customHeight="1">
      <c r="B81" s="167"/>
      <c r="C81" s="168"/>
      <c r="D81" s="169" t="s">
        <v>2725</v>
      </c>
      <c r="E81" s="170"/>
      <c r="F81" s="170"/>
      <c r="G81" s="170"/>
      <c r="H81" s="170"/>
      <c r="I81" s="171"/>
      <c r="J81" s="172">
        <f>J186</f>
        <v>0</v>
      </c>
      <c r="K81" s="173"/>
    </row>
    <row r="82" spans="2:11" s="9" customFormat="1" ht="21.75" customHeight="1">
      <c r="B82" s="167"/>
      <c r="C82" s="168"/>
      <c r="D82" s="169" t="s">
        <v>2726</v>
      </c>
      <c r="E82" s="170"/>
      <c r="F82" s="170"/>
      <c r="G82" s="170"/>
      <c r="H82" s="170"/>
      <c r="I82" s="171"/>
      <c r="J82" s="172">
        <f>J190</f>
        <v>0</v>
      </c>
      <c r="K82" s="173"/>
    </row>
    <row r="83" spans="2:11" s="9" customFormat="1" ht="21.75" customHeight="1">
      <c r="B83" s="167"/>
      <c r="C83" s="168"/>
      <c r="D83" s="169" t="s">
        <v>2727</v>
      </c>
      <c r="E83" s="170"/>
      <c r="F83" s="170"/>
      <c r="G83" s="170"/>
      <c r="H83" s="170"/>
      <c r="I83" s="171"/>
      <c r="J83" s="172">
        <f>J195</f>
        <v>0</v>
      </c>
      <c r="K83" s="173"/>
    </row>
    <row r="84" spans="2:11" s="9" customFormat="1" ht="21.75" customHeight="1">
      <c r="B84" s="167"/>
      <c r="C84" s="168"/>
      <c r="D84" s="169" t="s">
        <v>1656</v>
      </c>
      <c r="E84" s="170"/>
      <c r="F84" s="170"/>
      <c r="G84" s="170"/>
      <c r="H84" s="170"/>
      <c r="I84" s="171"/>
      <c r="J84" s="172">
        <f>J197</f>
        <v>0</v>
      </c>
      <c r="K84" s="173"/>
    </row>
    <row r="85" spans="2:11" s="1" customFormat="1" ht="21.75" customHeight="1">
      <c r="B85" s="43"/>
      <c r="C85" s="44"/>
      <c r="D85" s="44"/>
      <c r="E85" s="44"/>
      <c r="F85" s="44"/>
      <c r="G85" s="44"/>
      <c r="H85" s="44"/>
      <c r="I85" s="129"/>
      <c r="J85" s="44"/>
      <c r="K85" s="47"/>
    </row>
    <row r="86" spans="2:11" s="1" customFormat="1" ht="6.95" customHeight="1">
      <c r="B86" s="58"/>
      <c r="C86" s="59"/>
      <c r="D86" s="59"/>
      <c r="E86" s="59"/>
      <c r="F86" s="59"/>
      <c r="G86" s="59"/>
      <c r="H86" s="59"/>
      <c r="I86" s="150"/>
      <c r="J86" s="59"/>
      <c r="K86" s="60"/>
    </row>
    <row r="90" spans="2:12" s="1" customFormat="1" ht="6.95" customHeight="1">
      <c r="B90" s="61"/>
      <c r="C90" s="62"/>
      <c r="D90" s="62"/>
      <c r="E90" s="62"/>
      <c r="F90" s="62"/>
      <c r="G90" s="62"/>
      <c r="H90" s="62"/>
      <c r="I90" s="153"/>
      <c r="J90" s="62"/>
      <c r="K90" s="62"/>
      <c r="L90" s="63"/>
    </row>
    <row r="91" spans="2:12" s="1" customFormat="1" ht="36.95" customHeight="1">
      <c r="B91" s="43"/>
      <c r="C91" s="64" t="s">
        <v>146</v>
      </c>
      <c r="D91" s="65"/>
      <c r="E91" s="65"/>
      <c r="F91" s="65"/>
      <c r="G91" s="65"/>
      <c r="H91" s="65"/>
      <c r="I91" s="174"/>
      <c r="J91" s="65"/>
      <c r="K91" s="65"/>
      <c r="L91" s="63"/>
    </row>
    <row r="92" spans="2:12" s="1" customFormat="1" ht="6.95" customHeight="1">
      <c r="B92" s="43"/>
      <c r="C92" s="65"/>
      <c r="D92" s="65"/>
      <c r="E92" s="65"/>
      <c r="F92" s="65"/>
      <c r="G92" s="65"/>
      <c r="H92" s="65"/>
      <c r="I92" s="174"/>
      <c r="J92" s="65"/>
      <c r="K92" s="65"/>
      <c r="L92" s="63"/>
    </row>
    <row r="93" spans="2:12" s="1" customFormat="1" ht="14.45" customHeight="1">
      <c r="B93" s="43"/>
      <c r="C93" s="67" t="s">
        <v>18</v>
      </c>
      <c r="D93" s="65"/>
      <c r="E93" s="65"/>
      <c r="F93" s="65"/>
      <c r="G93" s="65"/>
      <c r="H93" s="65"/>
      <c r="I93" s="174"/>
      <c r="J93" s="65"/>
      <c r="K93" s="65"/>
      <c r="L93" s="63"/>
    </row>
    <row r="94" spans="2:12" s="1" customFormat="1" ht="22.5" customHeight="1">
      <c r="B94" s="43"/>
      <c r="C94" s="65"/>
      <c r="D94" s="65"/>
      <c r="E94" s="429" t="str">
        <f>E7</f>
        <v>Teoretické Ústavy  LF v Olomouci úpravy sekcí (A1-4.NP a A1-5.NP)</v>
      </c>
      <c r="F94" s="430"/>
      <c r="G94" s="430"/>
      <c r="H94" s="430"/>
      <c r="I94" s="174"/>
      <c r="J94" s="65"/>
      <c r="K94" s="65"/>
      <c r="L94" s="63"/>
    </row>
    <row r="95" spans="2:12" ht="13.5">
      <c r="B95" s="30"/>
      <c r="C95" s="67" t="s">
        <v>117</v>
      </c>
      <c r="D95" s="175"/>
      <c r="E95" s="175"/>
      <c r="F95" s="175"/>
      <c r="G95" s="175"/>
      <c r="H95" s="175"/>
      <c r="J95" s="175"/>
      <c r="K95" s="175"/>
      <c r="L95" s="176"/>
    </row>
    <row r="96" spans="2:12" s="1" customFormat="1" ht="22.5" customHeight="1">
      <c r="B96" s="43"/>
      <c r="C96" s="65"/>
      <c r="D96" s="65"/>
      <c r="E96" s="429" t="s">
        <v>2294</v>
      </c>
      <c r="F96" s="431"/>
      <c r="G96" s="431"/>
      <c r="H96" s="431"/>
      <c r="I96" s="174"/>
      <c r="J96" s="65"/>
      <c r="K96" s="65"/>
      <c r="L96" s="63"/>
    </row>
    <row r="97" spans="2:12" s="1" customFormat="1" ht="14.45" customHeight="1">
      <c r="B97" s="43"/>
      <c r="C97" s="67" t="s">
        <v>119</v>
      </c>
      <c r="D97" s="65"/>
      <c r="E97" s="65"/>
      <c r="F97" s="65"/>
      <c r="G97" s="65"/>
      <c r="H97" s="65"/>
      <c r="I97" s="174"/>
      <c r="J97" s="65"/>
      <c r="K97" s="65"/>
      <c r="L97" s="63"/>
    </row>
    <row r="98" spans="2:12" s="1" customFormat="1" ht="23.25" customHeight="1">
      <c r="B98" s="43"/>
      <c r="C98" s="65"/>
      <c r="D98" s="65"/>
      <c r="E98" s="401" t="str">
        <f>E11</f>
        <v>SLP - Slaboproudé rozvody</v>
      </c>
      <c r="F98" s="431"/>
      <c r="G98" s="431"/>
      <c r="H98" s="431"/>
      <c r="I98" s="174"/>
      <c r="J98" s="65"/>
      <c r="K98" s="65"/>
      <c r="L98" s="63"/>
    </row>
    <row r="99" spans="2:12" s="1" customFormat="1" ht="6.95" customHeight="1">
      <c r="B99" s="43"/>
      <c r="C99" s="65"/>
      <c r="D99" s="65"/>
      <c r="E99" s="65"/>
      <c r="F99" s="65"/>
      <c r="G99" s="65"/>
      <c r="H99" s="65"/>
      <c r="I99" s="174"/>
      <c r="J99" s="65"/>
      <c r="K99" s="65"/>
      <c r="L99" s="63"/>
    </row>
    <row r="100" spans="2:12" s="1" customFormat="1" ht="18" customHeight="1">
      <c r="B100" s="43"/>
      <c r="C100" s="67" t="s">
        <v>23</v>
      </c>
      <c r="D100" s="65"/>
      <c r="E100" s="65"/>
      <c r="F100" s="177" t="str">
        <f>F14</f>
        <v xml:space="preserve"> </v>
      </c>
      <c r="G100" s="65"/>
      <c r="H100" s="65"/>
      <c r="I100" s="178" t="s">
        <v>25</v>
      </c>
      <c r="J100" s="75" t="str">
        <f>IF(J14="","",J14)</f>
        <v>14.7.2016</v>
      </c>
      <c r="K100" s="65"/>
      <c r="L100" s="63"/>
    </row>
    <row r="101" spans="2:12" s="1" customFormat="1" ht="6.95" customHeight="1">
      <c r="B101" s="43"/>
      <c r="C101" s="65"/>
      <c r="D101" s="65"/>
      <c r="E101" s="65"/>
      <c r="F101" s="65"/>
      <c r="G101" s="65"/>
      <c r="H101" s="65"/>
      <c r="I101" s="174"/>
      <c r="J101" s="65"/>
      <c r="K101" s="65"/>
      <c r="L101" s="63"/>
    </row>
    <row r="102" spans="2:12" s="1" customFormat="1" ht="13.5">
      <c r="B102" s="43"/>
      <c r="C102" s="67" t="s">
        <v>27</v>
      </c>
      <c r="D102" s="65"/>
      <c r="E102" s="65"/>
      <c r="F102" s="177" t="str">
        <f>E17</f>
        <v>Univerzita Palackého v Olomouci</v>
      </c>
      <c r="G102" s="65"/>
      <c r="H102" s="65"/>
      <c r="I102" s="178" t="s">
        <v>34</v>
      </c>
      <c r="J102" s="177" t="str">
        <f>E23</f>
        <v>Stavoprotjekt Olomouc a.s.</v>
      </c>
      <c r="K102" s="65"/>
      <c r="L102" s="63"/>
    </row>
    <row r="103" spans="2:12" s="1" customFormat="1" ht="14.45" customHeight="1">
      <c r="B103" s="43"/>
      <c r="C103" s="67" t="s">
        <v>32</v>
      </c>
      <c r="D103" s="65"/>
      <c r="E103" s="65"/>
      <c r="F103" s="177" t="str">
        <f>IF(E20="","",E20)</f>
        <v/>
      </c>
      <c r="G103" s="65"/>
      <c r="H103" s="65"/>
      <c r="I103" s="174"/>
      <c r="J103" s="65"/>
      <c r="K103" s="65"/>
      <c r="L103" s="63"/>
    </row>
    <row r="104" spans="2:12" s="1" customFormat="1" ht="10.35" customHeight="1">
      <c r="B104" s="43"/>
      <c r="C104" s="65"/>
      <c r="D104" s="65"/>
      <c r="E104" s="65"/>
      <c r="F104" s="65"/>
      <c r="G104" s="65"/>
      <c r="H104" s="65"/>
      <c r="I104" s="174"/>
      <c r="J104" s="65"/>
      <c r="K104" s="65"/>
      <c r="L104" s="63"/>
    </row>
    <row r="105" spans="2:20" s="10" customFormat="1" ht="29.25" customHeight="1">
      <c r="B105" s="179"/>
      <c r="C105" s="180" t="s">
        <v>147</v>
      </c>
      <c r="D105" s="181" t="s">
        <v>57</v>
      </c>
      <c r="E105" s="181" t="s">
        <v>53</v>
      </c>
      <c r="F105" s="181" t="s">
        <v>148</v>
      </c>
      <c r="G105" s="181" t="s">
        <v>149</v>
      </c>
      <c r="H105" s="181" t="s">
        <v>150</v>
      </c>
      <c r="I105" s="182" t="s">
        <v>151</v>
      </c>
      <c r="J105" s="181" t="s">
        <v>123</v>
      </c>
      <c r="K105" s="183" t="s">
        <v>152</v>
      </c>
      <c r="L105" s="184"/>
      <c r="M105" s="83" t="s">
        <v>153</v>
      </c>
      <c r="N105" s="84" t="s">
        <v>42</v>
      </c>
      <c r="O105" s="84" t="s">
        <v>154</v>
      </c>
      <c r="P105" s="84" t="s">
        <v>155</v>
      </c>
      <c r="Q105" s="84" t="s">
        <v>156</v>
      </c>
      <c r="R105" s="84" t="s">
        <v>157</v>
      </c>
      <c r="S105" s="84" t="s">
        <v>158</v>
      </c>
      <c r="T105" s="85" t="s">
        <v>159</v>
      </c>
    </row>
    <row r="106" spans="2:63" s="1" customFormat="1" ht="29.25" customHeight="1">
      <c r="B106" s="43"/>
      <c r="C106" s="89" t="s">
        <v>124</v>
      </c>
      <c r="D106" s="65"/>
      <c r="E106" s="65"/>
      <c r="F106" s="65"/>
      <c r="G106" s="65"/>
      <c r="H106" s="65"/>
      <c r="I106" s="174"/>
      <c r="J106" s="185">
        <f>BK106</f>
        <v>0</v>
      </c>
      <c r="K106" s="65"/>
      <c r="L106" s="63"/>
      <c r="M106" s="86"/>
      <c r="N106" s="87"/>
      <c r="O106" s="87"/>
      <c r="P106" s="186">
        <f>P107</f>
        <v>0</v>
      </c>
      <c r="Q106" s="87"/>
      <c r="R106" s="186">
        <f>R107</f>
        <v>0</v>
      </c>
      <c r="S106" s="87"/>
      <c r="T106" s="187">
        <f>T107</f>
        <v>0</v>
      </c>
      <c r="AT106" s="26" t="s">
        <v>71</v>
      </c>
      <c r="AU106" s="26" t="s">
        <v>125</v>
      </c>
      <c r="BK106" s="188">
        <f>BK107</f>
        <v>0</v>
      </c>
    </row>
    <row r="107" spans="2:63" s="11" customFormat="1" ht="37.35" customHeight="1">
      <c r="B107" s="189"/>
      <c r="C107" s="190"/>
      <c r="D107" s="191" t="s">
        <v>71</v>
      </c>
      <c r="E107" s="192" t="s">
        <v>90</v>
      </c>
      <c r="F107" s="192" t="s">
        <v>2728</v>
      </c>
      <c r="G107" s="190"/>
      <c r="H107" s="190"/>
      <c r="I107" s="193"/>
      <c r="J107" s="194">
        <f>BK107</f>
        <v>0</v>
      </c>
      <c r="K107" s="190"/>
      <c r="L107" s="195"/>
      <c r="M107" s="196"/>
      <c r="N107" s="197"/>
      <c r="O107" s="197"/>
      <c r="P107" s="198">
        <f>P108+P157+P172</f>
        <v>0</v>
      </c>
      <c r="Q107" s="197"/>
      <c r="R107" s="198">
        <f>R108+R157+R172</f>
        <v>0</v>
      </c>
      <c r="S107" s="197"/>
      <c r="T107" s="199">
        <f>T108+T157+T172</f>
        <v>0</v>
      </c>
      <c r="AR107" s="200" t="s">
        <v>79</v>
      </c>
      <c r="AT107" s="201" t="s">
        <v>71</v>
      </c>
      <c r="AU107" s="201" t="s">
        <v>72</v>
      </c>
      <c r="AY107" s="200" t="s">
        <v>162</v>
      </c>
      <c r="BK107" s="202">
        <f>BK108+BK157+BK172</f>
        <v>0</v>
      </c>
    </row>
    <row r="108" spans="2:63" s="11" customFormat="1" ht="19.9" customHeight="1">
      <c r="B108" s="189"/>
      <c r="C108" s="190"/>
      <c r="D108" s="203" t="s">
        <v>71</v>
      </c>
      <c r="E108" s="204" t="s">
        <v>1664</v>
      </c>
      <c r="F108" s="204" t="s">
        <v>1665</v>
      </c>
      <c r="G108" s="190"/>
      <c r="H108" s="190"/>
      <c r="I108" s="193"/>
      <c r="J108" s="205">
        <f>BK108</f>
        <v>0</v>
      </c>
      <c r="K108" s="190"/>
      <c r="L108" s="195"/>
      <c r="M108" s="196"/>
      <c r="N108" s="197"/>
      <c r="O108" s="197"/>
      <c r="P108" s="198">
        <f>P109+P110+P121+P130+P145+P153</f>
        <v>0</v>
      </c>
      <c r="Q108" s="197"/>
      <c r="R108" s="198">
        <f>R109+R110+R121+R130+R145+R153</f>
        <v>0</v>
      </c>
      <c r="S108" s="197"/>
      <c r="T108" s="199">
        <f>T109+T110+T121+T130+T145+T153</f>
        <v>0</v>
      </c>
      <c r="AR108" s="200" t="s">
        <v>79</v>
      </c>
      <c r="AT108" s="201" t="s">
        <v>71</v>
      </c>
      <c r="AU108" s="201" t="s">
        <v>79</v>
      </c>
      <c r="AY108" s="200" t="s">
        <v>162</v>
      </c>
      <c r="BK108" s="202">
        <f>BK109+BK110+BK121+BK130+BK145+BK153</f>
        <v>0</v>
      </c>
    </row>
    <row r="109" spans="2:65" s="1" customFormat="1" ht="31.5" customHeight="1">
      <c r="B109" s="43"/>
      <c r="C109" s="206" t="s">
        <v>79</v>
      </c>
      <c r="D109" s="206" t="s">
        <v>165</v>
      </c>
      <c r="E109" s="207" t="s">
        <v>2729</v>
      </c>
      <c r="F109" s="208" t="s">
        <v>1667</v>
      </c>
      <c r="G109" s="209" t="s">
        <v>1668</v>
      </c>
      <c r="H109" s="210">
        <v>5</v>
      </c>
      <c r="I109" s="211"/>
      <c r="J109" s="212">
        <f>ROUND(I109*H109,2)</f>
        <v>0</v>
      </c>
      <c r="K109" s="208" t="s">
        <v>21</v>
      </c>
      <c r="L109" s="63"/>
      <c r="M109" s="213" t="s">
        <v>21</v>
      </c>
      <c r="N109" s="214" t="s">
        <v>43</v>
      </c>
      <c r="O109" s="44"/>
      <c r="P109" s="215">
        <f>O109*H109</f>
        <v>0</v>
      </c>
      <c r="Q109" s="215">
        <v>0</v>
      </c>
      <c r="R109" s="215">
        <f>Q109*H109</f>
        <v>0</v>
      </c>
      <c r="S109" s="215">
        <v>0</v>
      </c>
      <c r="T109" s="216">
        <f>S109*H109</f>
        <v>0</v>
      </c>
      <c r="AR109" s="26" t="s">
        <v>170</v>
      </c>
      <c r="AT109" s="26" t="s">
        <v>165</v>
      </c>
      <c r="AU109" s="26" t="s">
        <v>81</v>
      </c>
      <c r="AY109" s="26" t="s">
        <v>162</v>
      </c>
      <c r="BE109" s="217">
        <f>IF(N109="základní",J109,0)</f>
        <v>0</v>
      </c>
      <c r="BF109" s="217">
        <f>IF(N109="snížená",J109,0)</f>
        <v>0</v>
      </c>
      <c r="BG109" s="217">
        <f>IF(N109="zákl. přenesená",J109,0)</f>
        <v>0</v>
      </c>
      <c r="BH109" s="217">
        <f>IF(N109="sníž. přenesená",J109,0)</f>
        <v>0</v>
      </c>
      <c r="BI109" s="217">
        <f>IF(N109="nulová",J109,0)</f>
        <v>0</v>
      </c>
      <c r="BJ109" s="26" t="s">
        <v>79</v>
      </c>
      <c r="BK109" s="217">
        <f>ROUND(I109*H109,2)</f>
        <v>0</v>
      </c>
      <c r="BL109" s="26" t="s">
        <v>170</v>
      </c>
      <c r="BM109" s="26" t="s">
        <v>79</v>
      </c>
    </row>
    <row r="110" spans="2:63" s="11" customFormat="1" ht="22.35" customHeight="1">
      <c r="B110" s="189"/>
      <c r="C110" s="190"/>
      <c r="D110" s="191" t="s">
        <v>71</v>
      </c>
      <c r="E110" s="290" t="s">
        <v>1669</v>
      </c>
      <c r="F110" s="290" t="s">
        <v>1670</v>
      </c>
      <c r="G110" s="190"/>
      <c r="H110" s="190"/>
      <c r="I110" s="193"/>
      <c r="J110" s="291">
        <f>BK110</f>
        <v>0</v>
      </c>
      <c r="K110" s="190"/>
      <c r="L110" s="195"/>
      <c r="M110" s="196"/>
      <c r="N110" s="197"/>
      <c r="O110" s="197"/>
      <c r="P110" s="198">
        <f>P111+P115</f>
        <v>0</v>
      </c>
      <c r="Q110" s="197"/>
      <c r="R110" s="198">
        <f>R111+R115</f>
        <v>0</v>
      </c>
      <c r="S110" s="197"/>
      <c r="T110" s="199">
        <f>T111+T115</f>
        <v>0</v>
      </c>
      <c r="AR110" s="200" t="s">
        <v>79</v>
      </c>
      <c r="AT110" s="201" t="s">
        <v>71</v>
      </c>
      <c r="AU110" s="201" t="s">
        <v>81</v>
      </c>
      <c r="AY110" s="200" t="s">
        <v>162</v>
      </c>
      <c r="BK110" s="202">
        <f>BK111+BK115</f>
        <v>0</v>
      </c>
    </row>
    <row r="111" spans="2:63" s="16" customFormat="1" ht="14.45" customHeight="1">
      <c r="B111" s="292"/>
      <c r="C111" s="293"/>
      <c r="D111" s="294" t="s">
        <v>71</v>
      </c>
      <c r="E111" s="294" t="s">
        <v>1687</v>
      </c>
      <c r="F111" s="294" t="s">
        <v>1688</v>
      </c>
      <c r="G111" s="293"/>
      <c r="H111" s="293"/>
      <c r="I111" s="295"/>
      <c r="J111" s="296">
        <f>BK111</f>
        <v>0</v>
      </c>
      <c r="K111" s="293"/>
      <c r="L111" s="297"/>
      <c r="M111" s="298"/>
      <c r="N111" s="299"/>
      <c r="O111" s="299"/>
      <c r="P111" s="300">
        <f>SUM(P112:P114)</f>
        <v>0</v>
      </c>
      <c r="Q111" s="299"/>
      <c r="R111" s="300">
        <f>SUM(R112:R114)</f>
        <v>0</v>
      </c>
      <c r="S111" s="299"/>
      <c r="T111" s="301">
        <f>SUM(T112:T114)</f>
        <v>0</v>
      </c>
      <c r="AR111" s="302" t="s">
        <v>79</v>
      </c>
      <c r="AT111" s="303" t="s">
        <v>71</v>
      </c>
      <c r="AU111" s="303" t="s">
        <v>163</v>
      </c>
      <c r="AY111" s="302" t="s">
        <v>162</v>
      </c>
      <c r="BK111" s="304">
        <f>SUM(BK112:BK114)</f>
        <v>0</v>
      </c>
    </row>
    <row r="112" spans="2:65" s="1" customFormat="1" ht="22.5" customHeight="1">
      <c r="B112" s="43"/>
      <c r="C112" s="206" t="s">
        <v>81</v>
      </c>
      <c r="D112" s="206" t="s">
        <v>165</v>
      </c>
      <c r="E112" s="207" t="s">
        <v>2730</v>
      </c>
      <c r="F112" s="208" t="s">
        <v>1690</v>
      </c>
      <c r="G112" s="209" t="s">
        <v>1675</v>
      </c>
      <c r="H112" s="210">
        <v>1</v>
      </c>
      <c r="I112" s="211"/>
      <c r="J112" s="212">
        <f>ROUND(I112*H112,2)</f>
        <v>0</v>
      </c>
      <c r="K112" s="208" t="s">
        <v>21</v>
      </c>
      <c r="L112" s="63"/>
      <c r="M112" s="213" t="s">
        <v>21</v>
      </c>
      <c r="N112" s="214" t="s">
        <v>43</v>
      </c>
      <c r="O112" s="44"/>
      <c r="P112" s="215">
        <f>O112*H112</f>
        <v>0</v>
      </c>
      <c r="Q112" s="215">
        <v>0</v>
      </c>
      <c r="R112" s="215">
        <f>Q112*H112</f>
        <v>0</v>
      </c>
      <c r="S112" s="215">
        <v>0</v>
      </c>
      <c r="T112" s="216">
        <f>S112*H112</f>
        <v>0</v>
      </c>
      <c r="AR112" s="26" t="s">
        <v>170</v>
      </c>
      <c r="AT112" s="26" t="s">
        <v>165</v>
      </c>
      <c r="AU112" s="26" t="s">
        <v>170</v>
      </c>
      <c r="AY112" s="26" t="s">
        <v>162</v>
      </c>
      <c r="BE112" s="217">
        <f>IF(N112="základní",J112,0)</f>
        <v>0</v>
      </c>
      <c r="BF112" s="217">
        <f>IF(N112="snížená",J112,0)</f>
        <v>0</v>
      </c>
      <c r="BG112" s="217">
        <f>IF(N112="zákl. přenesená",J112,0)</f>
        <v>0</v>
      </c>
      <c r="BH112" s="217">
        <f>IF(N112="sníž. přenesená",J112,0)</f>
        <v>0</v>
      </c>
      <c r="BI112" s="217">
        <f>IF(N112="nulová",J112,0)</f>
        <v>0</v>
      </c>
      <c r="BJ112" s="26" t="s">
        <v>79</v>
      </c>
      <c r="BK112" s="217">
        <f>ROUND(I112*H112,2)</f>
        <v>0</v>
      </c>
      <c r="BL112" s="26" t="s">
        <v>170</v>
      </c>
      <c r="BM112" s="26" t="s">
        <v>81</v>
      </c>
    </row>
    <row r="113" spans="2:65" s="1" customFormat="1" ht="31.5" customHeight="1">
      <c r="B113" s="43"/>
      <c r="C113" s="206" t="s">
        <v>163</v>
      </c>
      <c r="D113" s="206" t="s">
        <v>165</v>
      </c>
      <c r="E113" s="207" t="s">
        <v>2731</v>
      </c>
      <c r="F113" s="208" t="s">
        <v>1692</v>
      </c>
      <c r="G113" s="209" t="s">
        <v>1675</v>
      </c>
      <c r="H113" s="210">
        <v>1</v>
      </c>
      <c r="I113" s="211"/>
      <c r="J113" s="212">
        <f>ROUND(I113*H113,2)</f>
        <v>0</v>
      </c>
      <c r="K113" s="208" t="s">
        <v>21</v>
      </c>
      <c r="L113" s="63"/>
      <c r="M113" s="213" t="s">
        <v>21</v>
      </c>
      <c r="N113" s="214" t="s">
        <v>43</v>
      </c>
      <c r="O113" s="44"/>
      <c r="P113" s="215">
        <f>O113*H113</f>
        <v>0</v>
      </c>
      <c r="Q113" s="215">
        <v>0</v>
      </c>
      <c r="R113" s="215">
        <f>Q113*H113</f>
        <v>0</v>
      </c>
      <c r="S113" s="215">
        <v>0</v>
      </c>
      <c r="T113" s="216">
        <f>S113*H113</f>
        <v>0</v>
      </c>
      <c r="AR113" s="26" t="s">
        <v>170</v>
      </c>
      <c r="AT113" s="26" t="s">
        <v>165</v>
      </c>
      <c r="AU113" s="26" t="s">
        <v>170</v>
      </c>
      <c r="AY113" s="26" t="s">
        <v>162</v>
      </c>
      <c r="BE113" s="217">
        <f>IF(N113="základní",J113,0)</f>
        <v>0</v>
      </c>
      <c r="BF113" s="217">
        <f>IF(N113="snížená",J113,0)</f>
        <v>0</v>
      </c>
      <c r="BG113" s="217">
        <f>IF(N113="zákl. přenesená",J113,0)</f>
        <v>0</v>
      </c>
      <c r="BH113" s="217">
        <f>IF(N113="sníž. přenesená",J113,0)</f>
        <v>0</v>
      </c>
      <c r="BI113" s="217">
        <f>IF(N113="nulová",J113,0)</f>
        <v>0</v>
      </c>
      <c r="BJ113" s="26" t="s">
        <v>79</v>
      </c>
      <c r="BK113" s="217">
        <f>ROUND(I113*H113,2)</f>
        <v>0</v>
      </c>
      <c r="BL113" s="26" t="s">
        <v>170</v>
      </c>
      <c r="BM113" s="26" t="s">
        <v>163</v>
      </c>
    </row>
    <row r="114" spans="2:65" s="1" customFormat="1" ht="22.5" customHeight="1">
      <c r="B114" s="43"/>
      <c r="C114" s="206" t="s">
        <v>170</v>
      </c>
      <c r="D114" s="206" t="s">
        <v>165</v>
      </c>
      <c r="E114" s="207" t="s">
        <v>2732</v>
      </c>
      <c r="F114" s="208" t="s">
        <v>1694</v>
      </c>
      <c r="G114" s="209" t="s">
        <v>1675</v>
      </c>
      <c r="H114" s="210">
        <v>50</v>
      </c>
      <c r="I114" s="211"/>
      <c r="J114" s="212">
        <f>ROUND(I114*H114,2)</f>
        <v>0</v>
      </c>
      <c r="K114" s="208" t="s">
        <v>21</v>
      </c>
      <c r="L114" s="63"/>
      <c r="M114" s="213" t="s">
        <v>21</v>
      </c>
      <c r="N114" s="214" t="s">
        <v>43</v>
      </c>
      <c r="O114" s="44"/>
      <c r="P114" s="215">
        <f>O114*H114</f>
        <v>0</v>
      </c>
      <c r="Q114" s="215">
        <v>0</v>
      </c>
      <c r="R114" s="215">
        <f>Q114*H114</f>
        <v>0</v>
      </c>
      <c r="S114" s="215">
        <v>0</v>
      </c>
      <c r="T114" s="216">
        <f>S114*H114</f>
        <v>0</v>
      </c>
      <c r="AR114" s="26" t="s">
        <v>170</v>
      </c>
      <c r="AT114" s="26" t="s">
        <v>165</v>
      </c>
      <c r="AU114" s="26" t="s">
        <v>170</v>
      </c>
      <c r="AY114" s="26" t="s">
        <v>162</v>
      </c>
      <c r="BE114" s="217">
        <f>IF(N114="základní",J114,0)</f>
        <v>0</v>
      </c>
      <c r="BF114" s="217">
        <f>IF(N114="snížená",J114,0)</f>
        <v>0</v>
      </c>
      <c r="BG114" s="217">
        <f>IF(N114="zákl. přenesená",J114,0)</f>
        <v>0</v>
      </c>
      <c r="BH114" s="217">
        <f>IF(N114="sníž. přenesená",J114,0)</f>
        <v>0</v>
      </c>
      <c r="BI114" s="217">
        <f>IF(N114="nulová",J114,0)</f>
        <v>0</v>
      </c>
      <c r="BJ114" s="26" t="s">
        <v>79</v>
      </c>
      <c r="BK114" s="217">
        <f>ROUND(I114*H114,2)</f>
        <v>0</v>
      </c>
      <c r="BL114" s="26" t="s">
        <v>170</v>
      </c>
      <c r="BM114" s="26" t="s">
        <v>170</v>
      </c>
    </row>
    <row r="115" spans="2:63" s="16" customFormat="1" ht="21.6" customHeight="1">
      <c r="B115" s="292"/>
      <c r="C115" s="293"/>
      <c r="D115" s="294" t="s">
        <v>71</v>
      </c>
      <c r="E115" s="294" t="s">
        <v>1697</v>
      </c>
      <c r="F115" s="294" t="s">
        <v>1698</v>
      </c>
      <c r="G115" s="293"/>
      <c r="H115" s="293"/>
      <c r="I115" s="295"/>
      <c r="J115" s="296">
        <f>BK115</f>
        <v>0</v>
      </c>
      <c r="K115" s="293"/>
      <c r="L115" s="297"/>
      <c r="M115" s="298"/>
      <c r="N115" s="299"/>
      <c r="O115" s="299"/>
      <c r="P115" s="300">
        <f>SUM(P116:P120)</f>
        <v>0</v>
      </c>
      <c r="Q115" s="299"/>
      <c r="R115" s="300">
        <f>SUM(R116:R120)</f>
        <v>0</v>
      </c>
      <c r="S115" s="299"/>
      <c r="T115" s="301">
        <f>SUM(T116:T120)</f>
        <v>0</v>
      </c>
      <c r="AR115" s="302" t="s">
        <v>79</v>
      </c>
      <c r="AT115" s="303" t="s">
        <v>71</v>
      </c>
      <c r="AU115" s="303" t="s">
        <v>163</v>
      </c>
      <c r="AY115" s="302" t="s">
        <v>162</v>
      </c>
      <c r="BK115" s="304">
        <f>SUM(BK116:BK120)</f>
        <v>0</v>
      </c>
    </row>
    <row r="116" spans="2:65" s="1" customFormat="1" ht="22.5" customHeight="1">
      <c r="B116" s="43"/>
      <c r="C116" s="206" t="s">
        <v>203</v>
      </c>
      <c r="D116" s="206" t="s">
        <v>165</v>
      </c>
      <c r="E116" s="207" t="s">
        <v>2733</v>
      </c>
      <c r="F116" s="208" t="s">
        <v>1700</v>
      </c>
      <c r="G116" s="209" t="s">
        <v>1675</v>
      </c>
      <c r="H116" s="210">
        <v>4</v>
      </c>
      <c r="I116" s="211"/>
      <c r="J116" s="212">
        <f>ROUND(I116*H116,2)</f>
        <v>0</v>
      </c>
      <c r="K116" s="208" t="s">
        <v>21</v>
      </c>
      <c r="L116" s="63"/>
      <c r="M116" s="213" t="s">
        <v>21</v>
      </c>
      <c r="N116" s="214" t="s">
        <v>43</v>
      </c>
      <c r="O116" s="44"/>
      <c r="P116" s="215">
        <f>O116*H116</f>
        <v>0</v>
      </c>
      <c r="Q116" s="215">
        <v>0</v>
      </c>
      <c r="R116" s="215">
        <f>Q116*H116</f>
        <v>0</v>
      </c>
      <c r="S116" s="215">
        <v>0</v>
      </c>
      <c r="T116" s="216">
        <f>S116*H116</f>
        <v>0</v>
      </c>
      <c r="AR116" s="26" t="s">
        <v>170</v>
      </c>
      <c r="AT116" s="26" t="s">
        <v>165</v>
      </c>
      <c r="AU116" s="26" t="s">
        <v>170</v>
      </c>
      <c r="AY116" s="26" t="s">
        <v>162</v>
      </c>
      <c r="BE116" s="217">
        <f>IF(N116="základní",J116,0)</f>
        <v>0</v>
      </c>
      <c r="BF116" s="217">
        <f>IF(N116="snížená",J116,0)</f>
        <v>0</v>
      </c>
      <c r="BG116" s="217">
        <f>IF(N116="zákl. přenesená",J116,0)</f>
        <v>0</v>
      </c>
      <c r="BH116" s="217">
        <f>IF(N116="sníž. přenesená",J116,0)</f>
        <v>0</v>
      </c>
      <c r="BI116" s="217">
        <f>IF(N116="nulová",J116,0)</f>
        <v>0</v>
      </c>
      <c r="BJ116" s="26" t="s">
        <v>79</v>
      </c>
      <c r="BK116" s="217">
        <f>ROUND(I116*H116,2)</f>
        <v>0</v>
      </c>
      <c r="BL116" s="26" t="s">
        <v>170</v>
      </c>
      <c r="BM116" s="26" t="s">
        <v>203</v>
      </c>
    </row>
    <row r="117" spans="2:65" s="1" customFormat="1" ht="22.5" customHeight="1">
      <c r="B117" s="43"/>
      <c r="C117" s="206" t="s">
        <v>211</v>
      </c>
      <c r="D117" s="206" t="s">
        <v>165</v>
      </c>
      <c r="E117" s="207" t="s">
        <v>2734</v>
      </c>
      <c r="F117" s="208" t="s">
        <v>1702</v>
      </c>
      <c r="G117" s="209" t="s">
        <v>1675</v>
      </c>
      <c r="H117" s="210">
        <v>87</v>
      </c>
      <c r="I117" s="211"/>
      <c r="J117" s="212">
        <f>ROUND(I117*H117,2)</f>
        <v>0</v>
      </c>
      <c r="K117" s="208" t="s">
        <v>21</v>
      </c>
      <c r="L117" s="63"/>
      <c r="M117" s="213" t="s">
        <v>21</v>
      </c>
      <c r="N117" s="214" t="s">
        <v>43</v>
      </c>
      <c r="O117" s="44"/>
      <c r="P117" s="215">
        <f>O117*H117</f>
        <v>0</v>
      </c>
      <c r="Q117" s="215">
        <v>0</v>
      </c>
      <c r="R117" s="215">
        <f>Q117*H117</f>
        <v>0</v>
      </c>
      <c r="S117" s="215">
        <v>0</v>
      </c>
      <c r="T117" s="216">
        <f>S117*H117</f>
        <v>0</v>
      </c>
      <c r="AR117" s="26" t="s">
        <v>170</v>
      </c>
      <c r="AT117" s="26" t="s">
        <v>165</v>
      </c>
      <c r="AU117" s="26" t="s">
        <v>170</v>
      </c>
      <c r="AY117" s="26" t="s">
        <v>162</v>
      </c>
      <c r="BE117" s="217">
        <f>IF(N117="základní",J117,0)</f>
        <v>0</v>
      </c>
      <c r="BF117" s="217">
        <f>IF(N117="snížená",J117,0)</f>
        <v>0</v>
      </c>
      <c r="BG117" s="217">
        <f>IF(N117="zákl. přenesená",J117,0)</f>
        <v>0</v>
      </c>
      <c r="BH117" s="217">
        <f>IF(N117="sníž. přenesená",J117,0)</f>
        <v>0</v>
      </c>
      <c r="BI117" s="217">
        <f>IF(N117="nulová",J117,0)</f>
        <v>0</v>
      </c>
      <c r="BJ117" s="26" t="s">
        <v>79</v>
      </c>
      <c r="BK117" s="217">
        <f>ROUND(I117*H117,2)</f>
        <v>0</v>
      </c>
      <c r="BL117" s="26" t="s">
        <v>170</v>
      </c>
      <c r="BM117" s="26" t="s">
        <v>211</v>
      </c>
    </row>
    <row r="118" spans="2:65" s="1" customFormat="1" ht="22.5" customHeight="1">
      <c r="B118" s="43"/>
      <c r="C118" s="206" t="s">
        <v>217</v>
      </c>
      <c r="D118" s="206" t="s">
        <v>165</v>
      </c>
      <c r="E118" s="207" t="s">
        <v>2735</v>
      </c>
      <c r="F118" s="208" t="s">
        <v>1704</v>
      </c>
      <c r="G118" s="209" t="s">
        <v>1675</v>
      </c>
      <c r="H118" s="210">
        <v>87</v>
      </c>
      <c r="I118" s="211"/>
      <c r="J118" s="212">
        <f>ROUND(I118*H118,2)</f>
        <v>0</v>
      </c>
      <c r="K118" s="208" t="s">
        <v>21</v>
      </c>
      <c r="L118" s="63"/>
      <c r="M118" s="213" t="s">
        <v>21</v>
      </c>
      <c r="N118" s="214" t="s">
        <v>43</v>
      </c>
      <c r="O118" s="44"/>
      <c r="P118" s="215">
        <f>O118*H118</f>
        <v>0</v>
      </c>
      <c r="Q118" s="215">
        <v>0</v>
      </c>
      <c r="R118" s="215">
        <f>Q118*H118</f>
        <v>0</v>
      </c>
      <c r="S118" s="215">
        <v>0</v>
      </c>
      <c r="T118" s="216">
        <f>S118*H118</f>
        <v>0</v>
      </c>
      <c r="AR118" s="26" t="s">
        <v>170</v>
      </c>
      <c r="AT118" s="26" t="s">
        <v>165</v>
      </c>
      <c r="AU118" s="26" t="s">
        <v>170</v>
      </c>
      <c r="AY118" s="26" t="s">
        <v>162</v>
      </c>
      <c r="BE118" s="217">
        <f>IF(N118="základní",J118,0)</f>
        <v>0</v>
      </c>
      <c r="BF118" s="217">
        <f>IF(N118="snížená",J118,0)</f>
        <v>0</v>
      </c>
      <c r="BG118" s="217">
        <f>IF(N118="zákl. přenesená",J118,0)</f>
        <v>0</v>
      </c>
      <c r="BH118" s="217">
        <f>IF(N118="sníž. přenesená",J118,0)</f>
        <v>0</v>
      </c>
      <c r="BI118" s="217">
        <f>IF(N118="nulová",J118,0)</f>
        <v>0</v>
      </c>
      <c r="BJ118" s="26" t="s">
        <v>79</v>
      </c>
      <c r="BK118" s="217">
        <f>ROUND(I118*H118,2)</f>
        <v>0</v>
      </c>
      <c r="BL118" s="26" t="s">
        <v>170</v>
      </c>
      <c r="BM118" s="26" t="s">
        <v>217</v>
      </c>
    </row>
    <row r="119" spans="2:65" s="1" customFormat="1" ht="22.5" customHeight="1">
      <c r="B119" s="43"/>
      <c r="C119" s="206" t="s">
        <v>222</v>
      </c>
      <c r="D119" s="206" t="s">
        <v>165</v>
      </c>
      <c r="E119" s="207" t="s">
        <v>2736</v>
      </c>
      <c r="F119" s="208" t="s">
        <v>1694</v>
      </c>
      <c r="G119" s="209" t="s">
        <v>1675</v>
      </c>
      <c r="H119" s="210">
        <v>87</v>
      </c>
      <c r="I119" s="211"/>
      <c r="J119" s="212">
        <f>ROUND(I119*H119,2)</f>
        <v>0</v>
      </c>
      <c r="K119" s="208" t="s">
        <v>21</v>
      </c>
      <c r="L119" s="63"/>
      <c r="M119" s="213" t="s">
        <v>21</v>
      </c>
      <c r="N119" s="214" t="s">
        <v>43</v>
      </c>
      <c r="O119" s="44"/>
      <c r="P119" s="215">
        <f>O119*H119</f>
        <v>0</v>
      </c>
      <c r="Q119" s="215">
        <v>0</v>
      </c>
      <c r="R119" s="215">
        <f>Q119*H119</f>
        <v>0</v>
      </c>
      <c r="S119" s="215">
        <v>0</v>
      </c>
      <c r="T119" s="216">
        <f>S119*H119</f>
        <v>0</v>
      </c>
      <c r="AR119" s="26" t="s">
        <v>170</v>
      </c>
      <c r="AT119" s="26" t="s">
        <v>165</v>
      </c>
      <c r="AU119" s="26" t="s">
        <v>170</v>
      </c>
      <c r="AY119" s="26" t="s">
        <v>162</v>
      </c>
      <c r="BE119" s="217">
        <f>IF(N119="základní",J119,0)</f>
        <v>0</v>
      </c>
      <c r="BF119" s="217">
        <f>IF(N119="snížená",J119,0)</f>
        <v>0</v>
      </c>
      <c r="BG119" s="217">
        <f>IF(N119="zákl. přenesená",J119,0)</f>
        <v>0</v>
      </c>
      <c r="BH119" s="217">
        <f>IF(N119="sníž. přenesená",J119,0)</f>
        <v>0</v>
      </c>
      <c r="BI119" s="217">
        <f>IF(N119="nulová",J119,0)</f>
        <v>0</v>
      </c>
      <c r="BJ119" s="26" t="s">
        <v>79</v>
      </c>
      <c r="BK119" s="217">
        <f>ROUND(I119*H119,2)</f>
        <v>0</v>
      </c>
      <c r="BL119" s="26" t="s">
        <v>170</v>
      </c>
      <c r="BM119" s="26" t="s">
        <v>222</v>
      </c>
    </row>
    <row r="120" spans="2:65" s="1" customFormat="1" ht="22.5" customHeight="1">
      <c r="B120" s="43"/>
      <c r="C120" s="206" t="s">
        <v>229</v>
      </c>
      <c r="D120" s="206" t="s">
        <v>165</v>
      </c>
      <c r="E120" s="207" t="s">
        <v>2737</v>
      </c>
      <c r="F120" s="208" t="s">
        <v>1696</v>
      </c>
      <c r="G120" s="209" t="s">
        <v>1675</v>
      </c>
      <c r="H120" s="210">
        <v>2</v>
      </c>
      <c r="I120" s="211"/>
      <c r="J120" s="212">
        <f>ROUND(I120*H120,2)</f>
        <v>0</v>
      </c>
      <c r="K120" s="208" t="s">
        <v>21</v>
      </c>
      <c r="L120" s="63"/>
      <c r="M120" s="213" t="s">
        <v>21</v>
      </c>
      <c r="N120" s="214" t="s">
        <v>43</v>
      </c>
      <c r="O120" s="44"/>
      <c r="P120" s="215">
        <f>O120*H120</f>
        <v>0</v>
      </c>
      <c r="Q120" s="215">
        <v>0</v>
      </c>
      <c r="R120" s="215">
        <f>Q120*H120</f>
        <v>0</v>
      </c>
      <c r="S120" s="215">
        <v>0</v>
      </c>
      <c r="T120" s="216">
        <f>S120*H120</f>
        <v>0</v>
      </c>
      <c r="AR120" s="26" t="s">
        <v>170</v>
      </c>
      <c r="AT120" s="26" t="s">
        <v>165</v>
      </c>
      <c r="AU120" s="26" t="s">
        <v>170</v>
      </c>
      <c r="AY120" s="26" t="s">
        <v>162</v>
      </c>
      <c r="BE120" s="217">
        <f>IF(N120="základní",J120,0)</f>
        <v>0</v>
      </c>
      <c r="BF120" s="217">
        <f>IF(N120="snížená",J120,0)</f>
        <v>0</v>
      </c>
      <c r="BG120" s="217">
        <f>IF(N120="zákl. přenesená",J120,0)</f>
        <v>0</v>
      </c>
      <c r="BH120" s="217">
        <f>IF(N120="sníž. přenesená",J120,0)</f>
        <v>0</v>
      </c>
      <c r="BI120" s="217">
        <f>IF(N120="nulová",J120,0)</f>
        <v>0</v>
      </c>
      <c r="BJ120" s="26" t="s">
        <v>79</v>
      </c>
      <c r="BK120" s="217">
        <f>ROUND(I120*H120,2)</f>
        <v>0</v>
      </c>
      <c r="BL120" s="26" t="s">
        <v>170</v>
      </c>
      <c r="BM120" s="26" t="s">
        <v>229</v>
      </c>
    </row>
    <row r="121" spans="2:63" s="11" customFormat="1" ht="22.35" customHeight="1">
      <c r="B121" s="189"/>
      <c r="C121" s="190"/>
      <c r="D121" s="191" t="s">
        <v>71</v>
      </c>
      <c r="E121" s="290" t="s">
        <v>1788</v>
      </c>
      <c r="F121" s="290" t="s">
        <v>1729</v>
      </c>
      <c r="G121" s="190"/>
      <c r="H121" s="190"/>
      <c r="I121" s="193"/>
      <c r="J121" s="291">
        <f>BK121</f>
        <v>0</v>
      </c>
      <c r="K121" s="190"/>
      <c r="L121" s="195"/>
      <c r="M121" s="196"/>
      <c r="N121" s="197"/>
      <c r="O121" s="197"/>
      <c r="P121" s="198">
        <f>P122</f>
        <v>0</v>
      </c>
      <c r="Q121" s="197"/>
      <c r="R121" s="198">
        <f>R122</f>
        <v>0</v>
      </c>
      <c r="S121" s="197"/>
      <c r="T121" s="199">
        <f>T122</f>
        <v>0</v>
      </c>
      <c r="AR121" s="200" t="s">
        <v>79</v>
      </c>
      <c r="AT121" s="201" t="s">
        <v>71</v>
      </c>
      <c r="AU121" s="201" t="s">
        <v>81</v>
      </c>
      <c r="AY121" s="200" t="s">
        <v>162</v>
      </c>
      <c r="BK121" s="202">
        <f>BK122</f>
        <v>0</v>
      </c>
    </row>
    <row r="122" spans="2:63" s="16" customFormat="1" ht="14.45" customHeight="1">
      <c r="B122" s="292"/>
      <c r="C122" s="293"/>
      <c r="D122" s="294" t="s">
        <v>71</v>
      </c>
      <c r="E122" s="294" t="s">
        <v>1745</v>
      </c>
      <c r="F122" s="294" t="s">
        <v>1746</v>
      </c>
      <c r="G122" s="293"/>
      <c r="H122" s="293"/>
      <c r="I122" s="295"/>
      <c r="J122" s="296">
        <f>BK122</f>
        <v>0</v>
      </c>
      <c r="K122" s="293"/>
      <c r="L122" s="297"/>
      <c r="M122" s="298"/>
      <c r="N122" s="299"/>
      <c r="O122" s="299"/>
      <c r="P122" s="300">
        <f>SUM(P123:P129)</f>
        <v>0</v>
      </c>
      <c r="Q122" s="299"/>
      <c r="R122" s="300">
        <f>SUM(R123:R129)</f>
        <v>0</v>
      </c>
      <c r="S122" s="299"/>
      <c r="T122" s="301">
        <f>SUM(T123:T129)</f>
        <v>0</v>
      </c>
      <c r="AR122" s="302" t="s">
        <v>79</v>
      </c>
      <c r="AT122" s="303" t="s">
        <v>71</v>
      </c>
      <c r="AU122" s="303" t="s">
        <v>163</v>
      </c>
      <c r="AY122" s="302" t="s">
        <v>162</v>
      </c>
      <c r="BK122" s="304">
        <f>SUM(BK123:BK129)</f>
        <v>0</v>
      </c>
    </row>
    <row r="123" spans="2:65" s="1" customFormat="1" ht="22.5" customHeight="1">
      <c r="B123" s="43"/>
      <c r="C123" s="206" t="s">
        <v>236</v>
      </c>
      <c r="D123" s="206" t="s">
        <v>165</v>
      </c>
      <c r="E123" s="207" t="s">
        <v>1693</v>
      </c>
      <c r="F123" s="208" t="s">
        <v>1748</v>
      </c>
      <c r="G123" s="209" t="s">
        <v>206</v>
      </c>
      <c r="H123" s="210">
        <v>120</v>
      </c>
      <c r="I123" s="211"/>
      <c r="J123" s="212">
        <f>ROUND(I123*H123,2)</f>
        <v>0</v>
      </c>
      <c r="K123" s="208" t="s">
        <v>21</v>
      </c>
      <c r="L123" s="63"/>
      <c r="M123" s="213" t="s">
        <v>21</v>
      </c>
      <c r="N123" s="214" t="s">
        <v>43</v>
      </c>
      <c r="O123" s="44"/>
      <c r="P123" s="215">
        <f>O123*H123</f>
        <v>0</v>
      </c>
      <c r="Q123" s="215">
        <v>0</v>
      </c>
      <c r="R123" s="215">
        <f>Q123*H123</f>
        <v>0</v>
      </c>
      <c r="S123" s="215">
        <v>0</v>
      </c>
      <c r="T123" s="216">
        <f>S123*H123</f>
        <v>0</v>
      </c>
      <c r="AR123" s="26" t="s">
        <v>170</v>
      </c>
      <c r="AT123" s="26" t="s">
        <v>165</v>
      </c>
      <c r="AU123" s="26" t="s">
        <v>170</v>
      </c>
      <c r="AY123" s="26" t="s">
        <v>162</v>
      </c>
      <c r="BE123" s="217">
        <f>IF(N123="základní",J123,0)</f>
        <v>0</v>
      </c>
      <c r="BF123" s="217">
        <f>IF(N123="snížená",J123,0)</f>
        <v>0</v>
      </c>
      <c r="BG123" s="217">
        <f>IF(N123="zákl. přenesená",J123,0)</f>
        <v>0</v>
      </c>
      <c r="BH123" s="217">
        <f>IF(N123="sníž. přenesená",J123,0)</f>
        <v>0</v>
      </c>
      <c r="BI123" s="217">
        <f>IF(N123="nulová",J123,0)</f>
        <v>0</v>
      </c>
      <c r="BJ123" s="26" t="s">
        <v>79</v>
      </c>
      <c r="BK123" s="217">
        <f>ROUND(I123*H123,2)</f>
        <v>0</v>
      </c>
      <c r="BL123" s="26" t="s">
        <v>170</v>
      </c>
      <c r="BM123" s="26" t="s">
        <v>236</v>
      </c>
    </row>
    <row r="124" spans="2:65" s="1" customFormat="1" ht="22.5" customHeight="1">
      <c r="B124" s="43"/>
      <c r="C124" s="206" t="s">
        <v>244</v>
      </c>
      <c r="D124" s="206" t="s">
        <v>165</v>
      </c>
      <c r="E124" s="207" t="s">
        <v>1695</v>
      </c>
      <c r="F124" s="208" t="s">
        <v>1750</v>
      </c>
      <c r="G124" s="209" t="s">
        <v>1675</v>
      </c>
      <c r="H124" s="210">
        <v>5</v>
      </c>
      <c r="I124" s="211"/>
      <c r="J124" s="212">
        <f>ROUND(I124*H124,2)</f>
        <v>0</v>
      </c>
      <c r="K124" s="208" t="s">
        <v>21</v>
      </c>
      <c r="L124" s="63"/>
      <c r="M124" s="213" t="s">
        <v>21</v>
      </c>
      <c r="N124" s="214" t="s">
        <v>43</v>
      </c>
      <c r="O124" s="44"/>
      <c r="P124" s="215">
        <f>O124*H124</f>
        <v>0</v>
      </c>
      <c r="Q124" s="215">
        <v>0</v>
      </c>
      <c r="R124" s="215">
        <f>Q124*H124</f>
        <v>0</v>
      </c>
      <c r="S124" s="215">
        <v>0</v>
      </c>
      <c r="T124" s="216">
        <f>S124*H124</f>
        <v>0</v>
      </c>
      <c r="AR124" s="26" t="s">
        <v>170</v>
      </c>
      <c r="AT124" s="26" t="s">
        <v>165</v>
      </c>
      <c r="AU124" s="26" t="s">
        <v>170</v>
      </c>
      <c r="AY124" s="26" t="s">
        <v>162</v>
      </c>
      <c r="BE124" s="217">
        <f>IF(N124="základní",J124,0)</f>
        <v>0</v>
      </c>
      <c r="BF124" s="217">
        <f>IF(N124="snížená",J124,0)</f>
        <v>0</v>
      </c>
      <c r="BG124" s="217">
        <f>IF(N124="zákl. přenesená",J124,0)</f>
        <v>0</v>
      </c>
      <c r="BH124" s="217">
        <f>IF(N124="sníž. přenesená",J124,0)</f>
        <v>0</v>
      </c>
      <c r="BI124" s="217">
        <f>IF(N124="nulová",J124,0)</f>
        <v>0</v>
      </c>
      <c r="BJ124" s="26" t="s">
        <v>79</v>
      </c>
      <c r="BK124" s="217">
        <f>ROUND(I124*H124,2)</f>
        <v>0</v>
      </c>
      <c r="BL124" s="26" t="s">
        <v>170</v>
      </c>
      <c r="BM124" s="26" t="s">
        <v>244</v>
      </c>
    </row>
    <row r="125" spans="2:47" s="1" customFormat="1" ht="27">
      <c r="B125" s="43"/>
      <c r="C125" s="65"/>
      <c r="D125" s="245" t="s">
        <v>241</v>
      </c>
      <c r="E125" s="65"/>
      <c r="F125" s="279" t="s">
        <v>1751</v>
      </c>
      <c r="G125" s="65"/>
      <c r="H125" s="65"/>
      <c r="I125" s="174"/>
      <c r="J125" s="65"/>
      <c r="K125" s="65"/>
      <c r="L125" s="63"/>
      <c r="M125" s="220"/>
      <c r="N125" s="44"/>
      <c r="O125" s="44"/>
      <c r="P125" s="44"/>
      <c r="Q125" s="44"/>
      <c r="R125" s="44"/>
      <c r="S125" s="44"/>
      <c r="T125" s="80"/>
      <c r="AT125" s="26" t="s">
        <v>241</v>
      </c>
      <c r="AU125" s="26" t="s">
        <v>170</v>
      </c>
    </row>
    <row r="126" spans="2:65" s="1" customFormat="1" ht="22.5" customHeight="1">
      <c r="B126" s="43"/>
      <c r="C126" s="206" t="s">
        <v>251</v>
      </c>
      <c r="D126" s="206" t="s">
        <v>165</v>
      </c>
      <c r="E126" s="207" t="s">
        <v>1699</v>
      </c>
      <c r="F126" s="208" t="s">
        <v>1753</v>
      </c>
      <c r="G126" s="209" t="s">
        <v>1675</v>
      </c>
      <c r="H126" s="210">
        <v>1</v>
      </c>
      <c r="I126" s="211"/>
      <c r="J126" s="212">
        <f>ROUND(I126*H126,2)</f>
        <v>0</v>
      </c>
      <c r="K126" s="208" t="s">
        <v>21</v>
      </c>
      <c r="L126" s="63"/>
      <c r="M126" s="213" t="s">
        <v>21</v>
      </c>
      <c r="N126" s="214" t="s">
        <v>43</v>
      </c>
      <c r="O126" s="44"/>
      <c r="P126" s="215">
        <f>O126*H126</f>
        <v>0</v>
      </c>
      <c r="Q126" s="215">
        <v>0</v>
      </c>
      <c r="R126" s="215">
        <f>Q126*H126</f>
        <v>0</v>
      </c>
      <c r="S126" s="215">
        <v>0</v>
      </c>
      <c r="T126" s="216">
        <f>S126*H126</f>
        <v>0</v>
      </c>
      <c r="AR126" s="26" t="s">
        <v>170</v>
      </c>
      <c r="AT126" s="26" t="s">
        <v>165</v>
      </c>
      <c r="AU126" s="26" t="s">
        <v>170</v>
      </c>
      <c r="AY126" s="26" t="s">
        <v>162</v>
      </c>
      <c r="BE126" s="217">
        <f>IF(N126="základní",J126,0)</f>
        <v>0</v>
      </c>
      <c r="BF126" s="217">
        <f>IF(N126="snížená",J126,0)</f>
        <v>0</v>
      </c>
      <c r="BG126" s="217">
        <f>IF(N126="zákl. přenesená",J126,0)</f>
        <v>0</v>
      </c>
      <c r="BH126" s="217">
        <f>IF(N126="sníž. přenesená",J126,0)</f>
        <v>0</v>
      </c>
      <c r="BI126" s="217">
        <f>IF(N126="nulová",J126,0)</f>
        <v>0</v>
      </c>
      <c r="BJ126" s="26" t="s">
        <v>79</v>
      </c>
      <c r="BK126" s="217">
        <f>ROUND(I126*H126,2)</f>
        <v>0</v>
      </c>
      <c r="BL126" s="26" t="s">
        <v>170</v>
      </c>
      <c r="BM126" s="26" t="s">
        <v>251</v>
      </c>
    </row>
    <row r="127" spans="2:47" s="1" customFormat="1" ht="27">
      <c r="B127" s="43"/>
      <c r="C127" s="65"/>
      <c r="D127" s="245" t="s">
        <v>241</v>
      </c>
      <c r="E127" s="65"/>
      <c r="F127" s="279" t="s">
        <v>1754</v>
      </c>
      <c r="G127" s="65"/>
      <c r="H127" s="65"/>
      <c r="I127" s="174"/>
      <c r="J127" s="65"/>
      <c r="K127" s="65"/>
      <c r="L127" s="63"/>
      <c r="M127" s="220"/>
      <c r="N127" s="44"/>
      <c r="O127" s="44"/>
      <c r="P127" s="44"/>
      <c r="Q127" s="44"/>
      <c r="R127" s="44"/>
      <c r="S127" s="44"/>
      <c r="T127" s="80"/>
      <c r="AT127" s="26" t="s">
        <v>241</v>
      </c>
      <c r="AU127" s="26" t="s">
        <v>170</v>
      </c>
    </row>
    <row r="128" spans="2:65" s="1" customFormat="1" ht="22.5" customHeight="1">
      <c r="B128" s="43"/>
      <c r="C128" s="206" t="s">
        <v>261</v>
      </c>
      <c r="D128" s="206" t="s">
        <v>165</v>
      </c>
      <c r="E128" s="207" t="s">
        <v>1701</v>
      </c>
      <c r="F128" s="208" t="s">
        <v>1756</v>
      </c>
      <c r="G128" s="209" t="s">
        <v>1675</v>
      </c>
      <c r="H128" s="210">
        <v>1</v>
      </c>
      <c r="I128" s="211"/>
      <c r="J128" s="212">
        <f>ROUND(I128*H128,2)</f>
        <v>0</v>
      </c>
      <c r="K128" s="208" t="s">
        <v>21</v>
      </c>
      <c r="L128" s="63"/>
      <c r="M128" s="213" t="s">
        <v>21</v>
      </c>
      <c r="N128" s="214" t="s">
        <v>43</v>
      </c>
      <c r="O128" s="44"/>
      <c r="P128" s="215">
        <f>O128*H128</f>
        <v>0</v>
      </c>
      <c r="Q128" s="215">
        <v>0</v>
      </c>
      <c r="R128" s="215">
        <f>Q128*H128</f>
        <v>0</v>
      </c>
      <c r="S128" s="215">
        <v>0</v>
      </c>
      <c r="T128" s="216">
        <f>S128*H128</f>
        <v>0</v>
      </c>
      <c r="AR128" s="26" t="s">
        <v>170</v>
      </c>
      <c r="AT128" s="26" t="s">
        <v>165</v>
      </c>
      <c r="AU128" s="26" t="s">
        <v>170</v>
      </c>
      <c r="AY128" s="26" t="s">
        <v>162</v>
      </c>
      <c r="BE128" s="217">
        <f>IF(N128="základní",J128,0)</f>
        <v>0</v>
      </c>
      <c r="BF128" s="217">
        <f>IF(N128="snížená",J128,0)</f>
        <v>0</v>
      </c>
      <c r="BG128" s="217">
        <f>IF(N128="zákl. přenesená",J128,0)</f>
        <v>0</v>
      </c>
      <c r="BH128" s="217">
        <f>IF(N128="sníž. přenesená",J128,0)</f>
        <v>0</v>
      </c>
      <c r="BI128" s="217">
        <f>IF(N128="nulová",J128,0)</f>
        <v>0</v>
      </c>
      <c r="BJ128" s="26" t="s">
        <v>79</v>
      </c>
      <c r="BK128" s="217">
        <f>ROUND(I128*H128,2)</f>
        <v>0</v>
      </c>
      <c r="BL128" s="26" t="s">
        <v>170</v>
      </c>
      <c r="BM128" s="26" t="s">
        <v>261</v>
      </c>
    </row>
    <row r="129" spans="2:47" s="1" customFormat="1" ht="27">
      <c r="B129" s="43"/>
      <c r="C129" s="65"/>
      <c r="D129" s="218" t="s">
        <v>241</v>
      </c>
      <c r="E129" s="65"/>
      <c r="F129" s="219" t="s">
        <v>1757</v>
      </c>
      <c r="G129" s="65"/>
      <c r="H129" s="65"/>
      <c r="I129" s="174"/>
      <c r="J129" s="65"/>
      <c r="K129" s="65"/>
      <c r="L129" s="63"/>
      <c r="M129" s="220"/>
      <c r="N129" s="44"/>
      <c r="O129" s="44"/>
      <c r="P129" s="44"/>
      <c r="Q129" s="44"/>
      <c r="R129" s="44"/>
      <c r="S129" s="44"/>
      <c r="T129" s="80"/>
      <c r="AT129" s="26" t="s">
        <v>241</v>
      </c>
      <c r="AU129" s="26" t="s">
        <v>170</v>
      </c>
    </row>
    <row r="130" spans="2:63" s="11" customFormat="1" ht="22.35" customHeight="1">
      <c r="B130" s="189"/>
      <c r="C130" s="190"/>
      <c r="D130" s="191" t="s">
        <v>71</v>
      </c>
      <c r="E130" s="290" t="s">
        <v>1758</v>
      </c>
      <c r="F130" s="290" t="s">
        <v>1759</v>
      </c>
      <c r="G130" s="190"/>
      <c r="H130" s="190"/>
      <c r="I130" s="193"/>
      <c r="J130" s="291">
        <f>BK130</f>
        <v>0</v>
      </c>
      <c r="K130" s="190"/>
      <c r="L130" s="195"/>
      <c r="M130" s="196"/>
      <c r="N130" s="197"/>
      <c r="O130" s="197"/>
      <c r="P130" s="198">
        <f>P131+P134</f>
        <v>0</v>
      </c>
      <c r="Q130" s="197"/>
      <c r="R130" s="198">
        <f>R131+R134</f>
        <v>0</v>
      </c>
      <c r="S130" s="197"/>
      <c r="T130" s="199">
        <f>T131+T134</f>
        <v>0</v>
      </c>
      <c r="AR130" s="200" t="s">
        <v>79</v>
      </c>
      <c r="AT130" s="201" t="s">
        <v>71</v>
      </c>
      <c r="AU130" s="201" t="s">
        <v>81</v>
      </c>
      <c r="AY130" s="200" t="s">
        <v>162</v>
      </c>
      <c r="BK130" s="202">
        <f>BK131+BK134</f>
        <v>0</v>
      </c>
    </row>
    <row r="131" spans="2:63" s="16" customFormat="1" ht="14.45" customHeight="1">
      <c r="B131" s="292"/>
      <c r="C131" s="293"/>
      <c r="D131" s="294" t="s">
        <v>71</v>
      </c>
      <c r="E131" s="294" t="s">
        <v>165</v>
      </c>
      <c r="F131" s="294" t="s">
        <v>1760</v>
      </c>
      <c r="G131" s="293"/>
      <c r="H131" s="293"/>
      <c r="I131" s="295"/>
      <c r="J131" s="296">
        <f>BK131</f>
        <v>0</v>
      </c>
      <c r="K131" s="293"/>
      <c r="L131" s="297"/>
      <c r="M131" s="298"/>
      <c r="N131" s="299"/>
      <c r="O131" s="299"/>
      <c r="P131" s="300">
        <f>SUM(P132:P133)</f>
        <v>0</v>
      </c>
      <c r="Q131" s="299"/>
      <c r="R131" s="300">
        <f>SUM(R132:R133)</f>
        <v>0</v>
      </c>
      <c r="S131" s="299"/>
      <c r="T131" s="301">
        <f>SUM(T132:T133)</f>
        <v>0</v>
      </c>
      <c r="AR131" s="302" t="s">
        <v>79</v>
      </c>
      <c r="AT131" s="303" t="s">
        <v>71</v>
      </c>
      <c r="AU131" s="303" t="s">
        <v>163</v>
      </c>
      <c r="AY131" s="302" t="s">
        <v>162</v>
      </c>
      <c r="BK131" s="304">
        <f>SUM(BK132:BK133)</f>
        <v>0</v>
      </c>
    </row>
    <row r="132" spans="2:65" s="1" customFormat="1" ht="22.5" customHeight="1">
      <c r="B132" s="43"/>
      <c r="C132" s="206" t="s">
        <v>308</v>
      </c>
      <c r="D132" s="206" t="s">
        <v>165</v>
      </c>
      <c r="E132" s="207" t="s">
        <v>1703</v>
      </c>
      <c r="F132" s="208" t="s">
        <v>1762</v>
      </c>
      <c r="G132" s="209" t="s">
        <v>206</v>
      </c>
      <c r="H132" s="210">
        <v>6580</v>
      </c>
      <c r="I132" s="211"/>
      <c r="J132" s="212">
        <f>ROUND(I132*H132,2)</f>
        <v>0</v>
      </c>
      <c r="K132" s="208" t="s">
        <v>21</v>
      </c>
      <c r="L132" s="63"/>
      <c r="M132" s="213" t="s">
        <v>21</v>
      </c>
      <c r="N132" s="214" t="s">
        <v>43</v>
      </c>
      <c r="O132" s="44"/>
      <c r="P132" s="215">
        <f>O132*H132</f>
        <v>0</v>
      </c>
      <c r="Q132" s="215">
        <v>0</v>
      </c>
      <c r="R132" s="215">
        <f>Q132*H132</f>
        <v>0</v>
      </c>
      <c r="S132" s="215">
        <v>0</v>
      </c>
      <c r="T132" s="216">
        <f>S132*H132</f>
        <v>0</v>
      </c>
      <c r="AR132" s="26" t="s">
        <v>170</v>
      </c>
      <c r="AT132" s="26" t="s">
        <v>165</v>
      </c>
      <c r="AU132" s="26" t="s">
        <v>170</v>
      </c>
      <c r="AY132" s="26" t="s">
        <v>162</v>
      </c>
      <c r="BE132" s="217">
        <f>IF(N132="základní",J132,0)</f>
        <v>0</v>
      </c>
      <c r="BF132" s="217">
        <f>IF(N132="snížená",J132,0)</f>
        <v>0</v>
      </c>
      <c r="BG132" s="217">
        <f>IF(N132="zákl. přenesená",J132,0)</f>
        <v>0</v>
      </c>
      <c r="BH132" s="217">
        <f>IF(N132="sníž. přenesená",J132,0)</f>
        <v>0</v>
      </c>
      <c r="BI132" s="217">
        <f>IF(N132="nulová",J132,0)</f>
        <v>0</v>
      </c>
      <c r="BJ132" s="26" t="s">
        <v>79</v>
      </c>
      <c r="BK132" s="217">
        <f>ROUND(I132*H132,2)</f>
        <v>0</v>
      </c>
      <c r="BL132" s="26" t="s">
        <v>170</v>
      </c>
      <c r="BM132" s="26" t="s">
        <v>308</v>
      </c>
    </row>
    <row r="133" spans="2:65" s="1" customFormat="1" ht="22.5" customHeight="1">
      <c r="B133" s="43"/>
      <c r="C133" s="206" t="s">
        <v>10</v>
      </c>
      <c r="D133" s="206" t="s">
        <v>165</v>
      </c>
      <c r="E133" s="207" t="s">
        <v>1705</v>
      </c>
      <c r="F133" s="208" t="s">
        <v>1764</v>
      </c>
      <c r="G133" s="209" t="s">
        <v>206</v>
      </c>
      <c r="H133" s="210">
        <v>30</v>
      </c>
      <c r="I133" s="211"/>
      <c r="J133" s="212">
        <f>ROUND(I133*H133,2)</f>
        <v>0</v>
      </c>
      <c r="K133" s="208" t="s">
        <v>21</v>
      </c>
      <c r="L133" s="63"/>
      <c r="M133" s="213" t="s">
        <v>21</v>
      </c>
      <c r="N133" s="214" t="s">
        <v>43</v>
      </c>
      <c r="O133" s="44"/>
      <c r="P133" s="215">
        <f>O133*H133</f>
        <v>0</v>
      </c>
      <c r="Q133" s="215">
        <v>0</v>
      </c>
      <c r="R133" s="215">
        <f>Q133*H133</f>
        <v>0</v>
      </c>
      <c r="S133" s="215">
        <v>0</v>
      </c>
      <c r="T133" s="216">
        <f>S133*H133</f>
        <v>0</v>
      </c>
      <c r="AR133" s="26" t="s">
        <v>170</v>
      </c>
      <c r="AT133" s="26" t="s">
        <v>165</v>
      </c>
      <c r="AU133" s="26" t="s">
        <v>170</v>
      </c>
      <c r="AY133" s="26" t="s">
        <v>162</v>
      </c>
      <c r="BE133" s="217">
        <f>IF(N133="základní",J133,0)</f>
        <v>0</v>
      </c>
      <c r="BF133" s="217">
        <f>IF(N133="snížená",J133,0)</f>
        <v>0</v>
      </c>
      <c r="BG133" s="217">
        <f>IF(N133="zákl. přenesená",J133,0)</f>
        <v>0</v>
      </c>
      <c r="BH133" s="217">
        <f>IF(N133="sníž. přenesená",J133,0)</f>
        <v>0</v>
      </c>
      <c r="BI133" s="217">
        <f>IF(N133="nulová",J133,0)</f>
        <v>0</v>
      </c>
      <c r="BJ133" s="26" t="s">
        <v>79</v>
      </c>
      <c r="BK133" s="217">
        <f>ROUND(I133*H133,2)</f>
        <v>0</v>
      </c>
      <c r="BL133" s="26" t="s">
        <v>170</v>
      </c>
      <c r="BM133" s="26" t="s">
        <v>10</v>
      </c>
    </row>
    <row r="134" spans="2:63" s="16" customFormat="1" ht="21.6" customHeight="1">
      <c r="B134" s="292"/>
      <c r="C134" s="293"/>
      <c r="D134" s="294" t="s">
        <v>71</v>
      </c>
      <c r="E134" s="294" t="s">
        <v>1765</v>
      </c>
      <c r="F134" s="294" t="s">
        <v>1766</v>
      </c>
      <c r="G134" s="293"/>
      <c r="H134" s="293"/>
      <c r="I134" s="295"/>
      <c r="J134" s="296">
        <f>BK134</f>
        <v>0</v>
      </c>
      <c r="K134" s="293"/>
      <c r="L134" s="297"/>
      <c r="M134" s="298"/>
      <c r="N134" s="299"/>
      <c r="O134" s="299"/>
      <c r="P134" s="300">
        <f>SUM(P135:P144)</f>
        <v>0</v>
      </c>
      <c r="Q134" s="299"/>
      <c r="R134" s="300">
        <f>SUM(R135:R144)</f>
        <v>0</v>
      </c>
      <c r="S134" s="299"/>
      <c r="T134" s="301">
        <f>SUM(T135:T144)</f>
        <v>0</v>
      </c>
      <c r="AR134" s="302" t="s">
        <v>79</v>
      </c>
      <c r="AT134" s="303" t="s">
        <v>71</v>
      </c>
      <c r="AU134" s="303" t="s">
        <v>163</v>
      </c>
      <c r="AY134" s="302" t="s">
        <v>162</v>
      </c>
      <c r="BK134" s="304">
        <f>SUM(BK135:BK144)</f>
        <v>0</v>
      </c>
    </row>
    <row r="135" spans="2:65" s="1" customFormat="1" ht="22.5" customHeight="1">
      <c r="B135" s="43"/>
      <c r="C135" s="206" t="s">
        <v>376</v>
      </c>
      <c r="D135" s="206" t="s">
        <v>165</v>
      </c>
      <c r="E135" s="207" t="s">
        <v>1706</v>
      </c>
      <c r="F135" s="208" t="s">
        <v>1768</v>
      </c>
      <c r="G135" s="209" t="s">
        <v>1675</v>
      </c>
      <c r="H135" s="210">
        <v>43</v>
      </c>
      <c r="I135" s="211"/>
      <c r="J135" s="212">
        <f aca="true" t="shared" si="0" ref="J135:J144">ROUND(I135*H135,2)</f>
        <v>0</v>
      </c>
      <c r="K135" s="208" t="s">
        <v>21</v>
      </c>
      <c r="L135" s="63"/>
      <c r="M135" s="213" t="s">
        <v>21</v>
      </c>
      <c r="N135" s="214" t="s">
        <v>43</v>
      </c>
      <c r="O135" s="44"/>
      <c r="P135" s="215">
        <f aca="true" t="shared" si="1" ref="P135:P144">O135*H135</f>
        <v>0</v>
      </c>
      <c r="Q135" s="215">
        <v>0</v>
      </c>
      <c r="R135" s="215">
        <f aca="true" t="shared" si="2" ref="R135:R144">Q135*H135</f>
        <v>0</v>
      </c>
      <c r="S135" s="215">
        <v>0</v>
      </c>
      <c r="T135" s="216">
        <f aca="true" t="shared" si="3" ref="T135:T144">S135*H135</f>
        <v>0</v>
      </c>
      <c r="AR135" s="26" t="s">
        <v>170</v>
      </c>
      <c r="AT135" s="26" t="s">
        <v>165</v>
      </c>
      <c r="AU135" s="26" t="s">
        <v>170</v>
      </c>
      <c r="AY135" s="26" t="s">
        <v>162</v>
      </c>
      <c r="BE135" s="217">
        <f aca="true" t="shared" si="4" ref="BE135:BE144">IF(N135="základní",J135,0)</f>
        <v>0</v>
      </c>
      <c r="BF135" s="217">
        <f aca="true" t="shared" si="5" ref="BF135:BF144">IF(N135="snížená",J135,0)</f>
        <v>0</v>
      </c>
      <c r="BG135" s="217">
        <f aca="true" t="shared" si="6" ref="BG135:BG144">IF(N135="zákl. přenesená",J135,0)</f>
        <v>0</v>
      </c>
      <c r="BH135" s="217">
        <f aca="true" t="shared" si="7" ref="BH135:BH144">IF(N135="sníž. přenesená",J135,0)</f>
        <v>0</v>
      </c>
      <c r="BI135" s="217">
        <f aca="true" t="shared" si="8" ref="BI135:BI144">IF(N135="nulová",J135,0)</f>
        <v>0</v>
      </c>
      <c r="BJ135" s="26" t="s">
        <v>79</v>
      </c>
      <c r="BK135" s="217">
        <f aca="true" t="shared" si="9" ref="BK135:BK144">ROUND(I135*H135,2)</f>
        <v>0</v>
      </c>
      <c r="BL135" s="26" t="s">
        <v>170</v>
      </c>
      <c r="BM135" s="26" t="s">
        <v>376</v>
      </c>
    </row>
    <row r="136" spans="2:65" s="1" customFormat="1" ht="22.5" customHeight="1">
      <c r="B136" s="43"/>
      <c r="C136" s="206" t="s">
        <v>383</v>
      </c>
      <c r="D136" s="206" t="s">
        <v>165</v>
      </c>
      <c r="E136" s="207" t="s">
        <v>1709</v>
      </c>
      <c r="F136" s="208" t="s">
        <v>1770</v>
      </c>
      <c r="G136" s="209" t="s">
        <v>1675</v>
      </c>
      <c r="H136" s="210">
        <v>43</v>
      </c>
      <c r="I136" s="211"/>
      <c r="J136" s="212">
        <f t="shared" si="0"/>
        <v>0</v>
      </c>
      <c r="K136" s="208" t="s">
        <v>21</v>
      </c>
      <c r="L136" s="63"/>
      <c r="M136" s="213" t="s">
        <v>21</v>
      </c>
      <c r="N136" s="214" t="s">
        <v>43</v>
      </c>
      <c r="O136" s="44"/>
      <c r="P136" s="215">
        <f t="shared" si="1"/>
        <v>0</v>
      </c>
      <c r="Q136" s="215">
        <v>0</v>
      </c>
      <c r="R136" s="215">
        <f t="shared" si="2"/>
        <v>0</v>
      </c>
      <c r="S136" s="215">
        <v>0</v>
      </c>
      <c r="T136" s="216">
        <f t="shared" si="3"/>
        <v>0</v>
      </c>
      <c r="AR136" s="26" t="s">
        <v>170</v>
      </c>
      <c r="AT136" s="26" t="s">
        <v>165</v>
      </c>
      <c r="AU136" s="26" t="s">
        <v>170</v>
      </c>
      <c r="AY136" s="26" t="s">
        <v>162</v>
      </c>
      <c r="BE136" s="217">
        <f t="shared" si="4"/>
        <v>0</v>
      </c>
      <c r="BF136" s="217">
        <f t="shared" si="5"/>
        <v>0</v>
      </c>
      <c r="BG136" s="217">
        <f t="shared" si="6"/>
        <v>0</v>
      </c>
      <c r="BH136" s="217">
        <f t="shared" si="7"/>
        <v>0</v>
      </c>
      <c r="BI136" s="217">
        <f t="shared" si="8"/>
        <v>0</v>
      </c>
      <c r="BJ136" s="26" t="s">
        <v>79</v>
      </c>
      <c r="BK136" s="217">
        <f t="shared" si="9"/>
        <v>0</v>
      </c>
      <c r="BL136" s="26" t="s">
        <v>170</v>
      </c>
      <c r="BM136" s="26" t="s">
        <v>383</v>
      </c>
    </row>
    <row r="137" spans="2:65" s="1" customFormat="1" ht="22.5" customHeight="1">
      <c r="B137" s="43"/>
      <c r="C137" s="206" t="s">
        <v>393</v>
      </c>
      <c r="D137" s="206" t="s">
        <v>165</v>
      </c>
      <c r="E137" s="207" t="s">
        <v>1711</v>
      </c>
      <c r="F137" s="208" t="s">
        <v>1772</v>
      </c>
      <c r="G137" s="209" t="s">
        <v>1675</v>
      </c>
      <c r="H137" s="210">
        <v>23</v>
      </c>
      <c r="I137" s="211"/>
      <c r="J137" s="212">
        <f t="shared" si="0"/>
        <v>0</v>
      </c>
      <c r="K137" s="208" t="s">
        <v>21</v>
      </c>
      <c r="L137" s="63"/>
      <c r="M137" s="213" t="s">
        <v>21</v>
      </c>
      <c r="N137" s="214" t="s">
        <v>43</v>
      </c>
      <c r="O137" s="44"/>
      <c r="P137" s="215">
        <f t="shared" si="1"/>
        <v>0</v>
      </c>
      <c r="Q137" s="215">
        <v>0</v>
      </c>
      <c r="R137" s="215">
        <f t="shared" si="2"/>
        <v>0</v>
      </c>
      <c r="S137" s="215">
        <v>0</v>
      </c>
      <c r="T137" s="216">
        <f t="shared" si="3"/>
        <v>0</v>
      </c>
      <c r="AR137" s="26" t="s">
        <v>170</v>
      </c>
      <c r="AT137" s="26" t="s">
        <v>165</v>
      </c>
      <c r="AU137" s="26" t="s">
        <v>170</v>
      </c>
      <c r="AY137" s="26" t="s">
        <v>162</v>
      </c>
      <c r="BE137" s="217">
        <f t="shared" si="4"/>
        <v>0</v>
      </c>
      <c r="BF137" s="217">
        <f t="shared" si="5"/>
        <v>0</v>
      </c>
      <c r="BG137" s="217">
        <f t="shared" si="6"/>
        <v>0</v>
      </c>
      <c r="BH137" s="217">
        <f t="shared" si="7"/>
        <v>0</v>
      </c>
      <c r="BI137" s="217">
        <f t="shared" si="8"/>
        <v>0</v>
      </c>
      <c r="BJ137" s="26" t="s">
        <v>79</v>
      </c>
      <c r="BK137" s="217">
        <f t="shared" si="9"/>
        <v>0</v>
      </c>
      <c r="BL137" s="26" t="s">
        <v>170</v>
      </c>
      <c r="BM137" s="26" t="s">
        <v>393</v>
      </c>
    </row>
    <row r="138" spans="2:65" s="1" customFormat="1" ht="22.5" customHeight="1">
      <c r="B138" s="43"/>
      <c r="C138" s="206" t="s">
        <v>399</v>
      </c>
      <c r="D138" s="206" t="s">
        <v>165</v>
      </c>
      <c r="E138" s="207" t="s">
        <v>1713</v>
      </c>
      <c r="F138" s="208" t="s">
        <v>1774</v>
      </c>
      <c r="G138" s="209" t="s">
        <v>1675</v>
      </c>
      <c r="H138" s="210">
        <v>18</v>
      </c>
      <c r="I138" s="211"/>
      <c r="J138" s="212">
        <f t="shared" si="0"/>
        <v>0</v>
      </c>
      <c r="K138" s="208" t="s">
        <v>21</v>
      </c>
      <c r="L138" s="63"/>
      <c r="M138" s="213" t="s">
        <v>21</v>
      </c>
      <c r="N138" s="214" t="s">
        <v>43</v>
      </c>
      <c r="O138" s="44"/>
      <c r="P138" s="215">
        <f t="shared" si="1"/>
        <v>0</v>
      </c>
      <c r="Q138" s="215">
        <v>0</v>
      </c>
      <c r="R138" s="215">
        <f t="shared" si="2"/>
        <v>0</v>
      </c>
      <c r="S138" s="215">
        <v>0</v>
      </c>
      <c r="T138" s="216">
        <f t="shared" si="3"/>
        <v>0</v>
      </c>
      <c r="AR138" s="26" t="s">
        <v>170</v>
      </c>
      <c r="AT138" s="26" t="s">
        <v>165</v>
      </c>
      <c r="AU138" s="26" t="s">
        <v>170</v>
      </c>
      <c r="AY138" s="26" t="s">
        <v>162</v>
      </c>
      <c r="BE138" s="217">
        <f t="shared" si="4"/>
        <v>0</v>
      </c>
      <c r="BF138" s="217">
        <f t="shared" si="5"/>
        <v>0</v>
      </c>
      <c r="BG138" s="217">
        <f t="shared" si="6"/>
        <v>0</v>
      </c>
      <c r="BH138" s="217">
        <f t="shared" si="7"/>
        <v>0</v>
      </c>
      <c r="BI138" s="217">
        <f t="shared" si="8"/>
        <v>0</v>
      </c>
      <c r="BJ138" s="26" t="s">
        <v>79</v>
      </c>
      <c r="BK138" s="217">
        <f t="shared" si="9"/>
        <v>0</v>
      </c>
      <c r="BL138" s="26" t="s">
        <v>170</v>
      </c>
      <c r="BM138" s="26" t="s">
        <v>399</v>
      </c>
    </row>
    <row r="139" spans="2:65" s="1" customFormat="1" ht="22.5" customHeight="1">
      <c r="B139" s="43"/>
      <c r="C139" s="206" t="s">
        <v>403</v>
      </c>
      <c r="D139" s="206" t="s">
        <v>165</v>
      </c>
      <c r="E139" s="207" t="s">
        <v>1715</v>
      </c>
      <c r="F139" s="208" t="s">
        <v>1776</v>
      </c>
      <c r="G139" s="209" t="s">
        <v>1675</v>
      </c>
      <c r="H139" s="210">
        <v>43</v>
      </c>
      <c r="I139" s="211"/>
      <c r="J139" s="212">
        <f t="shared" si="0"/>
        <v>0</v>
      </c>
      <c r="K139" s="208" t="s">
        <v>21</v>
      </c>
      <c r="L139" s="63"/>
      <c r="M139" s="213" t="s">
        <v>21</v>
      </c>
      <c r="N139" s="214" t="s">
        <v>43</v>
      </c>
      <c r="O139" s="44"/>
      <c r="P139" s="215">
        <f t="shared" si="1"/>
        <v>0</v>
      </c>
      <c r="Q139" s="215">
        <v>0</v>
      </c>
      <c r="R139" s="215">
        <f t="shared" si="2"/>
        <v>0</v>
      </c>
      <c r="S139" s="215">
        <v>0</v>
      </c>
      <c r="T139" s="216">
        <f t="shared" si="3"/>
        <v>0</v>
      </c>
      <c r="AR139" s="26" t="s">
        <v>170</v>
      </c>
      <c r="AT139" s="26" t="s">
        <v>165</v>
      </c>
      <c r="AU139" s="26" t="s">
        <v>170</v>
      </c>
      <c r="AY139" s="26" t="s">
        <v>162</v>
      </c>
      <c r="BE139" s="217">
        <f t="shared" si="4"/>
        <v>0</v>
      </c>
      <c r="BF139" s="217">
        <f t="shared" si="5"/>
        <v>0</v>
      </c>
      <c r="BG139" s="217">
        <f t="shared" si="6"/>
        <v>0</v>
      </c>
      <c r="BH139" s="217">
        <f t="shared" si="7"/>
        <v>0</v>
      </c>
      <c r="BI139" s="217">
        <f t="shared" si="8"/>
        <v>0</v>
      </c>
      <c r="BJ139" s="26" t="s">
        <v>79</v>
      </c>
      <c r="BK139" s="217">
        <f t="shared" si="9"/>
        <v>0</v>
      </c>
      <c r="BL139" s="26" t="s">
        <v>170</v>
      </c>
      <c r="BM139" s="26" t="s">
        <v>403</v>
      </c>
    </row>
    <row r="140" spans="2:65" s="1" customFormat="1" ht="22.5" customHeight="1">
      <c r="B140" s="43"/>
      <c r="C140" s="206" t="s">
        <v>9</v>
      </c>
      <c r="D140" s="206" t="s">
        <v>165</v>
      </c>
      <c r="E140" s="207" t="s">
        <v>1717</v>
      </c>
      <c r="F140" s="208" t="s">
        <v>1778</v>
      </c>
      <c r="G140" s="209" t="s">
        <v>1675</v>
      </c>
      <c r="H140" s="210">
        <v>16</v>
      </c>
      <c r="I140" s="211"/>
      <c r="J140" s="212">
        <f t="shared" si="0"/>
        <v>0</v>
      </c>
      <c r="K140" s="208" t="s">
        <v>21</v>
      </c>
      <c r="L140" s="63"/>
      <c r="M140" s="213" t="s">
        <v>21</v>
      </c>
      <c r="N140" s="214" t="s">
        <v>43</v>
      </c>
      <c r="O140" s="44"/>
      <c r="P140" s="215">
        <f t="shared" si="1"/>
        <v>0</v>
      </c>
      <c r="Q140" s="215">
        <v>0</v>
      </c>
      <c r="R140" s="215">
        <f t="shared" si="2"/>
        <v>0</v>
      </c>
      <c r="S140" s="215">
        <v>0</v>
      </c>
      <c r="T140" s="216">
        <f t="shared" si="3"/>
        <v>0</v>
      </c>
      <c r="AR140" s="26" t="s">
        <v>170</v>
      </c>
      <c r="AT140" s="26" t="s">
        <v>165</v>
      </c>
      <c r="AU140" s="26" t="s">
        <v>170</v>
      </c>
      <c r="AY140" s="26" t="s">
        <v>162</v>
      </c>
      <c r="BE140" s="217">
        <f t="shared" si="4"/>
        <v>0</v>
      </c>
      <c r="BF140" s="217">
        <f t="shared" si="5"/>
        <v>0</v>
      </c>
      <c r="BG140" s="217">
        <f t="shared" si="6"/>
        <v>0</v>
      </c>
      <c r="BH140" s="217">
        <f t="shared" si="7"/>
        <v>0</v>
      </c>
      <c r="BI140" s="217">
        <f t="shared" si="8"/>
        <v>0</v>
      </c>
      <c r="BJ140" s="26" t="s">
        <v>79</v>
      </c>
      <c r="BK140" s="217">
        <f t="shared" si="9"/>
        <v>0</v>
      </c>
      <c r="BL140" s="26" t="s">
        <v>170</v>
      </c>
      <c r="BM140" s="26" t="s">
        <v>9</v>
      </c>
    </row>
    <row r="141" spans="2:65" s="1" customFormat="1" ht="22.5" customHeight="1">
      <c r="B141" s="43"/>
      <c r="C141" s="206" t="s">
        <v>413</v>
      </c>
      <c r="D141" s="206" t="s">
        <v>165</v>
      </c>
      <c r="E141" s="207" t="s">
        <v>1719</v>
      </c>
      <c r="F141" s="208" t="s">
        <v>1780</v>
      </c>
      <c r="G141" s="209" t="s">
        <v>1675</v>
      </c>
      <c r="H141" s="210">
        <v>86</v>
      </c>
      <c r="I141" s="211"/>
      <c r="J141" s="212">
        <f t="shared" si="0"/>
        <v>0</v>
      </c>
      <c r="K141" s="208" t="s">
        <v>21</v>
      </c>
      <c r="L141" s="63"/>
      <c r="M141" s="213" t="s">
        <v>21</v>
      </c>
      <c r="N141" s="214" t="s">
        <v>43</v>
      </c>
      <c r="O141" s="44"/>
      <c r="P141" s="215">
        <f t="shared" si="1"/>
        <v>0</v>
      </c>
      <c r="Q141" s="215">
        <v>0</v>
      </c>
      <c r="R141" s="215">
        <f t="shared" si="2"/>
        <v>0</v>
      </c>
      <c r="S141" s="215">
        <v>0</v>
      </c>
      <c r="T141" s="216">
        <f t="shared" si="3"/>
        <v>0</v>
      </c>
      <c r="AR141" s="26" t="s">
        <v>170</v>
      </c>
      <c r="AT141" s="26" t="s">
        <v>165</v>
      </c>
      <c r="AU141" s="26" t="s">
        <v>170</v>
      </c>
      <c r="AY141" s="26" t="s">
        <v>162</v>
      </c>
      <c r="BE141" s="217">
        <f t="shared" si="4"/>
        <v>0</v>
      </c>
      <c r="BF141" s="217">
        <f t="shared" si="5"/>
        <v>0</v>
      </c>
      <c r="BG141" s="217">
        <f t="shared" si="6"/>
        <v>0</v>
      </c>
      <c r="BH141" s="217">
        <f t="shared" si="7"/>
        <v>0</v>
      </c>
      <c r="BI141" s="217">
        <f t="shared" si="8"/>
        <v>0</v>
      </c>
      <c r="BJ141" s="26" t="s">
        <v>79</v>
      </c>
      <c r="BK141" s="217">
        <f t="shared" si="9"/>
        <v>0</v>
      </c>
      <c r="BL141" s="26" t="s">
        <v>170</v>
      </c>
      <c r="BM141" s="26" t="s">
        <v>413</v>
      </c>
    </row>
    <row r="142" spans="2:65" s="1" customFormat="1" ht="22.5" customHeight="1">
      <c r="B142" s="43"/>
      <c r="C142" s="206" t="s">
        <v>423</v>
      </c>
      <c r="D142" s="206" t="s">
        <v>165</v>
      </c>
      <c r="E142" s="207" t="s">
        <v>1721</v>
      </c>
      <c r="F142" s="208" t="s">
        <v>1782</v>
      </c>
      <c r="G142" s="209" t="s">
        <v>1675</v>
      </c>
      <c r="H142" s="210">
        <v>86</v>
      </c>
      <c r="I142" s="211"/>
      <c r="J142" s="212">
        <f t="shared" si="0"/>
        <v>0</v>
      </c>
      <c r="K142" s="208" t="s">
        <v>21</v>
      </c>
      <c r="L142" s="63"/>
      <c r="M142" s="213" t="s">
        <v>21</v>
      </c>
      <c r="N142" s="214" t="s">
        <v>43</v>
      </c>
      <c r="O142" s="44"/>
      <c r="P142" s="215">
        <f t="shared" si="1"/>
        <v>0</v>
      </c>
      <c r="Q142" s="215">
        <v>0</v>
      </c>
      <c r="R142" s="215">
        <f t="shared" si="2"/>
        <v>0</v>
      </c>
      <c r="S142" s="215">
        <v>0</v>
      </c>
      <c r="T142" s="216">
        <f t="shared" si="3"/>
        <v>0</v>
      </c>
      <c r="AR142" s="26" t="s">
        <v>170</v>
      </c>
      <c r="AT142" s="26" t="s">
        <v>165</v>
      </c>
      <c r="AU142" s="26" t="s">
        <v>170</v>
      </c>
      <c r="AY142" s="26" t="s">
        <v>162</v>
      </c>
      <c r="BE142" s="217">
        <f t="shared" si="4"/>
        <v>0</v>
      </c>
      <c r="BF142" s="217">
        <f t="shared" si="5"/>
        <v>0</v>
      </c>
      <c r="BG142" s="217">
        <f t="shared" si="6"/>
        <v>0</v>
      </c>
      <c r="BH142" s="217">
        <f t="shared" si="7"/>
        <v>0</v>
      </c>
      <c r="BI142" s="217">
        <f t="shared" si="8"/>
        <v>0</v>
      </c>
      <c r="BJ142" s="26" t="s">
        <v>79</v>
      </c>
      <c r="BK142" s="217">
        <f t="shared" si="9"/>
        <v>0</v>
      </c>
      <c r="BL142" s="26" t="s">
        <v>170</v>
      </c>
      <c r="BM142" s="26" t="s">
        <v>423</v>
      </c>
    </row>
    <row r="143" spans="2:65" s="1" customFormat="1" ht="22.5" customHeight="1">
      <c r="B143" s="43"/>
      <c r="C143" s="206" t="s">
        <v>427</v>
      </c>
      <c r="D143" s="206" t="s">
        <v>165</v>
      </c>
      <c r="E143" s="207" t="s">
        <v>1723</v>
      </c>
      <c r="F143" s="208" t="s">
        <v>1694</v>
      </c>
      <c r="G143" s="209" t="s">
        <v>1675</v>
      </c>
      <c r="H143" s="210">
        <v>86</v>
      </c>
      <c r="I143" s="211"/>
      <c r="J143" s="212">
        <f t="shared" si="0"/>
        <v>0</v>
      </c>
      <c r="K143" s="208" t="s">
        <v>21</v>
      </c>
      <c r="L143" s="63"/>
      <c r="M143" s="213" t="s">
        <v>21</v>
      </c>
      <c r="N143" s="214" t="s">
        <v>43</v>
      </c>
      <c r="O143" s="44"/>
      <c r="P143" s="215">
        <f t="shared" si="1"/>
        <v>0</v>
      </c>
      <c r="Q143" s="215">
        <v>0</v>
      </c>
      <c r="R143" s="215">
        <f t="shared" si="2"/>
        <v>0</v>
      </c>
      <c r="S143" s="215">
        <v>0</v>
      </c>
      <c r="T143" s="216">
        <f t="shared" si="3"/>
        <v>0</v>
      </c>
      <c r="AR143" s="26" t="s">
        <v>170</v>
      </c>
      <c r="AT143" s="26" t="s">
        <v>165</v>
      </c>
      <c r="AU143" s="26" t="s">
        <v>170</v>
      </c>
      <c r="AY143" s="26" t="s">
        <v>162</v>
      </c>
      <c r="BE143" s="217">
        <f t="shared" si="4"/>
        <v>0</v>
      </c>
      <c r="BF143" s="217">
        <f t="shared" si="5"/>
        <v>0</v>
      </c>
      <c r="BG143" s="217">
        <f t="shared" si="6"/>
        <v>0</v>
      </c>
      <c r="BH143" s="217">
        <f t="shared" si="7"/>
        <v>0</v>
      </c>
      <c r="BI143" s="217">
        <f t="shared" si="8"/>
        <v>0</v>
      </c>
      <c r="BJ143" s="26" t="s">
        <v>79</v>
      </c>
      <c r="BK143" s="217">
        <f t="shared" si="9"/>
        <v>0</v>
      </c>
      <c r="BL143" s="26" t="s">
        <v>170</v>
      </c>
      <c r="BM143" s="26" t="s">
        <v>427</v>
      </c>
    </row>
    <row r="144" spans="2:65" s="1" customFormat="1" ht="22.5" customHeight="1">
      <c r="B144" s="43"/>
      <c r="C144" s="206" t="s">
        <v>431</v>
      </c>
      <c r="D144" s="206" t="s">
        <v>165</v>
      </c>
      <c r="E144" s="207" t="s">
        <v>1724</v>
      </c>
      <c r="F144" s="208" t="s">
        <v>1785</v>
      </c>
      <c r="G144" s="209" t="s">
        <v>1675</v>
      </c>
      <c r="H144" s="210">
        <v>86</v>
      </c>
      <c r="I144" s="211"/>
      <c r="J144" s="212">
        <f t="shared" si="0"/>
        <v>0</v>
      </c>
      <c r="K144" s="208" t="s">
        <v>21</v>
      </c>
      <c r="L144" s="63"/>
      <c r="M144" s="213" t="s">
        <v>21</v>
      </c>
      <c r="N144" s="214" t="s">
        <v>43</v>
      </c>
      <c r="O144" s="44"/>
      <c r="P144" s="215">
        <f t="shared" si="1"/>
        <v>0</v>
      </c>
      <c r="Q144" s="215">
        <v>0</v>
      </c>
      <c r="R144" s="215">
        <f t="shared" si="2"/>
        <v>0</v>
      </c>
      <c r="S144" s="215">
        <v>0</v>
      </c>
      <c r="T144" s="216">
        <f t="shared" si="3"/>
        <v>0</v>
      </c>
      <c r="AR144" s="26" t="s">
        <v>170</v>
      </c>
      <c r="AT144" s="26" t="s">
        <v>165</v>
      </c>
      <c r="AU144" s="26" t="s">
        <v>170</v>
      </c>
      <c r="AY144" s="26" t="s">
        <v>162</v>
      </c>
      <c r="BE144" s="217">
        <f t="shared" si="4"/>
        <v>0</v>
      </c>
      <c r="BF144" s="217">
        <f t="shared" si="5"/>
        <v>0</v>
      </c>
      <c r="BG144" s="217">
        <f t="shared" si="6"/>
        <v>0</v>
      </c>
      <c r="BH144" s="217">
        <f t="shared" si="7"/>
        <v>0</v>
      </c>
      <c r="BI144" s="217">
        <f t="shared" si="8"/>
        <v>0</v>
      </c>
      <c r="BJ144" s="26" t="s">
        <v>79</v>
      </c>
      <c r="BK144" s="217">
        <f t="shared" si="9"/>
        <v>0</v>
      </c>
      <c r="BL144" s="26" t="s">
        <v>170</v>
      </c>
      <c r="BM144" s="26" t="s">
        <v>431</v>
      </c>
    </row>
    <row r="145" spans="2:63" s="11" customFormat="1" ht="22.35" customHeight="1">
      <c r="B145" s="189"/>
      <c r="C145" s="190"/>
      <c r="D145" s="203" t="s">
        <v>71</v>
      </c>
      <c r="E145" s="204" t="s">
        <v>1786</v>
      </c>
      <c r="F145" s="204" t="s">
        <v>1787</v>
      </c>
      <c r="G145" s="190"/>
      <c r="H145" s="190"/>
      <c r="I145" s="193"/>
      <c r="J145" s="205">
        <f>BK145</f>
        <v>0</v>
      </c>
      <c r="K145" s="190"/>
      <c r="L145" s="195"/>
      <c r="M145" s="196"/>
      <c r="N145" s="197"/>
      <c r="O145" s="197"/>
      <c r="P145" s="198">
        <f>SUM(P146:P152)</f>
        <v>0</v>
      </c>
      <c r="Q145" s="197"/>
      <c r="R145" s="198">
        <f>SUM(R146:R152)</f>
        <v>0</v>
      </c>
      <c r="S145" s="197"/>
      <c r="T145" s="199">
        <f>SUM(T146:T152)</f>
        <v>0</v>
      </c>
      <c r="AR145" s="200" t="s">
        <v>79</v>
      </c>
      <c r="AT145" s="201" t="s">
        <v>71</v>
      </c>
      <c r="AU145" s="201" t="s">
        <v>81</v>
      </c>
      <c r="AY145" s="200" t="s">
        <v>162</v>
      </c>
      <c r="BK145" s="202">
        <f>SUM(BK146:BK152)</f>
        <v>0</v>
      </c>
    </row>
    <row r="146" spans="2:65" s="1" customFormat="1" ht="22.5" customHeight="1">
      <c r="B146" s="43"/>
      <c r="C146" s="206" t="s">
        <v>435</v>
      </c>
      <c r="D146" s="206" t="s">
        <v>165</v>
      </c>
      <c r="E146" s="207" t="s">
        <v>1727</v>
      </c>
      <c r="F146" s="208" t="s">
        <v>1790</v>
      </c>
      <c r="G146" s="209" t="s">
        <v>1675</v>
      </c>
      <c r="H146" s="210">
        <v>1</v>
      </c>
      <c r="I146" s="211"/>
      <c r="J146" s="212">
        <f aca="true" t="shared" si="10" ref="J146:J152">ROUND(I146*H146,2)</f>
        <v>0</v>
      </c>
      <c r="K146" s="208" t="s">
        <v>21</v>
      </c>
      <c r="L146" s="63"/>
      <c r="M146" s="213" t="s">
        <v>21</v>
      </c>
      <c r="N146" s="214" t="s">
        <v>43</v>
      </c>
      <c r="O146" s="44"/>
      <c r="P146" s="215">
        <f aca="true" t="shared" si="11" ref="P146:P152">O146*H146</f>
        <v>0</v>
      </c>
      <c r="Q146" s="215">
        <v>0</v>
      </c>
      <c r="R146" s="215">
        <f aca="true" t="shared" si="12" ref="R146:R152">Q146*H146</f>
        <v>0</v>
      </c>
      <c r="S146" s="215">
        <v>0</v>
      </c>
      <c r="T146" s="216">
        <f aca="true" t="shared" si="13" ref="T146:T152">S146*H146</f>
        <v>0</v>
      </c>
      <c r="AR146" s="26" t="s">
        <v>170</v>
      </c>
      <c r="AT146" s="26" t="s">
        <v>165</v>
      </c>
      <c r="AU146" s="26" t="s">
        <v>163</v>
      </c>
      <c r="AY146" s="26" t="s">
        <v>162</v>
      </c>
      <c r="BE146" s="217">
        <f aca="true" t="shared" si="14" ref="BE146:BE152">IF(N146="základní",J146,0)</f>
        <v>0</v>
      </c>
      <c r="BF146" s="217">
        <f aca="true" t="shared" si="15" ref="BF146:BF152">IF(N146="snížená",J146,0)</f>
        <v>0</v>
      </c>
      <c r="BG146" s="217">
        <f aca="true" t="shared" si="16" ref="BG146:BG152">IF(N146="zákl. přenesená",J146,0)</f>
        <v>0</v>
      </c>
      <c r="BH146" s="217">
        <f aca="true" t="shared" si="17" ref="BH146:BH152">IF(N146="sníž. přenesená",J146,0)</f>
        <v>0</v>
      </c>
      <c r="BI146" s="217">
        <f aca="true" t="shared" si="18" ref="BI146:BI152">IF(N146="nulová",J146,0)</f>
        <v>0</v>
      </c>
      <c r="BJ146" s="26" t="s">
        <v>79</v>
      </c>
      <c r="BK146" s="217">
        <f aca="true" t="shared" si="19" ref="BK146:BK152">ROUND(I146*H146,2)</f>
        <v>0</v>
      </c>
      <c r="BL146" s="26" t="s">
        <v>170</v>
      </c>
      <c r="BM146" s="26" t="s">
        <v>435</v>
      </c>
    </row>
    <row r="147" spans="2:65" s="1" customFormat="1" ht="22.5" customHeight="1">
      <c r="B147" s="43"/>
      <c r="C147" s="206" t="s">
        <v>439</v>
      </c>
      <c r="D147" s="206" t="s">
        <v>165</v>
      </c>
      <c r="E147" s="207" t="s">
        <v>1732</v>
      </c>
      <c r="F147" s="208" t="s">
        <v>1793</v>
      </c>
      <c r="G147" s="209" t="s">
        <v>1675</v>
      </c>
      <c r="H147" s="210">
        <v>1</v>
      </c>
      <c r="I147" s="211"/>
      <c r="J147" s="212">
        <f t="shared" si="10"/>
        <v>0</v>
      </c>
      <c r="K147" s="208" t="s">
        <v>21</v>
      </c>
      <c r="L147" s="63"/>
      <c r="M147" s="213" t="s">
        <v>21</v>
      </c>
      <c r="N147" s="214" t="s">
        <v>43</v>
      </c>
      <c r="O147" s="44"/>
      <c r="P147" s="215">
        <f t="shared" si="11"/>
        <v>0</v>
      </c>
      <c r="Q147" s="215">
        <v>0</v>
      </c>
      <c r="R147" s="215">
        <f t="shared" si="12"/>
        <v>0</v>
      </c>
      <c r="S147" s="215">
        <v>0</v>
      </c>
      <c r="T147" s="216">
        <f t="shared" si="13"/>
        <v>0</v>
      </c>
      <c r="AR147" s="26" t="s">
        <v>170</v>
      </c>
      <c r="AT147" s="26" t="s">
        <v>165</v>
      </c>
      <c r="AU147" s="26" t="s">
        <v>163</v>
      </c>
      <c r="AY147" s="26" t="s">
        <v>162</v>
      </c>
      <c r="BE147" s="217">
        <f t="shared" si="14"/>
        <v>0</v>
      </c>
      <c r="BF147" s="217">
        <f t="shared" si="15"/>
        <v>0</v>
      </c>
      <c r="BG147" s="217">
        <f t="shared" si="16"/>
        <v>0</v>
      </c>
      <c r="BH147" s="217">
        <f t="shared" si="17"/>
        <v>0</v>
      </c>
      <c r="BI147" s="217">
        <f t="shared" si="18"/>
        <v>0</v>
      </c>
      <c r="BJ147" s="26" t="s">
        <v>79</v>
      </c>
      <c r="BK147" s="217">
        <f t="shared" si="19"/>
        <v>0</v>
      </c>
      <c r="BL147" s="26" t="s">
        <v>170</v>
      </c>
      <c r="BM147" s="26" t="s">
        <v>439</v>
      </c>
    </row>
    <row r="148" spans="2:65" s="1" customFormat="1" ht="22.5" customHeight="1">
      <c r="B148" s="43"/>
      <c r="C148" s="206" t="s">
        <v>445</v>
      </c>
      <c r="D148" s="206" t="s">
        <v>165</v>
      </c>
      <c r="E148" s="207" t="s">
        <v>1734</v>
      </c>
      <c r="F148" s="208" t="s">
        <v>1795</v>
      </c>
      <c r="G148" s="209" t="s">
        <v>1675</v>
      </c>
      <c r="H148" s="210">
        <v>1</v>
      </c>
      <c r="I148" s="211"/>
      <c r="J148" s="212">
        <f t="shared" si="10"/>
        <v>0</v>
      </c>
      <c r="K148" s="208" t="s">
        <v>21</v>
      </c>
      <c r="L148" s="63"/>
      <c r="M148" s="213" t="s">
        <v>21</v>
      </c>
      <c r="N148" s="214" t="s">
        <v>43</v>
      </c>
      <c r="O148" s="44"/>
      <c r="P148" s="215">
        <f t="shared" si="11"/>
        <v>0</v>
      </c>
      <c r="Q148" s="215">
        <v>0</v>
      </c>
      <c r="R148" s="215">
        <f t="shared" si="12"/>
        <v>0</v>
      </c>
      <c r="S148" s="215">
        <v>0</v>
      </c>
      <c r="T148" s="216">
        <f t="shared" si="13"/>
        <v>0</v>
      </c>
      <c r="AR148" s="26" t="s">
        <v>170</v>
      </c>
      <c r="AT148" s="26" t="s">
        <v>165</v>
      </c>
      <c r="AU148" s="26" t="s">
        <v>163</v>
      </c>
      <c r="AY148" s="26" t="s">
        <v>162</v>
      </c>
      <c r="BE148" s="217">
        <f t="shared" si="14"/>
        <v>0</v>
      </c>
      <c r="BF148" s="217">
        <f t="shared" si="15"/>
        <v>0</v>
      </c>
      <c r="BG148" s="217">
        <f t="shared" si="16"/>
        <v>0</v>
      </c>
      <c r="BH148" s="217">
        <f t="shared" si="17"/>
        <v>0</v>
      </c>
      <c r="BI148" s="217">
        <f t="shared" si="18"/>
        <v>0</v>
      </c>
      <c r="BJ148" s="26" t="s">
        <v>79</v>
      </c>
      <c r="BK148" s="217">
        <f t="shared" si="19"/>
        <v>0</v>
      </c>
      <c r="BL148" s="26" t="s">
        <v>170</v>
      </c>
      <c r="BM148" s="26" t="s">
        <v>445</v>
      </c>
    </row>
    <row r="149" spans="2:65" s="1" customFormat="1" ht="22.5" customHeight="1">
      <c r="B149" s="43"/>
      <c r="C149" s="206" t="s">
        <v>449</v>
      </c>
      <c r="D149" s="206" t="s">
        <v>165</v>
      </c>
      <c r="E149" s="207" t="s">
        <v>1735</v>
      </c>
      <c r="F149" s="208" t="s">
        <v>1797</v>
      </c>
      <c r="G149" s="209" t="s">
        <v>1675</v>
      </c>
      <c r="H149" s="210">
        <v>1</v>
      </c>
      <c r="I149" s="211"/>
      <c r="J149" s="212">
        <f t="shared" si="10"/>
        <v>0</v>
      </c>
      <c r="K149" s="208" t="s">
        <v>21</v>
      </c>
      <c r="L149" s="63"/>
      <c r="M149" s="213" t="s">
        <v>21</v>
      </c>
      <c r="N149" s="214" t="s">
        <v>43</v>
      </c>
      <c r="O149" s="44"/>
      <c r="P149" s="215">
        <f t="shared" si="11"/>
        <v>0</v>
      </c>
      <c r="Q149" s="215">
        <v>0</v>
      </c>
      <c r="R149" s="215">
        <f t="shared" si="12"/>
        <v>0</v>
      </c>
      <c r="S149" s="215">
        <v>0</v>
      </c>
      <c r="T149" s="216">
        <f t="shared" si="13"/>
        <v>0</v>
      </c>
      <c r="AR149" s="26" t="s">
        <v>170</v>
      </c>
      <c r="AT149" s="26" t="s">
        <v>165</v>
      </c>
      <c r="AU149" s="26" t="s">
        <v>163</v>
      </c>
      <c r="AY149" s="26" t="s">
        <v>162</v>
      </c>
      <c r="BE149" s="217">
        <f t="shared" si="14"/>
        <v>0</v>
      </c>
      <c r="BF149" s="217">
        <f t="shared" si="15"/>
        <v>0</v>
      </c>
      <c r="BG149" s="217">
        <f t="shared" si="16"/>
        <v>0</v>
      </c>
      <c r="BH149" s="217">
        <f t="shared" si="17"/>
        <v>0</v>
      </c>
      <c r="BI149" s="217">
        <f t="shared" si="18"/>
        <v>0</v>
      </c>
      <c r="BJ149" s="26" t="s">
        <v>79</v>
      </c>
      <c r="BK149" s="217">
        <f t="shared" si="19"/>
        <v>0</v>
      </c>
      <c r="BL149" s="26" t="s">
        <v>170</v>
      </c>
      <c r="BM149" s="26" t="s">
        <v>449</v>
      </c>
    </row>
    <row r="150" spans="2:65" s="1" customFormat="1" ht="22.5" customHeight="1">
      <c r="B150" s="43"/>
      <c r="C150" s="206" t="s">
        <v>455</v>
      </c>
      <c r="D150" s="206" t="s">
        <v>165</v>
      </c>
      <c r="E150" s="207" t="s">
        <v>1736</v>
      </c>
      <c r="F150" s="208" t="s">
        <v>1799</v>
      </c>
      <c r="G150" s="209" t="s">
        <v>1675</v>
      </c>
      <c r="H150" s="210">
        <v>1</v>
      </c>
      <c r="I150" s="211"/>
      <c r="J150" s="212">
        <f t="shared" si="10"/>
        <v>0</v>
      </c>
      <c r="K150" s="208" t="s">
        <v>21</v>
      </c>
      <c r="L150" s="63"/>
      <c r="M150" s="213" t="s">
        <v>21</v>
      </c>
      <c r="N150" s="214" t="s">
        <v>43</v>
      </c>
      <c r="O150" s="44"/>
      <c r="P150" s="215">
        <f t="shared" si="11"/>
        <v>0</v>
      </c>
      <c r="Q150" s="215">
        <v>0</v>
      </c>
      <c r="R150" s="215">
        <f t="shared" si="12"/>
        <v>0</v>
      </c>
      <c r="S150" s="215">
        <v>0</v>
      </c>
      <c r="T150" s="216">
        <f t="shared" si="13"/>
        <v>0</v>
      </c>
      <c r="AR150" s="26" t="s">
        <v>170</v>
      </c>
      <c r="AT150" s="26" t="s">
        <v>165</v>
      </c>
      <c r="AU150" s="26" t="s">
        <v>163</v>
      </c>
      <c r="AY150" s="26" t="s">
        <v>162</v>
      </c>
      <c r="BE150" s="217">
        <f t="shared" si="14"/>
        <v>0</v>
      </c>
      <c r="BF150" s="217">
        <f t="shared" si="15"/>
        <v>0</v>
      </c>
      <c r="BG150" s="217">
        <f t="shared" si="16"/>
        <v>0</v>
      </c>
      <c r="BH150" s="217">
        <f t="shared" si="17"/>
        <v>0</v>
      </c>
      <c r="BI150" s="217">
        <f t="shared" si="18"/>
        <v>0</v>
      </c>
      <c r="BJ150" s="26" t="s">
        <v>79</v>
      </c>
      <c r="BK150" s="217">
        <f t="shared" si="19"/>
        <v>0</v>
      </c>
      <c r="BL150" s="26" t="s">
        <v>170</v>
      </c>
      <c r="BM150" s="26" t="s">
        <v>455</v>
      </c>
    </row>
    <row r="151" spans="2:65" s="1" customFormat="1" ht="22.5" customHeight="1">
      <c r="B151" s="43"/>
      <c r="C151" s="206" t="s">
        <v>459</v>
      </c>
      <c r="D151" s="206" t="s">
        <v>165</v>
      </c>
      <c r="E151" s="207" t="s">
        <v>1737</v>
      </c>
      <c r="F151" s="208" t="s">
        <v>1801</v>
      </c>
      <c r="G151" s="209" t="s">
        <v>1675</v>
      </c>
      <c r="H151" s="210">
        <v>1</v>
      </c>
      <c r="I151" s="211"/>
      <c r="J151" s="212">
        <f t="shared" si="10"/>
        <v>0</v>
      </c>
      <c r="K151" s="208" t="s">
        <v>21</v>
      </c>
      <c r="L151" s="63"/>
      <c r="M151" s="213" t="s">
        <v>21</v>
      </c>
      <c r="N151" s="214" t="s">
        <v>43</v>
      </c>
      <c r="O151" s="44"/>
      <c r="P151" s="215">
        <f t="shared" si="11"/>
        <v>0</v>
      </c>
      <c r="Q151" s="215">
        <v>0</v>
      </c>
      <c r="R151" s="215">
        <f t="shared" si="12"/>
        <v>0</v>
      </c>
      <c r="S151" s="215">
        <v>0</v>
      </c>
      <c r="T151" s="216">
        <f t="shared" si="13"/>
        <v>0</v>
      </c>
      <c r="AR151" s="26" t="s">
        <v>170</v>
      </c>
      <c r="AT151" s="26" t="s">
        <v>165</v>
      </c>
      <c r="AU151" s="26" t="s">
        <v>163</v>
      </c>
      <c r="AY151" s="26" t="s">
        <v>162</v>
      </c>
      <c r="BE151" s="217">
        <f t="shared" si="14"/>
        <v>0</v>
      </c>
      <c r="BF151" s="217">
        <f t="shared" si="15"/>
        <v>0</v>
      </c>
      <c r="BG151" s="217">
        <f t="shared" si="16"/>
        <v>0</v>
      </c>
      <c r="BH151" s="217">
        <f t="shared" si="17"/>
        <v>0</v>
      </c>
      <c r="BI151" s="217">
        <f t="shared" si="18"/>
        <v>0</v>
      </c>
      <c r="BJ151" s="26" t="s">
        <v>79</v>
      </c>
      <c r="BK151" s="217">
        <f t="shared" si="19"/>
        <v>0</v>
      </c>
      <c r="BL151" s="26" t="s">
        <v>170</v>
      </c>
      <c r="BM151" s="26" t="s">
        <v>459</v>
      </c>
    </row>
    <row r="152" spans="2:65" s="1" customFormat="1" ht="22.5" customHeight="1">
      <c r="B152" s="43"/>
      <c r="C152" s="206" t="s">
        <v>464</v>
      </c>
      <c r="D152" s="206" t="s">
        <v>165</v>
      </c>
      <c r="E152" s="207" t="s">
        <v>1738</v>
      </c>
      <c r="F152" s="208" t="s">
        <v>1803</v>
      </c>
      <c r="G152" s="209" t="s">
        <v>1804</v>
      </c>
      <c r="H152" s="210">
        <v>1</v>
      </c>
      <c r="I152" s="211"/>
      <c r="J152" s="212">
        <f t="shared" si="10"/>
        <v>0</v>
      </c>
      <c r="K152" s="208" t="s">
        <v>21</v>
      </c>
      <c r="L152" s="63"/>
      <c r="M152" s="213" t="s">
        <v>21</v>
      </c>
      <c r="N152" s="214" t="s">
        <v>43</v>
      </c>
      <c r="O152" s="44"/>
      <c r="P152" s="215">
        <f t="shared" si="11"/>
        <v>0</v>
      </c>
      <c r="Q152" s="215">
        <v>0</v>
      </c>
      <c r="R152" s="215">
        <f t="shared" si="12"/>
        <v>0</v>
      </c>
      <c r="S152" s="215">
        <v>0</v>
      </c>
      <c r="T152" s="216">
        <f t="shared" si="13"/>
        <v>0</v>
      </c>
      <c r="AR152" s="26" t="s">
        <v>170</v>
      </c>
      <c r="AT152" s="26" t="s">
        <v>165</v>
      </c>
      <c r="AU152" s="26" t="s">
        <v>163</v>
      </c>
      <c r="AY152" s="26" t="s">
        <v>162</v>
      </c>
      <c r="BE152" s="217">
        <f t="shared" si="14"/>
        <v>0</v>
      </c>
      <c r="BF152" s="217">
        <f t="shared" si="15"/>
        <v>0</v>
      </c>
      <c r="BG152" s="217">
        <f t="shared" si="16"/>
        <v>0</v>
      </c>
      <c r="BH152" s="217">
        <f t="shared" si="17"/>
        <v>0</v>
      </c>
      <c r="BI152" s="217">
        <f t="shared" si="18"/>
        <v>0</v>
      </c>
      <c r="BJ152" s="26" t="s">
        <v>79</v>
      </c>
      <c r="BK152" s="217">
        <f t="shared" si="19"/>
        <v>0</v>
      </c>
      <c r="BL152" s="26" t="s">
        <v>170</v>
      </c>
      <c r="BM152" s="26" t="s">
        <v>464</v>
      </c>
    </row>
    <row r="153" spans="2:63" s="11" customFormat="1" ht="22.35" customHeight="1">
      <c r="B153" s="189"/>
      <c r="C153" s="190"/>
      <c r="D153" s="191" t="s">
        <v>71</v>
      </c>
      <c r="E153" s="290" t="s">
        <v>1629</v>
      </c>
      <c r="F153" s="290" t="s">
        <v>1630</v>
      </c>
      <c r="G153" s="190"/>
      <c r="H153" s="190"/>
      <c r="I153" s="193"/>
      <c r="J153" s="291">
        <f>BK153</f>
        <v>0</v>
      </c>
      <c r="K153" s="190"/>
      <c r="L153" s="195"/>
      <c r="M153" s="196"/>
      <c r="N153" s="197"/>
      <c r="O153" s="197"/>
      <c r="P153" s="198">
        <f>P154</f>
        <v>0</v>
      </c>
      <c r="Q153" s="197"/>
      <c r="R153" s="198">
        <f>R154</f>
        <v>0</v>
      </c>
      <c r="S153" s="197"/>
      <c r="T153" s="199">
        <f>T154</f>
        <v>0</v>
      </c>
      <c r="AR153" s="200" t="s">
        <v>79</v>
      </c>
      <c r="AT153" s="201" t="s">
        <v>71</v>
      </c>
      <c r="AU153" s="201" t="s">
        <v>81</v>
      </c>
      <c r="AY153" s="200" t="s">
        <v>162</v>
      </c>
      <c r="BK153" s="202">
        <f>BK154</f>
        <v>0</v>
      </c>
    </row>
    <row r="154" spans="2:63" s="16" customFormat="1" ht="14.45" customHeight="1">
      <c r="B154" s="292"/>
      <c r="C154" s="293"/>
      <c r="D154" s="294" t="s">
        <v>71</v>
      </c>
      <c r="E154" s="294" t="s">
        <v>1629</v>
      </c>
      <c r="F154" s="294" t="s">
        <v>1630</v>
      </c>
      <c r="G154" s="293"/>
      <c r="H154" s="293"/>
      <c r="I154" s="295"/>
      <c r="J154" s="296">
        <f>BK154</f>
        <v>0</v>
      </c>
      <c r="K154" s="293"/>
      <c r="L154" s="297"/>
      <c r="M154" s="298"/>
      <c r="N154" s="299"/>
      <c r="O154" s="299"/>
      <c r="P154" s="300">
        <f>SUM(P155:P156)</f>
        <v>0</v>
      </c>
      <c r="Q154" s="299"/>
      <c r="R154" s="300">
        <f>SUM(R155:R156)</f>
        <v>0</v>
      </c>
      <c r="S154" s="299"/>
      <c r="T154" s="301">
        <f>SUM(T155:T156)</f>
        <v>0</v>
      </c>
      <c r="AR154" s="302" t="s">
        <v>79</v>
      </c>
      <c r="AT154" s="303" t="s">
        <v>71</v>
      </c>
      <c r="AU154" s="303" t="s">
        <v>163</v>
      </c>
      <c r="AY154" s="302" t="s">
        <v>162</v>
      </c>
      <c r="BK154" s="304">
        <f>SUM(BK155:BK156)</f>
        <v>0</v>
      </c>
    </row>
    <row r="155" spans="2:65" s="1" customFormat="1" ht="22.5" customHeight="1">
      <c r="B155" s="43"/>
      <c r="C155" s="206" t="s">
        <v>470</v>
      </c>
      <c r="D155" s="206" t="s">
        <v>165</v>
      </c>
      <c r="E155" s="207" t="s">
        <v>1739</v>
      </c>
      <c r="F155" s="208" t="s">
        <v>1806</v>
      </c>
      <c r="G155" s="209" t="s">
        <v>1726</v>
      </c>
      <c r="H155" s="210">
        <v>1</v>
      </c>
      <c r="I155" s="211"/>
      <c r="J155" s="212">
        <f>ROUND(I155*H155,2)</f>
        <v>0</v>
      </c>
      <c r="K155" s="208" t="s">
        <v>21</v>
      </c>
      <c r="L155" s="63"/>
      <c r="M155" s="213" t="s">
        <v>21</v>
      </c>
      <c r="N155" s="214" t="s">
        <v>43</v>
      </c>
      <c r="O155" s="44"/>
      <c r="P155" s="215">
        <f>O155*H155</f>
        <v>0</v>
      </c>
      <c r="Q155" s="215">
        <v>0</v>
      </c>
      <c r="R155" s="215">
        <f>Q155*H155</f>
        <v>0</v>
      </c>
      <c r="S155" s="215">
        <v>0</v>
      </c>
      <c r="T155" s="216">
        <f>S155*H155</f>
        <v>0</v>
      </c>
      <c r="AR155" s="26" t="s">
        <v>170</v>
      </c>
      <c r="AT155" s="26" t="s">
        <v>165</v>
      </c>
      <c r="AU155" s="26" t="s">
        <v>170</v>
      </c>
      <c r="AY155" s="26" t="s">
        <v>162</v>
      </c>
      <c r="BE155" s="217">
        <f>IF(N155="základní",J155,0)</f>
        <v>0</v>
      </c>
      <c r="BF155" s="217">
        <f>IF(N155="snížená",J155,0)</f>
        <v>0</v>
      </c>
      <c r="BG155" s="217">
        <f>IF(N155="zákl. přenesená",J155,0)</f>
        <v>0</v>
      </c>
      <c r="BH155" s="217">
        <f>IF(N155="sníž. přenesená",J155,0)</f>
        <v>0</v>
      </c>
      <c r="BI155" s="217">
        <f>IF(N155="nulová",J155,0)</f>
        <v>0</v>
      </c>
      <c r="BJ155" s="26" t="s">
        <v>79</v>
      </c>
      <c r="BK155" s="217">
        <f>ROUND(I155*H155,2)</f>
        <v>0</v>
      </c>
      <c r="BL155" s="26" t="s">
        <v>170</v>
      </c>
      <c r="BM155" s="26" t="s">
        <v>470</v>
      </c>
    </row>
    <row r="156" spans="2:65" s="1" customFormat="1" ht="22.5" customHeight="1">
      <c r="B156" s="43"/>
      <c r="C156" s="206" t="s">
        <v>477</v>
      </c>
      <c r="D156" s="206" t="s">
        <v>165</v>
      </c>
      <c r="E156" s="207" t="s">
        <v>1740</v>
      </c>
      <c r="F156" s="208" t="s">
        <v>1808</v>
      </c>
      <c r="G156" s="209" t="s">
        <v>1668</v>
      </c>
      <c r="H156" s="210">
        <v>16</v>
      </c>
      <c r="I156" s="211"/>
      <c r="J156" s="212">
        <f>ROUND(I156*H156,2)</f>
        <v>0</v>
      </c>
      <c r="K156" s="208" t="s">
        <v>21</v>
      </c>
      <c r="L156" s="63"/>
      <c r="M156" s="213" t="s">
        <v>21</v>
      </c>
      <c r="N156" s="214" t="s">
        <v>43</v>
      </c>
      <c r="O156" s="44"/>
      <c r="P156" s="215">
        <f>O156*H156</f>
        <v>0</v>
      </c>
      <c r="Q156" s="215">
        <v>0</v>
      </c>
      <c r="R156" s="215">
        <f>Q156*H156</f>
        <v>0</v>
      </c>
      <c r="S156" s="215">
        <v>0</v>
      </c>
      <c r="T156" s="216">
        <f>S156*H156</f>
        <v>0</v>
      </c>
      <c r="AR156" s="26" t="s">
        <v>170</v>
      </c>
      <c r="AT156" s="26" t="s">
        <v>165</v>
      </c>
      <c r="AU156" s="26" t="s">
        <v>170</v>
      </c>
      <c r="AY156" s="26" t="s">
        <v>162</v>
      </c>
      <c r="BE156" s="217">
        <f>IF(N156="základní",J156,0)</f>
        <v>0</v>
      </c>
      <c r="BF156" s="217">
        <f>IF(N156="snížená",J156,0)</f>
        <v>0</v>
      </c>
      <c r="BG156" s="217">
        <f>IF(N156="zákl. přenesená",J156,0)</f>
        <v>0</v>
      </c>
      <c r="BH156" s="217">
        <f>IF(N156="sníž. přenesená",J156,0)</f>
        <v>0</v>
      </c>
      <c r="BI156" s="217">
        <f>IF(N156="nulová",J156,0)</f>
        <v>0</v>
      </c>
      <c r="BJ156" s="26" t="s">
        <v>79</v>
      </c>
      <c r="BK156" s="217">
        <f>ROUND(I156*H156,2)</f>
        <v>0</v>
      </c>
      <c r="BL156" s="26" t="s">
        <v>170</v>
      </c>
      <c r="BM156" s="26" t="s">
        <v>477</v>
      </c>
    </row>
    <row r="157" spans="2:63" s="11" customFormat="1" ht="29.85" customHeight="1">
      <c r="B157" s="189"/>
      <c r="C157" s="190"/>
      <c r="D157" s="191" t="s">
        <v>71</v>
      </c>
      <c r="E157" s="290" t="s">
        <v>2738</v>
      </c>
      <c r="F157" s="290" t="s">
        <v>2739</v>
      </c>
      <c r="G157" s="190"/>
      <c r="H157" s="190"/>
      <c r="I157" s="193"/>
      <c r="J157" s="291">
        <f>BK157</f>
        <v>0</v>
      </c>
      <c r="K157" s="190"/>
      <c r="L157" s="195"/>
      <c r="M157" s="196"/>
      <c r="N157" s="197"/>
      <c r="O157" s="197"/>
      <c r="P157" s="198">
        <f>P158</f>
        <v>0</v>
      </c>
      <c r="Q157" s="197"/>
      <c r="R157" s="198">
        <f>R158</f>
        <v>0</v>
      </c>
      <c r="S157" s="197"/>
      <c r="T157" s="199">
        <f>T158</f>
        <v>0</v>
      </c>
      <c r="AR157" s="200" t="s">
        <v>79</v>
      </c>
      <c r="AT157" s="201" t="s">
        <v>71</v>
      </c>
      <c r="AU157" s="201" t="s">
        <v>79</v>
      </c>
      <c r="AY157" s="200" t="s">
        <v>162</v>
      </c>
      <c r="BK157" s="202">
        <f>BK158</f>
        <v>0</v>
      </c>
    </row>
    <row r="158" spans="2:63" s="11" customFormat="1" ht="14.85" customHeight="1">
      <c r="B158" s="189"/>
      <c r="C158" s="190"/>
      <c r="D158" s="203" t="s">
        <v>71</v>
      </c>
      <c r="E158" s="204" t="s">
        <v>2740</v>
      </c>
      <c r="F158" s="204" t="s">
        <v>2741</v>
      </c>
      <c r="G158" s="190"/>
      <c r="H158" s="190"/>
      <c r="I158" s="193"/>
      <c r="J158" s="205">
        <f>BK158</f>
        <v>0</v>
      </c>
      <c r="K158" s="190"/>
      <c r="L158" s="195"/>
      <c r="M158" s="196"/>
      <c r="N158" s="197"/>
      <c r="O158" s="197"/>
      <c r="P158" s="198">
        <f>P159+SUM(P160:P162)+P167</f>
        <v>0</v>
      </c>
      <c r="Q158" s="197"/>
      <c r="R158" s="198">
        <f>R159+SUM(R160:R162)+R167</f>
        <v>0</v>
      </c>
      <c r="S158" s="197"/>
      <c r="T158" s="199">
        <f>T159+SUM(T160:T162)+T167</f>
        <v>0</v>
      </c>
      <c r="AR158" s="200" t="s">
        <v>79</v>
      </c>
      <c r="AT158" s="201" t="s">
        <v>71</v>
      </c>
      <c r="AU158" s="201" t="s">
        <v>81</v>
      </c>
      <c r="AY158" s="200" t="s">
        <v>162</v>
      </c>
      <c r="BK158" s="202">
        <f>BK159+SUM(BK160:BK162)+BK167</f>
        <v>0</v>
      </c>
    </row>
    <row r="159" spans="2:65" s="1" customFormat="1" ht="22.5" customHeight="1">
      <c r="B159" s="43"/>
      <c r="C159" s="206" t="s">
        <v>492</v>
      </c>
      <c r="D159" s="206" t="s">
        <v>165</v>
      </c>
      <c r="E159" s="207" t="s">
        <v>1741</v>
      </c>
      <c r="F159" s="208" t="s">
        <v>2742</v>
      </c>
      <c r="G159" s="209" t="s">
        <v>1675</v>
      </c>
      <c r="H159" s="210">
        <v>1</v>
      </c>
      <c r="I159" s="211"/>
      <c r="J159" s="212">
        <f>ROUND(I159*H159,2)</f>
        <v>0</v>
      </c>
      <c r="K159" s="208" t="s">
        <v>21</v>
      </c>
      <c r="L159" s="63"/>
      <c r="M159" s="213" t="s">
        <v>21</v>
      </c>
      <c r="N159" s="214" t="s">
        <v>43</v>
      </c>
      <c r="O159" s="44"/>
      <c r="P159" s="215">
        <f>O159*H159</f>
        <v>0</v>
      </c>
      <c r="Q159" s="215">
        <v>0</v>
      </c>
      <c r="R159" s="215">
        <f>Q159*H159</f>
        <v>0</v>
      </c>
      <c r="S159" s="215">
        <v>0</v>
      </c>
      <c r="T159" s="216">
        <f>S159*H159</f>
        <v>0</v>
      </c>
      <c r="AR159" s="26" t="s">
        <v>170</v>
      </c>
      <c r="AT159" s="26" t="s">
        <v>165</v>
      </c>
      <c r="AU159" s="26" t="s">
        <v>163</v>
      </c>
      <c r="AY159" s="26" t="s">
        <v>162</v>
      </c>
      <c r="BE159" s="217">
        <f>IF(N159="základní",J159,0)</f>
        <v>0</v>
      </c>
      <c r="BF159" s="217">
        <f>IF(N159="snížená",J159,0)</f>
        <v>0</v>
      </c>
      <c r="BG159" s="217">
        <f>IF(N159="zákl. přenesená",J159,0)</f>
        <v>0</v>
      </c>
      <c r="BH159" s="217">
        <f>IF(N159="sníž. přenesená",J159,0)</f>
        <v>0</v>
      </c>
      <c r="BI159" s="217">
        <f>IF(N159="nulová",J159,0)</f>
        <v>0</v>
      </c>
      <c r="BJ159" s="26" t="s">
        <v>79</v>
      </c>
      <c r="BK159" s="217">
        <f>ROUND(I159*H159,2)</f>
        <v>0</v>
      </c>
      <c r="BL159" s="26" t="s">
        <v>170</v>
      </c>
      <c r="BM159" s="26" t="s">
        <v>492</v>
      </c>
    </row>
    <row r="160" spans="2:65" s="1" customFormat="1" ht="31.5" customHeight="1">
      <c r="B160" s="43"/>
      <c r="C160" s="206" t="s">
        <v>498</v>
      </c>
      <c r="D160" s="206" t="s">
        <v>165</v>
      </c>
      <c r="E160" s="207" t="s">
        <v>1742</v>
      </c>
      <c r="F160" s="208" t="s">
        <v>2743</v>
      </c>
      <c r="G160" s="209" t="s">
        <v>1675</v>
      </c>
      <c r="H160" s="210">
        <v>1</v>
      </c>
      <c r="I160" s="211"/>
      <c r="J160" s="212">
        <f>ROUND(I160*H160,2)</f>
        <v>0</v>
      </c>
      <c r="K160" s="208" t="s">
        <v>21</v>
      </c>
      <c r="L160" s="63"/>
      <c r="M160" s="213" t="s">
        <v>21</v>
      </c>
      <c r="N160" s="214" t="s">
        <v>43</v>
      </c>
      <c r="O160" s="44"/>
      <c r="P160" s="215">
        <f>O160*H160</f>
        <v>0</v>
      </c>
      <c r="Q160" s="215">
        <v>0</v>
      </c>
      <c r="R160" s="215">
        <f>Q160*H160</f>
        <v>0</v>
      </c>
      <c r="S160" s="215">
        <v>0</v>
      </c>
      <c r="T160" s="216">
        <f>S160*H160</f>
        <v>0</v>
      </c>
      <c r="AR160" s="26" t="s">
        <v>170</v>
      </c>
      <c r="AT160" s="26" t="s">
        <v>165</v>
      </c>
      <c r="AU160" s="26" t="s">
        <v>163</v>
      </c>
      <c r="AY160" s="26" t="s">
        <v>162</v>
      </c>
      <c r="BE160" s="217">
        <f>IF(N160="základní",J160,0)</f>
        <v>0</v>
      </c>
      <c r="BF160" s="217">
        <f>IF(N160="snížená",J160,0)</f>
        <v>0</v>
      </c>
      <c r="BG160" s="217">
        <f>IF(N160="zákl. přenesená",J160,0)</f>
        <v>0</v>
      </c>
      <c r="BH160" s="217">
        <f>IF(N160="sníž. přenesená",J160,0)</f>
        <v>0</v>
      </c>
      <c r="BI160" s="217">
        <f>IF(N160="nulová",J160,0)</f>
        <v>0</v>
      </c>
      <c r="BJ160" s="26" t="s">
        <v>79</v>
      </c>
      <c r="BK160" s="217">
        <f>ROUND(I160*H160,2)</f>
        <v>0</v>
      </c>
      <c r="BL160" s="26" t="s">
        <v>170</v>
      </c>
      <c r="BM160" s="26" t="s">
        <v>498</v>
      </c>
    </row>
    <row r="161" spans="2:65" s="1" customFormat="1" ht="31.5" customHeight="1">
      <c r="B161" s="43"/>
      <c r="C161" s="206" t="s">
        <v>506</v>
      </c>
      <c r="D161" s="206" t="s">
        <v>165</v>
      </c>
      <c r="E161" s="207" t="s">
        <v>1743</v>
      </c>
      <c r="F161" s="208" t="s">
        <v>2744</v>
      </c>
      <c r="G161" s="209" t="s">
        <v>1675</v>
      </c>
      <c r="H161" s="210">
        <v>2</v>
      </c>
      <c r="I161" s="211"/>
      <c r="J161" s="212">
        <f>ROUND(I161*H161,2)</f>
        <v>0</v>
      </c>
      <c r="K161" s="208" t="s">
        <v>21</v>
      </c>
      <c r="L161" s="63"/>
      <c r="M161" s="213" t="s">
        <v>21</v>
      </c>
      <c r="N161" s="214" t="s">
        <v>43</v>
      </c>
      <c r="O161" s="44"/>
      <c r="P161" s="215">
        <f>O161*H161</f>
        <v>0</v>
      </c>
      <c r="Q161" s="215">
        <v>0</v>
      </c>
      <c r="R161" s="215">
        <f>Q161*H161</f>
        <v>0</v>
      </c>
      <c r="S161" s="215">
        <v>0</v>
      </c>
      <c r="T161" s="216">
        <f>S161*H161</f>
        <v>0</v>
      </c>
      <c r="AR161" s="26" t="s">
        <v>170</v>
      </c>
      <c r="AT161" s="26" t="s">
        <v>165</v>
      </c>
      <c r="AU161" s="26" t="s">
        <v>163</v>
      </c>
      <c r="AY161" s="26" t="s">
        <v>162</v>
      </c>
      <c r="BE161" s="217">
        <f>IF(N161="základní",J161,0)</f>
        <v>0</v>
      </c>
      <c r="BF161" s="217">
        <f>IF(N161="snížená",J161,0)</f>
        <v>0</v>
      </c>
      <c r="BG161" s="217">
        <f>IF(N161="zákl. přenesená",J161,0)</f>
        <v>0</v>
      </c>
      <c r="BH161" s="217">
        <f>IF(N161="sníž. přenesená",J161,0)</f>
        <v>0</v>
      </c>
      <c r="BI161" s="217">
        <f>IF(N161="nulová",J161,0)</f>
        <v>0</v>
      </c>
      <c r="BJ161" s="26" t="s">
        <v>79</v>
      </c>
      <c r="BK161" s="217">
        <f>ROUND(I161*H161,2)</f>
        <v>0</v>
      </c>
      <c r="BL161" s="26" t="s">
        <v>170</v>
      </c>
      <c r="BM161" s="26" t="s">
        <v>506</v>
      </c>
    </row>
    <row r="162" spans="2:63" s="16" customFormat="1" ht="21.6" customHeight="1">
      <c r="B162" s="292"/>
      <c r="C162" s="293"/>
      <c r="D162" s="294" t="s">
        <v>71</v>
      </c>
      <c r="E162" s="294" t="s">
        <v>165</v>
      </c>
      <c r="F162" s="294" t="s">
        <v>1760</v>
      </c>
      <c r="G162" s="293"/>
      <c r="H162" s="293"/>
      <c r="I162" s="295"/>
      <c r="J162" s="296">
        <f>BK162</f>
        <v>0</v>
      </c>
      <c r="K162" s="293"/>
      <c r="L162" s="297"/>
      <c r="M162" s="298"/>
      <c r="N162" s="299"/>
      <c r="O162" s="299"/>
      <c r="P162" s="300">
        <f>SUM(P163:P166)</f>
        <v>0</v>
      </c>
      <c r="Q162" s="299"/>
      <c r="R162" s="300">
        <f>SUM(R163:R166)</f>
        <v>0</v>
      </c>
      <c r="S162" s="299"/>
      <c r="T162" s="301">
        <f>SUM(T163:T166)</f>
        <v>0</v>
      </c>
      <c r="AR162" s="302" t="s">
        <v>79</v>
      </c>
      <c r="AT162" s="303" t="s">
        <v>71</v>
      </c>
      <c r="AU162" s="303" t="s">
        <v>163</v>
      </c>
      <c r="AY162" s="302" t="s">
        <v>162</v>
      </c>
      <c r="BK162" s="304">
        <f>SUM(BK163:BK166)</f>
        <v>0</v>
      </c>
    </row>
    <row r="163" spans="2:65" s="1" customFormat="1" ht="22.5" customHeight="1">
      <c r="B163" s="43"/>
      <c r="C163" s="206" t="s">
        <v>512</v>
      </c>
      <c r="D163" s="206" t="s">
        <v>165</v>
      </c>
      <c r="E163" s="207" t="s">
        <v>1747</v>
      </c>
      <c r="F163" s="208" t="s">
        <v>2745</v>
      </c>
      <c r="G163" s="209" t="s">
        <v>1675</v>
      </c>
      <c r="H163" s="210">
        <v>2</v>
      </c>
      <c r="I163" s="211"/>
      <c r="J163" s="212">
        <f>ROUND(I163*H163,2)</f>
        <v>0</v>
      </c>
      <c r="K163" s="208" t="s">
        <v>21</v>
      </c>
      <c r="L163" s="63"/>
      <c r="M163" s="213" t="s">
        <v>21</v>
      </c>
      <c r="N163" s="214" t="s">
        <v>43</v>
      </c>
      <c r="O163" s="44"/>
      <c r="P163" s="215">
        <f>O163*H163</f>
        <v>0</v>
      </c>
      <c r="Q163" s="215">
        <v>0</v>
      </c>
      <c r="R163" s="215">
        <f>Q163*H163</f>
        <v>0</v>
      </c>
      <c r="S163" s="215">
        <v>0</v>
      </c>
      <c r="T163" s="216">
        <f>S163*H163</f>
        <v>0</v>
      </c>
      <c r="AR163" s="26" t="s">
        <v>170</v>
      </c>
      <c r="AT163" s="26" t="s">
        <v>165</v>
      </c>
      <c r="AU163" s="26" t="s">
        <v>170</v>
      </c>
      <c r="AY163" s="26" t="s">
        <v>162</v>
      </c>
      <c r="BE163" s="217">
        <f>IF(N163="základní",J163,0)</f>
        <v>0</v>
      </c>
      <c r="BF163" s="217">
        <f>IF(N163="snížená",J163,0)</f>
        <v>0</v>
      </c>
      <c r="BG163" s="217">
        <f>IF(N163="zákl. přenesená",J163,0)</f>
        <v>0</v>
      </c>
      <c r="BH163" s="217">
        <f>IF(N163="sníž. přenesená",J163,0)</f>
        <v>0</v>
      </c>
      <c r="BI163" s="217">
        <f>IF(N163="nulová",J163,0)</f>
        <v>0</v>
      </c>
      <c r="BJ163" s="26" t="s">
        <v>79</v>
      </c>
      <c r="BK163" s="217">
        <f>ROUND(I163*H163,2)</f>
        <v>0</v>
      </c>
      <c r="BL163" s="26" t="s">
        <v>170</v>
      </c>
      <c r="BM163" s="26" t="s">
        <v>512</v>
      </c>
    </row>
    <row r="164" spans="2:65" s="1" customFormat="1" ht="22.5" customHeight="1">
      <c r="B164" s="43"/>
      <c r="C164" s="206" t="s">
        <v>517</v>
      </c>
      <c r="D164" s="206" t="s">
        <v>165</v>
      </c>
      <c r="E164" s="207" t="s">
        <v>1749</v>
      </c>
      <c r="F164" s="208" t="s">
        <v>2746</v>
      </c>
      <c r="G164" s="209" t="s">
        <v>1675</v>
      </c>
      <c r="H164" s="210">
        <v>2</v>
      </c>
      <c r="I164" s="211"/>
      <c r="J164" s="212">
        <f>ROUND(I164*H164,2)</f>
        <v>0</v>
      </c>
      <c r="K164" s="208" t="s">
        <v>21</v>
      </c>
      <c r="L164" s="63"/>
      <c r="M164" s="213" t="s">
        <v>21</v>
      </c>
      <c r="N164" s="214" t="s">
        <v>43</v>
      </c>
      <c r="O164" s="44"/>
      <c r="P164" s="215">
        <f>O164*H164</f>
        <v>0</v>
      </c>
      <c r="Q164" s="215">
        <v>0</v>
      </c>
      <c r="R164" s="215">
        <f>Q164*H164</f>
        <v>0</v>
      </c>
      <c r="S164" s="215">
        <v>0</v>
      </c>
      <c r="T164" s="216">
        <f>S164*H164</f>
        <v>0</v>
      </c>
      <c r="AR164" s="26" t="s">
        <v>170</v>
      </c>
      <c r="AT164" s="26" t="s">
        <v>165</v>
      </c>
      <c r="AU164" s="26" t="s">
        <v>170</v>
      </c>
      <c r="AY164" s="26" t="s">
        <v>162</v>
      </c>
      <c r="BE164" s="217">
        <f>IF(N164="základní",J164,0)</f>
        <v>0</v>
      </c>
      <c r="BF164" s="217">
        <f>IF(N164="snížená",J164,0)</f>
        <v>0</v>
      </c>
      <c r="BG164" s="217">
        <f>IF(N164="zákl. přenesená",J164,0)</f>
        <v>0</v>
      </c>
      <c r="BH164" s="217">
        <f>IF(N164="sníž. přenesená",J164,0)</f>
        <v>0</v>
      </c>
      <c r="BI164" s="217">
        <f>IF(N164="nulová",J164,0)</f>
        <v>0</v>
      </c>
      <c r="BJ164" s="26" t="s">
        <v>79</v>
      </c>
      <c r="BK164" s="217">
        <f>ROUND(I164*H164,2)</f>
        <v>0</v>
      </c>
      <c r="BL164" s="26" t="s">
        <v>170</v>
      </c>
      <c r="BM164" s="26" t="s">
        <v>517</v>
      </c>
    </row>
    <row r="165" spans="2:65" s="1" customFormat="1" ht="22.5" customHeight="1">
      <c r="B165" s="43"/>
      <c r="C165" s="206" t="s">
        <v>523</v>
      </c>
      <c r="D165" s="206" t="s">
        <v>165</v>
      </c>
      <c r="E165" s="207" t="s">
        <v>1752</v>
      </c>
      <c r="F165" s="208" t="s">
        <v>2747</v>
      </c>
      <c r="G165" s="209" t="s">
        <v>1675</v>
      </c>
      <c r="H165" s="210">
        <v>2</v>
      </c>
      <c r="I165" s="211"/>
      <c r="J165" s="212">
        <f>ROUND(I165*H165,2)</f>
        <v>0</v>
      </c>
      <c r="K165" s="208" t="s">
        <v>21</v>
      </c>
      <c r="L165" s="63"/>
      <c r="M165" s="213" t="s">
        <v>21</v>
      </c>
      <c r="N165" s="214" t="s">
        <v>43</v>
      </c>
      <c r="O165" s="44"/>
      <c r="P165" s="215">
        <f>O165*H165</f>
        <v>0</v>
      </c>
      <c r="Q165" s="215">
        <v>0</v>
      </c>
      <c r="R165" s="215">
        <f>Q165*H165</f>
        <v>0</v>
      </c>
      <c r="S165" s="215">
        <v>0</v>
      </c>
      <c r="T165" s="216">
        <f>S165*H165</f>
        <v>0</v>
      </c>
      <c r="AR165" s="26" t="s">
        <v>170</v>
      </c>
      <c r="AT165" s="26" t="s">
        <v>165</v>
      </c>
      <c r="AU165" s="26" t="s">
        <v>170</v>
      </c>
      <c r="AY165" s="26" t="s">
        <v>162</v>
      </c>
      <c r="BE165" s="217">
        <f>IF(N165="základní",J165,0)</f>
        <v>0</v>
      </c>
      <c r="BF165" s="217">
        <f>IF(N165="snížená",J165,0)</f>
        <v>0</v>
      </c>
      <c r="BG165" s="217">
        <f>IF(N165="zákl. přenesená",J165,0)</f>
        <v>0</v>
      </c>
      <c r="BH165" s="217">
        <f>IF(N165="sníž. přenesená",J165,0)</f>
        <v>0</v>
      </c>
      <c r="BI165" s="217">
        <f>IF(N165="nulová",J165,0)</f>
        <v>0</v>
      </c>
      <c r="BJ165" s="26" t="s">
        <v>79</v>
      </c>
      <c r="BK165" s="217">
        <f>ROUND(I165*H165,2)</f>
        <v>0</v>
      </c>
      <c r="BL165" s="26" t="s">
        <v>170</v>
      </c>
      <c r="BM165" s="26" t="s">
        <v>523</v>
      </c>
    </row>
    <row r="166" spans="2:65" s="1" customFormat="1" ht="22.5" customHeight="1">
      <c r="B166" s="43"/>
      <c r="C166" s="206" t="s">
        <v>530</v>
      </c>
      <c r="D166" s="206" t="s">
        <v>165</v>
      </c>
      <c r="E166" s="207" t="s">
        <v>1755</v>
      </c>
      <c r="F166" s="208" t="s">
        <v>1762</v>
      </c>
      <c r="G166" s="209" t="s">
        <v>206</v>
      </c>
      <c r="H166" s="210">
        <v>60</v>
      </c>
      <c r="I166" s="211"/>
      <c r="J166" s="212">
        <f>ROUND(I166*H166,2)</f>
        <v>0</v>
      </c>
      <c r="K166" s="208" t="s">
        <v>21</v>
      </c>
      <c r="L166" s="63"/>
      <c r="M166" s="213" t="s">
        <v>21</v>
      </c>
      <c r="N166" s="214" t="s">
        <v>43</v>
      </c>
      <c r="O166" s="44"/>
      <c r="P166" s="215">
        <f>O166*H166</f>
        <v>0</v>
      </c>
      <c r="Q166" s="215">
        <v>0</v>
      </c>
      <c r="R166" s="215">
        <f>Q166*H166</f>
        <v>0</v>
      </c>
      <c r="S166" s="215">
        <v>0</v>
      </c>
      <c r="T166" s="216">
        <f>S166*H166</f>
        <v>0</v>
      </c>
      <c r="AR166" s="26" t="s">
        <v>170</v>
      </c>
      <c r="AT166" s="26" t="s">
        <v>165</v>
      </c>
      <c r="AU166" s="26" t="s">
        <v>170</v>
      </c>
      <c r="AY166" s="26" t="s">
        <v>162</v>
      </c>
      <c r="BE166" s="217">
        <f>IF(N166="základní",J166,0)</f>
        <v>0</v>
      </c>
      <c r="BF166" s="217">
        <f>IF(N166="snížená",J166,0)</f>
        <v>0</v>
      </c>
      <c r="BG166" s="217">
        <f>IF(N166="zákl. přenesená",J166,0)</f>
        <v>0</v>
      </c>
      <c r="BH166" s="217">
        <f>IF(N166="sníž. přenesená",J166,0)</f>
        <v>0</v>
      </c>
      <c r="BI166" s="217">
        <f>IF(N166="nulová",J166,0)</f>
        <v>0</v>
      </c>
      <c r="BJ166" s="26" t="s">
        <v>79</v>
      </c>
      <c r="BK166" s="217">
        <f>ROUND(I166*H166,2)</f>
        <v>0</v>
      </c>
      <c r="BL166" s="26" t="s">
        <v>170</v>
      </c>
      <c r="BM166" s="26" t="s">
        <v>530</v>
      </c>
    </row>
    <row r="167" spans="2:63" s="16" customFormat="1" ht="21.6" customHeight="1">
      <c r="B167" s="292"/>
      <c r="C167" s="293"/>
      <c r="D167" s="294" t="s">
        <v>71</v>
      </c>
      <c r="E167" s="294" t="s">
        <v>1629</v>
      </c>
      <c r="F167" s="294" t="s">
        <v>1630</v>
      </c>
      <c r="G167" s="293"/>
      <c r="H167" s="293"/>
      <c r="I167" s="295"/>
      <c r="J167" s="296">
        <f>BK167</f>
        <v>0</v>
      </c>
      <c r="K167" s="293"/>
      <c r="L167" s="297"/>
      <c r="M167" s="298"/>
      <c r="N167" s="299"/>
      <c r="O167" s="299"/>
      <c r="P167" s="300">
        <f>SUM(P168:P171)</f>
        <v>0</v>
      </c>
      <c r="Q167" s="299"/>
      <c r="R167" s="300">
        <f>SUM(R168:R171)</f>
        <v>0</v>
      </c>
      <c r="S167" s="299"/>
      <c r="T167" s="301">
        <f>SUM(T168:T171)</f>
        <v>0</v>
      </c>
      <c r="AR167" s="302" t="s">
        <v>79</v>
      </c>
      <c r="AT167" s="303" t="s">
        <v>71</v>
      </c>
      <c r="AU167" s="303" t="s">
        <v>163</v>
      </c>
      <c r="AY167" s="302" t="s">
        <v>162</v>
      </c>
      <c r="BK167" s="304">
        <f>SUM(BK168:BK171)</f>
        <v>0</v>
      </c>
    </row>
    <row r="168" spans="2:65" s="1" customFormat="1" ht="22.5" customHeight="1">
      <c r="B168" s="43"/>
      <c r="C168" s="206" t="s">
        <v>1467</v>
      </c>
      <c r="D168" s="206" t="s">
        <v>165</v>
      </c>
      <c r="E168" s="207" t="s">
        <v>1761</v>
      </c>
      <c r="F168" s="208" t="s">
        <v>1806</v>
      </c>
      <c r="G168" s="209" t="s">
        <v>1726</v>
      </c>
      <c r="H168" s="210">
        <v>1</v>
      </c>
      <c r="I168" s="211"/>
      <c r="J168" s="212">
        <f>ROUND(I168*H168,2)</f>
        <v>0</v>
      </c>
      <c r="K168" s="208" t="s">
        <v>21</v>
      </c>
      <c r="L168" s="63"/>
      <c r="M168" s="213" t="s">
        <v>21</v>
      </c>
      <c r="N168" s="214" t="s">
        <v>43</v>
      </c>
      <c r="O168" s="44"/>
      <c r="P168" s="215">
        <f>O168*H168</f>
        <v>0</v>
      </c>
      <c r="Q168" s="215">
        <v>0</v>
      </c>
      <c r="R168" s="215">
        <f>Q168*H168</f>
        <v>0</v>
      </c>
      <c r="S168" s="215">
        <v>0</v>
      </c>
      <c r="T168" s="216">
        <f>S168*H168</f>
        <v>0</v>
      </c>
      <c r="AR168" s="26" t="s">
        <v>170</v>
      </c>
      <c r="AT168" s="26" t="s">
        <v>165</v>
      </c>
      <c r="AU168" s="26" t="s">
        <v>170</v>
      </c>
      <c r="AY168" s="26" t="s">
        <v>162</v>
      </c>
      <c r="BE168" s="217">
        <f>IF(N168="základní",J168,0)</f>
        <v>0</v>
      </c>
      <c r="BF168" s="217">
        <f>IF(N168="snížená",J168,0)</f>
        <v>0</v>
      </c>
      <c r="BG168" s="217">
        <f>IF(N168="zákl. přenesená",J168,0)</f>
        <v>0</v>
      </c>
      <c r="BH168" s="217">
        <f>IF(N168="sníž. přenesená",J168,0)</f>
        <v>0</v>
      </c>
      <c r="BI168" s="217">
        <f>IF(N168="nulová",J168,0)</f>
        <v>0</v>
      </c>
      <c r="BJ168" s="26" t="s">
        <v>79</v>
      </c>
      <c r="BK168" s="217">
        <f>ROUND(I168*H168,2)</f>
        <v>0</v>
      </c>
      <c r="BL168" s="26" t="s">
        <v>170</v>
      </c>
      <c r="BM168" s="26" t="s">
        <v>1467</v>
      </c>
    </row>
    <row r="169" spans="2:65" s="1" customFormat="1" ht="22.5" customHeight="1">
      <c r="B169" s="43"/>
      <c r="C169" s="206" t="s">
        <v>538</v>
      </c>
      <c r="D169" s="206" t="s">
        <v>165</v>
      </c>
      <c r="E169" s="207" t="s">
        <v>1763</v>
      </c>
      <c r="F169" s="208" t="s">
        <v>1843</v>
      </c>
      <c r="G169" s="209" t="s">
        <v>1668</v>
      </c>
      <c r="H169" s="210">
        <v>4</v>
      </c>
      <c r="I169" s="211"/>
      <c r="J169" s="212">
        <f>ROUND(I169*H169,2)</f>
        <v>0</v>
      </c>
      <c r="K169" s="208" t="s">
        <v>21</v>
      </c>
      <c r="L169" s="63"/>
      <c r="M169" s="213" t="s">
        <v>21</v>
      </c>
      <c r="N169" s="214" t="s">
        <v>43</v>
      </c>
      <c r="O169" s="44"/>
      <c r="P169" s="215">
        <f>O169*H169</f>
        <v>0</v>
      </c>
      <c r="Q169" s="215">
        <v>0</v>
      </c>
      <c r="R169" s="215">
        <f>Q169*H169</f>
        <v>0</v>
      </c>
      <c r="S169" s="215">
        <v>0</v>
      </c>
      <c r="T169" s="216">
        <f>S169*H169</f>
        <v>0</v>
      </c>
      <c r="AR169" s="26" t="s">
        <v>170</v>
      </c>
      <c r="AT169" s="26" t="s">
        <v>165</v>
      </c>
      <c r="AU169" s="26" t="s">
        <v>170</v>
      </c>
      <c r="AY169" s="26" t="s">
        <v>162</v>
      </c>
      <c r="BE169" s="217">
        <f>IF(N169="základní",J169,0)</f>
        <v>0</v>
      </c>
      <c r="BF169" s="217">
        <f>IF(N169="snížená",J169,0)</f>
        <v>0</v>
      </c>
      <c r="BG169" s="217">
        <f>IF(N169="zákl. přenesená",J169,0)</f>
        <v>0</v>
      </c>
      <c r="BH169" s="217">
        <f>IF(N169="sníž. přenesená",J169,0)</f>
        <v>0</v>
      </c>
      <c r="BI169" s="217">
        <f>IF(N169="nulová",J169,0)</f>
        <v>0</v>
      </c>
      <c r="BJ169" s="26" t="s">
        <v>79</v>
      </c>
      <c r="BK169" s="217">
        <f>ROUND(I169*H169,2)</f>
        <v>0</v>
      </c>
      <c r="BL169" s="26" t="s">
        <v>170</v>
      </c>
      <c r="BM169" s="26" t="s">
        <v>538</v>
      </c>
    </row>
    <row r="170" spans="2:65" s="1" customFormat="1" ht="22.5" customHeight="1">
      <c r="B170" s="43"/>
      <c r="C170" s="206" t="s">
        <v>543</v>
      </c>
      <c r="D170" s="206" t="s">
        <v>165</v>
      </c>
      <c r="E170" s="207" t="s">
        <v>1767</v>
      </c>
      <c r="F170" s="208" t="s">
        <v>1808</v>
      </c>
      <c r="G170" s="209" t="s">
        <v>1668</v>
      </c>
      <c r="H170" s="210">
        <v>8</v>
      </c>
      <c r="I170" s="211"/>
      <c r="J170" s="212">
        <f>ROUND(I170*H170,2)</f>
        <v>0</v>
      </c>
      <c r="K170" s="208" t="s">
        <v>21</v>
      </c>
      <c r="L170" s="63"/>
      <c r="M170" s="213" t="s">
        <v>21</v>
      </c>
      <c r="N170" s="214" t="s">
        <v>43</v>
      </c>
      <c r="O170" s="44"/>
      <c r="P170" s="215">
        <f>O170*H170</f>
        <v>0</v>
      </c>
      <c r="Q170" s="215">
        <v>0</v>
      </c>
      <c r="R170" s="215">
        <f>Q170*H170</f>
        <v>0</v>
      </c>
      <c r="S170" s="215">
        <v>0</v>
      </c>
      <c r="T170" s="216">
        <f>S170*H170</f>
        <v>0</v>
      </c>
      <c r="AR170" s="26" t="s">
        <v>170</v>
      </c>
      <c r="AT170" s="26" t="s">
        <v>165</v>
      </c>
      <c r="AU170" s="26" t="s">
        <v>170</v>
      </c>
      <c r="AY170" s="26" t="s">
        <v>162</v>
      </c>
      <c r="BE170" s="217">
        <f>IF(N170="základní",J170,0)</f>
        <v>0</v>
      </c>
      <c r="BF170" s="217">
        <f>IF(N170="snížená",J170,0)</f>
        <v>0</v>
      </c>
      <c r="BG170" s="217">
        <f>IF(N170="zákl. přenesená",J170,0)</f>
        <v>0</v>
      </c>
      <c r="BH170" s="217">
        <f>IF(N170="sníž. přenesená",J170,0)</f>
        <v>0</v>
      </c>
      <c r="BI170" s="217">
        <f>IF(N170="nulová",J170,0)</f>
        <v>0</v>
      </c>
      <c r="BJ170" s="26" t="s">
        <v>79</v>
      </c>
      <c r="BK170" s="217">
        <f>ROUND(I170*H170,2)</f>
        <v>0</v>
      </c>
      <c r="BL170" s="26" t="s">
        <v>170</v>
      </c>
      <c r="BM170" s="26" t="s">
        <v>543</v>
      </c>
    </row>
    <row r="171" spans="2:65" s="1" customFormat="1" ht="22.5" customHeight="1">
      <c r="B171" s="43"/>
      <c r="C171" s="206" t="s">
        <v>548</v>
      </c>
      <c r="D171" s="206" t="s">
        <v>165</v>
      </c>
      <c r="E171" s="207" t="s">
        <v>1769</v>
      </c>
      <c r="F171" s="208" t="s">
        <v>2748</v>
      </c>
      <c r="G171" s="209" t="s">
        <v>1726</v>
      </c>
      <c r="H171" s="210">
        <v>4</v>
      </c>
      <c r="I171" s="211"/>
      <c r="J171" s="212">
        <f>ROUND(I171*H171,2)</f>
        <v>0</v>
      </c>
      <c r="K171" s="208" t="s">
        <v>21</v>
      </c>
      <c r="L171" s="63"/>
      <c r="M171" s="213" t="s">
        <v>21</v>
      </c>
      <c r="N171" s="214" t="s">
        <v>43</v>
      </c>
      <c r="O171" s="44"/>
      <c r="P171" s="215">
        <f>O171*H171</f>
        <v>0</v>
      </c>
      <c r="Q171" s="215">
        <v>0</v>
      </c>
      <c r="R171" s="215">
        <f>Q171*H171</f>
        <v>0</v>
      </c>
      <c r="S171" s="215">
        <v>0</v>
      </c>
      <c r="T171" s="216">
        <f>S171*H171</f>
        <v>0</v>
      </c>
      <c r="AR171" s="26" t="s">
        <v>170</v>
      </c>
      <c r="AT171" s="26" t="s">
        <v>165</v>
      </c>
      <c r="AU171" s="26" t="s">
        <v>170</v>
      </c>
      <c r="AY171" s="26" t="s">
        <v>162</v>
      </c>
      <c r="BE171" s="217">
        <f>IF(N171="základní",J171,0)</f>
        <v>0</v>
      </c>
      <c r="BF171" s="217">
        <f>IF(N171="snížená",J171,0)</f>
        <v>0</v>
      </c>
      <c r="BG171" s="217">
        <f>IF(N171="zákl. přenesená",J171,0)</f>
        <v>0</v>
      </c>
      <c r="BH171" s="217">
        <f>IF(N171="sníž. přenesená",J171,0)</f>
        <v>0</v>
      </c>
      <c r="BI171" s="217">
        <f>IF(N171="nulová",J171,0)</f>
        <v>0</v>
      </c>
      <c r="BJ171" s="26" t="s">
        <v>79</v>
      </c>
      <c r="BK171" s="217">
        <f>ROUND(I171*H171,2)</f>
        <v>0</v>
      </c>
      <c r="BL171" s="26" t="s">
        <v>170</v>
      </c>
      <c r="BM171" s="26" t="s">
        <v>548</v>
      </c>
    </row>
    <row r="172" spans="2:63" s="11" customFormat="1" ht="29.85" customHeight="1">
      <c r="B172" s="189"/>
      <c r="C172" s="190"/>
      <c r="D172" s="191" t="s">
        <v>71</v>
      </c>
      <c r="E172" s="290" t="s">
        <v>2749</v>
      </c>
      <c r="F172" s="290" t="s">
        <v>2750</v>
      </c>
      <c r="G172" s="190"/>
      <c r="H172" s="190"/>
      <c r="I172" s="193"/>
      <c r="J172" s="291">
        <f>BK172</f>
        <v>0</v>
      </c>
      <c r="K172" s="190"/>
      <c r="L172" s="195"/>
      <c r="M172" s="196"/>
      <c r="N172" s="197"/>
      <c r="O172" s="197"/>
      <c r="P172" s="198">
        <f>P173</f>
        <v>0</v>
      </c>
      <c r="Q172" s="197"/>
      <c r="R172" s="198">
        <f>R173</f>
        <v>0</v>
      </c>
      <c r="S172" s="197"/>
      <c r="T172" s="199">
        <f>T173</f>
        <v>0</v>
      </c>
      <c r="AR172" s="200" t="s">
        <v>79</v>
      </c>
      <c r="AT172" s="201" t="s">
        <v>71</v>
      </c>
      <c r="AU172" s="201" t="s">
        <v>79</v>
      </c>
      <c r="AY172" s="200" t="s">
        <v>162</v>
      </c>
      <c r="BK172" s="202">
        <f>BK173</f>
        <v>0</v>
      </c>
    </row>
    <row r="173" spans="2:63" s="11" customFormat="1" ht="14.85" customHeight="1">
      <c r="B173" s="189"/>
      <c r="C173" s="190"/>
      <c r="D173" s="203" t="s">
        <v>71</v>
      </c>
      <c r="E173" s="204" t="s">
        <v>2751</v>
      </c>
      <c r="F173" s="204" t="s">
        <v>1812</v>
      </c>
      <c r="G173" s="190"/>
      <c r="H173" s="190"/>
      <c r="I173" s="193"/>
      <c r="J173" s="205">
        <f>BK173</f>
        <v>0</v>
      </c>
      <c r="K173" s="190"/>
      <c r="L173" s="195"/>
      <c r="M173" s="196"/>
      <c r="N173" s="197"/>
      <c r="O173" s="197"/>
      <c r="P173" s="198">
        <f>P174+SUM(P175:P184)+P186+P190+P195+P197</f>
        <v>0</v>
      </c>
      <c r="Q173" s="197"/>
      <c r="R173" s="198">
        <f>R174+SUM(R175:R184)+R186+R190+R195+R197</f>
        <v>0</v>
      </c>
      <c r="S173" s="197"/>
      <c r="T173" s="199">
        <f>T174+SUM(T175:T184)+T186+T190+T195+T197</f>
        <v>0</v>
      </c>
      <c r="AR173" s="200" t="s">
        <v>79</v>
      </c>
      <c r="AT173" s="201" t="s">
        <v>71</v>
      </c>
      <c r="AU173" s="201" t="s">
        <v>81</v>
      </c>
      <c r="AY173" s="200" t="s">
        <v>162</v>
      </c>
      <c r="BK173" s="202">
        <f>BK174+SUM(BK175:BK184)+BK186+BK190+BK195+BK197</f>
        <v>0</v>
      </c>
    </row>
    <row r="174" spans="2:65" s="1" customFormat="1" ht="22.5" customHeight="1">
      <c r="B174" s="43"/>
      <c r="C174" s="206" t="s">
        <v>553</v>
      </c>
      <c r="D174" s="206" t="s">
        <v>165</v>
      </c>
      <c r="E174" s="207" t="s">
        <v>1773</v>
      </c>
      <c r="F174" s="208" t="s">
        <v>1814</v>
      </c>
      <c r="G174" s="209" t="s">
        <v>206</v>
      </c>
      <c r="H174" s="210">
        <v>62</v>
      </c>
      <c r="I174" s="211"/>
      <c r="J174" s="212">
        <f>ROUND(I174*H174,2)</f>
        <v>0</v>
      </c>
      <c r="K174" s="208" t="s">
        <v>21</v>
      </c>
      <c r="L174" s="63"/>
      <c r="M174" s="213" t="s">
        <v>21</v>
      </c>
      <c r="N174" s="214" t="s">
        <v>43</v>
      </c>
      <c r="O174" s="44"/>
      <c r="P174" s="215">
        <f>O174*H174</f>
        <v>0</v>
      </c>
      <c r="Q174" s="215">
        <v>0</v>
      </c>
      <c r="R174" s="215">
        <f>Q174*H174</f>
        <v>0</v>
      </c>
      <c r="S174" s="215">
        <v>0</v>
      </c>
      <c r="T174" s="216">
        <f>S174*H174</f>
        <v>0</v>
      </c>
      <c r="AR174" s="26" t="s">
        <v>170</v>
      </c>
      <c r="AT174" s="26" t="s">
        <v>165</v>
      </c>
      <c r="AU174" s="26" t="s">
        <v>163</v>
      </c>
      <c r="AY174" s="26" t="s">
        <v>162</v>
      </c>
      <c r="BE174" s="217">
        <f>IF(N174="základní",J174,0)</f>
        <v>0</v>
      </c>
      <c r="BF174" s="217">
        <f>IF(N174="snížená",J174,0)</f>
        <v>0</v>
      </c>
      <c r="BG174" s="217">
        <f>IF(N174="zákl. přenesená",J174,0)</f>
        <v>0</v>
      </c>
      <c r="BH174" s="217">
        <f>IF(N174="sníž. přenesená",J174,0)</f>
        <v>0</v>
      </c>
      <c r="BI174" s="217">
        <f>IF(N174="nulová",J174,0)</f>
        <v>0</v>
      </c>
      <c r="BJ174" s="26" t="s">
        <v>79</v>
      </c>
      <c r="BK174" s="217">
        <f>ROUND(I174*H174,2)</f>
        <v>0</v>
      </c>
      <c r="BL174" s="26" t="s">
        <v>170</v>
      </c>
      <c r="BM174" s="26" t="s">
        <v>553</v>
      </c>
    </row>
    <row r="175" spans="2:65" s="1" customFormat="1" ht="22.5" customHeight="1">
      <c r="B175" s="43"/>
      <c r="C175" s="258" t="s">
        <v>558</v>
      </c>
      <c r="D175" s="258" t="s">
        <v>237</v>
      </c>
      <c r="E175" s="259" t="s">
        <v>1771</v>
      </c>
      <c r="F175" s="260" t="s">
        <v>1816</v>
      </c>
      <c r="G175" s="261" t="s">
        <v>206</v>
      </c>
      <c r="H175" s="262">
        <v>62</v>
      </c>
      <c r="I175" s="263"/>
      <c r="J175" s="264">
        <f>ROUND(I175*H175,2)</f>
        <v>0</v>
      </c>
      <c r="K175" s="260" t="s">
        <v>21</v>
      </c>
      <c r="L175" s="265"/>
      <c r="M175" s="266" t="s">
        <v>21</v>
      </c>
      <c r="N175" s="267" t="s">
        <v>43</v>
      </c>
      <c r="O175" s="44"/>
      <c r="P175" s="215">
        <f>O175*H175</f>
        <v>0</v>
      </c>
      <c r="Q175" s="215">
        <v>0</v>
      </c>
      <c r="R175" s="215">
        <f>Q175*H175</f>
        <v>0</v>
      </c>
      <c r="S175" s="215">
        <v>0</v>
      </c>
      <c r="T175" s="216">
        <f>S175*H175</f>
        <v>0</v>
      </c>
      <c r="AR175" s="26" t="s">
        <v>222</v>
      </c>
      <c r="AT175" s="26" t="s">
        <v>237</v>
      </c>
      <c r="AU175" s="26" t="s">
        <v>163</v>
      </c>
      <c r="AY175" s="26" t="s">
        <v>162</v>
      </c>
      <c r="BE175" s="217">
        <f>IF(N175="základní",J175,0)</f>
        <v>0</v>
      </c>
      <c r="BF175" s="217">
        <f>IF(N175="snížená",J175,0)</f>
        <v>0</v>
      </c>
      <c r="BG175" s="217">
        <f>IF(N175="zákl. přenesená",J175,0)</f>
        <v>0</v>
      </c>
      <c r="BH175" s="217">
        <f>IF(N175="sníž. přenesená",J175,0)</f>
        <v>0</v>
      </c>
      <c r="BI175" s="217">
        <f>IF(N175="nulová",J175,0)</f>
        <v>0</v>
      </c>
      <c r="BJ175" s="26" t="s">
        <v>79</v>
      </c>
      <c r="BK175" s="217">
        <f>ROUND(I175*H175,2)</f>
        <v>0</v>
      </c>
      <c r="BL175" s="26" t="s">
        <v>170</v>
      </c>
      <c r="BM175" s="26" t="s">
        <v>558</v>
      </c>
    </row>
    <row r="176" spans="2:47" s="1" customFormat="1" ht="27">
      <c r="B176" s="43"/>
      <c r="C176" s="65"/>
      <c r="D176" s="245" t="s">
        <v>241</v>
      </c>
      <c r="E176" s="65"/>
      <c r="F176" s="279" t="s">
        <v>1817</v>
      </c>
      <c r="G176" s="65"/>
      <c r="H176" s="65"/>
      <c r="I176" s="174"/>
      <c r="J176" s="65"/>
      <c r="K176" s="65"/>
      <c r="L176" s="63"/>
      <c r="M176" s="220"/>
      <c r="N176" s="44"/>
      <c r="O176" s="44"/>
      <c r="P176" s="44"/>
      <c r="Q176" s="44"/>
      <c r="R176" s="44"/>
      <c r="S176" s="44"/>
      <c r="T176" s="80"/>
      <c r="AT176" s="26" t="s">
        <v>241</v>
      </c>
      <c r="AU176" s="26" t="s">
        <v>163</v>
      </c>
    </row>
    <row r="177" spans="2:65" s="1" customFormat="1" ht="22.5" customHeight="1">
      <c r="B177" s="43"/>
      <c r="C177" s="206" t="s">
        <v>563</v>
      </c>
      <c r="D177" s="206" t="s">
        <v>165</v>
      </c>
      <c r="E177" s="207" t="s">
        <v>1777</v>
      </c>
      <c r="F177" s="208" t="s">
        <v>1819</v>
      </c>
      <c r="G177" s="209" t="s">
        <v>206</v>
      </c>
      <c r="H177" s="210">
        <v>10</v>
      </c>
      <c r="I177" s="211"/>
      <c r="J177" s="212">
        <f>ROUND(I177*H177,2)</f>
        <v>0</v>
      </c>
      <c r="K177" s="208" t="s">
        <v>21</v>
      </c>
      <c r="L177" s="63"/>
      <c r="M177" s="213" t="s">
        <v>21</v>
      </c>
      <c r="N177" s="214" t="s">
        <v>43</v>
      </c>
      <c r="O177" s="44"/>
      <c r="P177" s="215">
        <f>O177*H177</f>
        <v>0</v>
      </c>
      <c r="Q177" s="215">
        <v>0</v>
      </c>
      <c r="R177" s="215">
        <f>Q177*H177</f>
        <v>0</v>
      </c>
      <c r="S177" s="215">
        <v>0</v>
      </c>
      <c r="T177" s="216">
        <f>S177*H177</f>
        <v>0</v>
      </c>
      <c r="AR177" s="26" t="s">
        <v>170</v>
      </c>
      <c r="AT177" s="26" t="s">
        <v>165</v>
      </c>
      <c r="AU177" s="26" t="s">
        <v>163</v>
      </c>
      <c r="AY177" s="26" t="s">
        <v>162</v>
      </c>
      <c r="BE177" s="217">
        <f>IF(N177="základní",J177,0)</f>
        <v>0</v>
      </c>
      <c r="BF177" s="217">
        <f>IF(N177="snížená",J177,0)</f>
        <v>0</v>
      </c>
      <c r="BG177" s="217">
        <f>IF(N177="zákl. přenesená",J177,0)</f>
        <v>0</v>
      </c>
      <c r="BH177" s="217">
        <f>IF(N177="sníž. přenesená",J177,0)</f>
        <v>0</v>
      </c>
      <c r="BI177" s="217">
        <f>IF(N177="nulová",J177,0)</f>
        <v>0</v>
      </c>
      <c r="BJ177" s="26" t="s">
        <v>79</v>
      </c>
      <c r="BK177" s="217">
        <f>ROUND(I177*H177,2)</f>
        <v>0</v>
      </c>
      <c r="BL177" s="26" t="s">
        <v>170</v>
      </c>
      <c r="BM177" s="26" t="s">
        <v>563</v>
      </c>
    </row>
    <row r="178" spans="2:65" s="1" customFormat="1" ht="22.5" customHeight="1">
      <c r="B178" s="43"/>
      <c r="C178" s="258" t="s">
        <v>570</v>
      </c>
      <c r="D178" s="258" t="s">
        <v>237</v>
      </c>
      <c r="E178" s="259" t="s">
        <v>1775</v>
      </c>
      <c r="F178" s="260" t="s">
        <v>1821</v>
      </c>
      <c r="G178" s="261" t="s">
        <v>206</v>
      </c>
      <c r="H178" s="262">
        <v>10</v>
      </c>
      <c r="I178" s="263"/>
      <c r="J178" s="264">
        <f>ROUND(I178*H178,2)</f>
        <v>0</v>
      </c>
      <c r="K178" s="260" t="s">
        <v>21</v>
      </c>
      <c r="L178" s="265"/>
      <c r="M178" s="266" t="s">
        <v>21</v>
      </c>
      <c r="N178" s="267" t="s">
        <v>43</v>
      </c>
      <c r="O178" s="44"/>
      <c r="P178" s="215">
        <f>O178*H178</f>
        <v>0</v>
      </c>
      <c r="Q178" s="215">
        <v>0</v>
      </c>
      <c r="R178" s="215">
        <f>Q178*H178</f>
        <v>0</v>
      </c>
      <c r="S178" s="215">
        <v>0</v>
      </c>
      <c r="T178" s="216">
        <f>S178*H178</f>
        <v>0</v>
      </c>
      <c r="AR178" s="26" t="s">
        <v>222</v>
      </c>
      <c r="AT178" s="26" t="s">
        <v>237</v>
      </c>
      <c r="AU178" s="26" t="s">
        <v>163</v>
      </c>
      <c r="AY178" s="26" t="s">
        <v>162</v>
      </c>
      <c r="BE178" s="217">
        <f>IF(N178="základní",J178,0)</f>
        <v>0</v>
      </c>
      <c r="BF178" s="217">
        <f>IF(N178="snížená",J178,0)</f>
        <v>0</v>
      </c>
      <c r="BG178" s="217">
        <f>IF(N178="zákl. přenesená",J178,0)</f>
        <v>0</v>
      </c>
      <c r="BH178" s="217">
        <f>IF(N178="sníž. přenesená",J178,0)</f>
        <v>0</v>
      </c>
      <c r="BI178" s="217">
        <f>IF(N178="nulová",J178,0)</f>
        <v>0</v>
      </c>
      <c r="BJ178" s="26" t="s">
        <v>79</v>
      </c>
      <c r="BK178" s="217">
        <f>ROUND(I178*H178,2)</f>
        <v>0</v>
      </c>
      <c r="BL178" s="26" t="s">
        <v>170</v>
      </c>
      <c r="BM178" s="26" t="s">
        <v>570</v>
      </c>
    </row>
    <row r="179" spans="2:47" s="1" customFormat="1" ht="27">
      <c r="B179" s="43"/>
      <c r="C179" s="65"/>
      <c r="D179" s="245" t="s">
        <v>241</v>
      </c>
      <c r="E179" s="65"/>
      <c r="F179" s="279" t="s">
        <v>1817</v>
      </c>
      <c r="G179" s="65"/>
      <c r="H179" s="65"/>
      <c r="I179" s="174"/>
      <c r="J179" s="65"/>
      <c r="K179" s="65"/>
      <c r="L179" s="63"/>
      <c r="M179" s="220"/>
      <c r="N179" s="44"/>
      <c r="O179" s="44"/>
      <c r="P179" s="44"/>
      <c r="Q179" s="44"/>
      <c r="R179" s="44"/>
      <c r="S179" s="44"/>
      <c r="T179" s="80"/>
      <c r="AT179" s="26" t="s">
        <v>241</v>
      </c>
      <c r="AU179" s="26" t="s">
        <v>163</v>
      </c>
    </row>
    <row r="180" spans="2:65" s="1" customFormat="1" ht="22.5" customHeight="1">
      <c r="B180" s="43"/>
      <c r="C180" s="206" t="s">
        <v>579</v>
      </c>
      <c r="D180" s="206" t="s">
        <v>165</v>
      </c>
      <c r="E180" s="207" t="s">
        <v>1781</v>
      </c>
      <c r="F180" s="208" t="s">
        <v>2752</v>
      </c>
      <c r="G180" s="209" t="s">
        <v>206</v>
      </c>
      <c r="H180" s="210">
        <v>20</v>
      </c>
      <c r="I180" s="211"/>
      <c r="J180" s="212">
        <f>ROUND(I180*H180,2)</f>
        <v>0</v>
      </c>
      <c r="K180" s="208" t="s">
        <v>21</v>
      </c>
      <c r="L180" s="63"/>
      <c r="M180" s="213" t="s">
        <v>21</v>
      </c>
      <c r="N180" s="214" t="s">
        <v>43</v>
      </c>
      <c r="O180" s="44"/>
      <c r="P180" s="215">
        <f>O180*H180</f>
        <v>0</v>
      </c>
      <c r="Q180" s="215">
        <v>0</v>
      </c>
      <c r="R180" s="215">
        <f>Q180*H180</f>
        <v>0</v>
      </c>
      <c r="S180" s="215">
        <v>0</v>
      </c>
      <c r="T180" s="216">
        <f>S180*H180</f>
        <v>0</v>
      </c>
      <c r="AR180" s="26" t="s">
        <v>170</v>
      </c>
      <c r="AT180" s="26" t="s">
        <v>165</v>
      </c>
      <c r="AU180" s="26" t="s">
        <v>163</v>
      </c>
      <c r="AY180" s="26" t="s">
        <v>162</v>
      </c>
      <c r="BE180" s="217">
        <f>IF(N180="základní",J180,0)</f>
        <v>0</v>
      </c>
      <c r="BF180" s="217">
        <f>IF(N180="snížená",J180,0)</f>
        <v>0</v>
      </c>
      <c r="BG180" s="217">
        <f>IF(N180="zákl. přenesená",J180,0)</f>
        <v>0</v>
      </c>
      <c r="BH180" s="217">
        <f>IF(N180="sníž. přenesená",J180,0)</f>
        <v>0</v>
      </c>
      <c r="BI180" s="217">
        <f>IF(N180="nulová",J180,0)</f>
        <v>0</v>
      </c>
      <c r="BJ180" s="26" t="s">
        <v>79</v>
      </c>
      <c r="BK180" s="217">
        <f>ROUND(I180*H180,2)</f>
        <v>0</v>
      </c>
      <c r="BL180" s="26" t="s">
        <v>170</v>
      </c>
      <c r="BM180" s="26" t="s">
        <v>579</v>
      </c>
    </row>
    <row r="181" spans="2:65" s="1" customFormat="1" ht="22.5" customHeight="1">
      <c r="B181" s="43"/>
      <c r="C181" s="258" t="s">
        <v>586</v>
      </c>
      <c r="D181" s="258" t="s">
        <v>237</v>
      </c>
      <c r="E181" s="259" t="s">
        <v>1779</v>
      </c>
      <c r="F181" s="260" t="s">
        <v>2753</v>
      </c>
      <c r="G181" s="261" t="s">
        <v>206</v>
      </c>
      <c r="H181" s="262">
        <v>20</v>
      </c>
      <c r="I181" s="263"/>
      <c r="J181" s="264">
        <f>ROUND(I181*H181,2)</f>
        <v>0</v>
      </c>
      <c r="K181" s="260" t="s">
        <v>21</v>
      </c>
      <c r="L181" s="265"/>
      <c r="M181" s="266" t="s">
        <v>21</v>
      </c>
      <c r="N181" s="267" t="s">
        <v>43</v>
      </c>
      <c r="O181" s="44"/>
      <c r="P181" s="215">
        <f>O181*H181</f>
        <v>0</v>
      </c>
      <c r="Q181" s="215">
        <v>0</v>
      </c>
      <c r="R181" s="215">
        <f>Q181*H181</f>
        <v>0</v>
      </c>
      <c r="S181" s="215">
        <v>0</v>
      </c>
      <c r="T181" s="216">
        <f>S181*H181</f>
        <v>0</v>
      </c>
      <c r="AR181" s="26" t="s">
        <v>222</v>
      </c>
      <c r="AT181" s="26" t="s">
        <v>237</v>
      </c>
      <c r="AU181" s="26" t="s">
        <v>163</v>
      </c>
      <c r="AY181" s="26" t="s">
        <v>162</v>
      </c>
      <c r="BE181" s="217">
        <f>IF(N181="základní",J181,0)</f>
        <v>0</v>
      </c>
      <c r="BF181" s="217">
        <f>IF(N181="snížená",J181,0)</f>
        <v>0</v>
      </c>
      <c r="BG181" s="217">
        <f>IF(N181="zákl. přenesená",J181,0)</f>
        <v>0</v>
      </c>
      <c r="BH181" s="217">
        <f>IF(N181="sníž. přenesená",J181,0)</f>
        <v>0</v>
      </c>
      <c r="BI181" s="217">
        <f>IF(N181="nulová",J181,0)</f>
        <v>0</v>
      </c>
      <c r="BJ181" s="26" t="s">
        <v>79</v>
      </c>
      <c r="BK181" s="217">
        <f>ROUND(I181*H181,2)</f>
        <v>0</v>
      </c>
      <c r="BL181" s="26" t="s">
        <v>170</v>
      </c>
      <c r="BM181" s="26" t="s">
        <v>586</v>
      </c>
    </row>
    <row r="182" spans="2:47" s="1" customFormat="1" ht="27">
      <c r="B182" s="43"/>
      <c r="C182" s="65"/>
      <c r="D182" s="245" t="s">
        <v>241</v>
      </c>
      <c r="E182" s="65"/>
      <c r="F182" s="279" t="s">
        <v>1817</v>
      </c>
      <c r="G182" s="65"/>
      <c r="H182" s="65"/>
      <c r="I182" s="174"/>
      <c r="J182" s="65"/>
      <c r="K182" s="65"/>
      <c r="L182" s="63"/>
      <c r="M182" s="220"/>
      <c r="N182" s="44"/>
      <c r="O182" s="44"/>
      <c r="P182" s="44"/>
      <c r="Q182" s="44"/>
      <c r="R182" s="44"/>
      <c r="S182" s="44"/>
      <c r="T182" s="80"/>
      <c r="AT182" s="26" t="s">
        <v>241</v>
      </c>
      <c r="AU182" s="26" t="s">
        <v>163</v>
      </c>
    </row>
    <row r="183" spans="2:65" s="1" customFormat="1" ht="22.5" customHeight="1">
      <c r="B183" s="43"/>
      <c r="C183" s="206" t="s">
        <v>591</v>
      </c>
      <c r="D183" s="206" t="s">
        <v>165</v>
      </c>
      <c r="E183" s="207" t="s">
        <v>1783</v>
      </c>
      <c r="F183" s="208" t="s">
        <v>1823</v>
      </c>
      <c r="G183" s="209" t="s">
        <v>1675</v>
      </c>
      <c r="H183" s="210">
        <v>5</v>
      </c>
      <c r="I183" s="211"/>
      <c r="J183" s="212">
        <f>ROUND(I183*H183,2)</f>
        <v>0</v>
      </c>
      <c r="K183" s="208" t="s">
        <v>21</v>
      </c>
      <c r="L183" s="63"/>
      <c r="M183" s="213" t="s">
        <v>21</v>
      </c>
      <c r="N183" s="214" t="s">
        <v>43</v>
      </c>
      <c r="O183" s="44"/>
      <c r="P183" s="215">
        <f>O183*H183</f>
        <v>0</v>
      </c>
      <c r="Q183" s="215">
        <v>0</v>
      </c>
      <c r="R183" s="215">
        <f>Q183*H183</f>
        <v>0</v>
      </c>
      <c r="S183" s="215">
        <v>0</v>
      </c>
      <c r="T183" s="216">
        <f>S183*H183</f>
        <v>0</v>
      </c>
      <c r="AR183" s="26" t="s">
        <v>170</v>
      </c>
      <c r="AT183" s="26" t="s">
        <v>165</v>
      </c>
      <c r="AU183" s="26" t="s">
        <v>163</v>
      </c>
      <c r="AY183" s="26" t="s">
        <v>162</v>
      </c>
      <c r="BE183" s="217">
        <f>IF(N183="základní",J183,0)</f>
        <v>0</v>
      </c>
      <c r="BF183" s="217">
        <f>IF(N183="snížená",J183,0)</f>
        <v>0</v>
      </c>
      <c r="BG183" s="217">
        <f>IF(N183="zákl. přenesená",J183,0)</f>
        <v>0</v>
      </c>
      <c r="BH183" s="217">
        <f>IF(N183="sníž. přenesená",J183,0)</f>
        <v>0</v>
      </c>
      <c r="BI183" s="217">
        <f>IF(N183="nulová",J183,0)</f>
        <v>0</v>
      </c>
      <c r="BJ183" s="26" t="s">
        <v>79</v>
      </c>
      <c r="BK183" s="217">
        <f>ROUND(I183*H183,2)</f>
        <v>0</v>
      </c>
      <c r="BL183" s="26" t="s">
        <v>170</v>
      </c>
      <c r="BM183" s="26" t="s">
        <v>591</v>
      </c>
    </row>
    <row r="184" spans="2:63" s="16" customFormat="1" ht="21.6" customHeight="1">
      <c r="B184" s="292"/>
      <c r="C184" s="293"/>
      <c r="D184" s="294" t="s">
        <v>71</v>
      </c>
      <c r="E184" s="294" t="s">
        <v>1824</v>
      </c>
      <c r="F184" s="294" t="s">
        <v>1825</v>
      </c>
      <c r="G184" s="293"/>
      <c r="H184" s="293"/>
      <c r="I184" s="295"/>
      <c r="J184" s="296">
        <f>BK184</f>
        <v>0</v>
      </c>
      <c r="K184" s="293"/>
      <c r="L184" s="297"/>
      <c r="M184" s="298"/>
      <c r="N184" s="299"/>
      <c r="O184" s="299"/>
      <c r="P184" s="300">
        <f>P185</f>
        <v>0</v>
      </c>
      <c r="Q184" s="299"/>
      <c r="R184" s="300">
        <f>R185</f>
        <v>0</v>
      </c>
      <c r="S184" s="299"/>
      <c r="T184" s="301">
        <f>T185</f>
        <v>0</v>
      </c>
      <c r="AR184" s="302" t="s">
        <v>79</v>
      </c>
      <c r="AT184" s="303" t="s">
        <v>71</v>
      </c>
      <c r="AU184" s="303" t="s">
        <v>163</v>
      </c>
      <c r="AY184" s="302" t="s">
        <v>162</v>
      </c>
      <c r="BK184" s="304">
        <f>BK185</f>
        <v>0</v>
      </c>
    </row>
    <row r="185" spans="2:65" s="1" customFormat="1" ht="22.5" customHeight="1">
      <c r="B185" s="43"/>
      <c r="C185" s="206" t="s">
        <v>597</v>
      </c>
      <c r="D185" s="206" t="s">
        <v>165</v>
      </c>
      <c r="E185" s="207" t="s">
        <v>1784</v>
      </c>
      <c r="F185" s="208" t="s">
        <v>1827</v>
      </c>
      <c r="G185" s="209" t="s">
        <v>1675</v>
      </c>
      <c r="H185" s="210">
        <v>4</v>
      </c>
      <c r="I185" s="211"/>
      <c r="J185" s="212">
        <f>ROUND(I185*H185,2)</f>
        <v>0</v>
      </c>
      <c r="K185" s="208" t="s">
        <v>21</v>
      </c>
      <c r="L185" s="63"/>
      <c r="M185" s="213" t="s">
        <v>21</v>
      </c>
      <c r="N185" s="214" t="s">
        <v>43</v>
      </c>
      <c r="O185" s="44"/>
      <c r="P185" s="215">
        <f>O185*H185</f>
        <v>0</v>
      </c>
      <c r="Q185" s="215">
        <v>0</v>
      </c>
      <c r="R185" s="215">
        <f>Q185*H185</f>
        <v>0</v>
      </c>
      <c r="S185" s="215">
        <v>0</v>
      </c>
      <c r="T185" s="216">
        <f>S185*H185</f>
        <v>0</v>
      </c>
      <c r="AR185" s="26" t="s">
        <v>170</v>
      </c>
      <c r="AT185" s="26" t="s">
        <v>165</v>
      </c>
      <c r="AU185" s="26" t="s">
        <v>170</v>
      </c>
      <c r="AY185" s="26" t="s">
        <v>162</v>
      </c>
      <c r="BE185" s="217">
        <f>IF(N185="základní",J185,0)</f>
        <v>0</v>
      </c>
      <c r="BF185" s="217">
        <f>IF(N185="snížená",J185,0)</f>
        <v>0</v>
      </c>
      <c r="BG185" s="217">
        <f>IF(N185="zákl. přenesená",J185,0)</f>
        <v>0</v>
      </c>
      <c r="BH185" s="217">
        <f>IF(N185="sníž. přenesená",J185,0)</f>
        <v>0</v>
      </c>
      <c r="BI185" s="217">
        <f>IF(N185="nulová",J185,0)</f>
        <v>0</v>
      </c>
      <c r="BJ185" s="26" t="s">
        <v>79</v>
      </c>
      <c r="BK185" s="217">
        <f>ROUND(I185*H185,2)</f>
        <v>0</v>
      </c>
      <c r="BL185" s="26" t="s">
        <v>170</v>
      </c>
      <c r="BM185" s="26" t="s">
        <v>597</v>
      </c>
    </row>
    <row r="186" spans="2:63" s="16" customFormat="1" ht="21.6" customHeight="1">
      <c r="B186" s="292"/>
      <c r="C186" s="293"/>
      <c r="D186" s="294" t="s">
        <v>71</v>
      </c>
      <c r="E186" s="294" t="s">
        <v>1809</v>
      </c>
      <c r="F186" s="294" t="s">
        <v>1829</v>
      </c>
      <c r="G186" s="293"/>
      <c r="H186" s="293"/>
      <c r="I186" s="295"/>
      <c r="J186" s="296">
        <f>BK186</f>
        <v>0</v>
      </c>
      <c r="K186" s="293"/>
      <c r="L186" s="297"/>
      <c r="M186" s="298"/>
      <c r="N186" s="299"/>
      <c r="O186" s="299"/>
      <c r="P186" s="300">
        <f>SUM(P187:P189)</f>
        <v>0</v>
      </c>
      <c r="Q186" s="299"/>
      <c r="R186" s="300">
        <f>SUM(R187:R189)</f>
        <v>0</v>
      </c>
      <c r="S186" s="299"/>
      <c r="T186" s="301">
        <f>SUM(T187:T189)</f>
        <v>0</v>
      </c>
      <c r="AR186" s="302" t="s">
        <v>79</v>
      </c>
      <c r="AT186" s="303" t="s">
        <v>71</v>
      </c>
      <c r="AU186" s="303" t="s">
        <v>163</v>
      </c>
      <c r="AY186" s="302" t="s">
        <v>162</v>
      </c>
      <c r="BK186" s="304">
        <f>SUM(BK187:BK189)</f>
        <v>0</v>
      </c>
    </row>
    <row r="187" spans="2:65" s="1" customFormat="1" ht="22.5" customHeight="1">
      <c r="B187" s="43"/>
      <c r="C187" s="206" t="s">
        <v>603</v>
      </c>
      <c r="D187" s="206" t="s">
        <v>165</v>
      </c>
      <c r="E187" s="207" t="s">
        <v>1789</v>
      </c>
      <c r="F187" s="208" t="s">
        <v>1831</v>
      </c>
      <c r="G187" s="209" t="s">
        <v>206</v>
      </c>
      <c r="H187" s="210">
        <v>280</v>
      </c>
      <c r="I187" s="211"/>
      <c r="J187" s="212">
        <f>ROUND(I187*H187,2)</f>
        <v>0</v>
      </c>
      <c r="K187" s="208" t="s">
        <v>21</v>
      </c>
      <c r="L187" s="63"/>
      <c r="M187" s="213" t="s">
        <v>21</v>
      </c>
      <c r="N187" s="214" t="s">
        <v>43</v>
      </c>
      <c r="O187" s="44"/>
      <c r="P187" s="215">
        <f>O187*H187</f>
        <v>0</v>
      </c>
      <c r="Q187" s="215">
        <v>0</v>
      </c>
      <c r="R187" s="215">
        <f>Q187*H187</f>
        <v>0</v>
      </c>
      <c r="S187" s="215">
        <v>0</v>
      </c>
      <c r="T187" s="216">
        <f>S187*H187</f>
        <v>0</v>
      </c>
      <c r="AR187" s="26" t="s">
        <v>170</v>
      </c>
      <c r="AT187" s="26" t="s">
        <v>165</v>
      </c>
      <c r="AU187" s="26" t="s">
        <v>170</v>
      </c>
      <c r="AY187" s="26" t="s">
        <v>162</v>
      </c>
      <c r="BE187" s="217">
        <f>IF(N187="základní",J187,0)</f>
        <v>0</v>
      </c>
      <c r="BF187" s="217">
        <f>IF(N187="snížená",J187,0)</f>
        <v>0</v>
      </c>
      <c r="BG187" s="217">
        <f>IF(N187="zákl. přenesená",J187,0)</f>
        <v>0</v>
      </c>
      <c r="BH187" s="217">
        <f>IF(N187="sníž. přenesená",J187,0)</f>
        <v>0</v>
      </c>
      <c r="BI187" s="217">
        <f>IF(N187="nulová",J187,0)</f>
        <v>0</v>
      </c>
      <c r="BJ187" s="26" t="s">
        <v>79</v>
      </c>
      <c r="BK187" s="217">
        <f>ROUND(I187*H187,2)</f>
        <v>0</v>
      </c>
      <c r="BL187" s="26" t="s">
        <v>170</v>
      </c>
      <c r="BM187" s="26" t="s">
        <v>603</v>
      </c>
    </row>
    <row r="188" spans="2:65" s="1" customFormat="1" ht="22.5" customHeight="1">
      <c r="B188" s="43"/>
      <c r="C188" s="206" t="s">
        <v>610</v>
      </c>
      <c r="D188" s="206" t="s">
        <v>165</v>
      </c>
      <c r="E188" s="207" t="s">
        <v>1792</v>
      </c>
      <c r="F188" s="208" t="s">
        <v>2754</v>
      </c>
      <c r="G188" s="209" t="s">
        <v>206</v>
      </c>
      <c r="H188" s="210">
        <v>210</v>
      </c>
      <c r="I188" s="211"/>
      <c r="J188" s="212">
        <f>ROUND(I188*H188,2)</f>
        <v>0</v>
      </c>
      <c r="K188" s="208" t="s">
        <v>21</v>
      </c>
      <c r="L188" s="63"/>
      <c r="M188" s="213" t="s">
        <v>21</v>
      </c>
      <c r="N188" s="214" t="s">
        <v>43</v>
      </c>
      <c r="O188" s="44"/>
      <c r="P188" s="215">
        <f>O188*H188</f>
        <v>0</v>
      </c>
      <c r="Q188" s="215">
        <v>0</v>
      </c>
      <c r="R188" s="215">
        <f>Q188*H188</f>
        <v>0</v>
      </c>
      <c r="S188" s="215">
        <v>0</v>
      </c>
      <c r="T188" s="216">
        <f>S188*H188</f>
        <v>0</v>
      </c>
      <c r="AR188" s="26" t="s">
        <v>170</v>
      </c>
      <c r="AT188" s="26" t="s">
        <v>165</v>
      </c>
      <c r="AU188" s="26" t="s">
        <v>170</v>
      </c>
      <c r="AY188" s="26" t="s">
        <v>162</v>
      </c>
      <c r="BE188" s="217">
        <f>IF(N188="základní",J188,0)</f>
        <v>0</v>
      </c>
      <c r="BF188" s="217">
        <f>IF(N188="snížená",J188,0)</f>
        <v>0</v>
      </c>
      <c r="BG188" s="217">
        <f>IF(N188="zákl. přenesená",J188,0)</f>
        <v>0</v>
      </c>
      <c r="BH188" s="217">
        <f>IF(N188="sníž. přenesená",J188,0)</f>
        <v>0</v>
      </c>
      <c r="BI188" s="217">
        <f>IF(N188="nulová",J188,0)</f>
        <v>0</v>
      </c>
      <c r="BJ188" s="26" t="s">
        <v>79</v>
      </c>
      <c r="BK188" s="217">
        <f>ROUND(I188*H188,2)</f>
        <v>0</v>
      </c>
      <c r="BL188" s="26" t="s">
        <v>170</v>
      </c>
      <c r="BM188" s="26" t="s">
        <v>610</v>
      </c>
    </row>
    <row r="189" spans="2:65" s="1" customFormat="1" ht="31.5" customHeight="1">
      <c r="B189" s="43"/>
      <c r="C189" s="206" t="s">
        <v>615</v>
      </c>
      <c r="D189" s="206" t="s">
        <v>165</v>
      </c>
      <c r="E189" s="207" t="s">
        <v>1794</v>
      </c>
      <c r="F189" s="208" t="s">
        <v>2755</v>
      </c>
      <c r="G189" s="209" t="s">
        <v>206</v>
      </c>
      <c r="H189" s="210">
        <v>20</v>
      </c>
      <c r="I189" s="211"/>
      <c r="J189" s="212">
        <f>ROUND(I189*H189,2)</f>
        <v>0</v>
      </c>
      <c r="K189" s="208" t="s">
        <v>21</v>
      </c>
      <c r="L189" s="63"/>
      <c r="M189" s="213" t="s">
        <v>21</v>
      </c>
      <c r="N189" s="214" t="s">
        <v>43</v>
      </c>
      <c r="O189" s="44"/>
      <c r="P189" s="215">
        <f>O189*H189</f>
        <v>0</v>
      </c>
      <c r="Q189" s="215">
        <v>0</v>
      </c>
      <c r="R189" s="215">
        <f>Q189*H189</f>
        <v>0</v>
      </c>
      <c r="S189" s="215">
        <v>0</v>
      </c>
      <c r="T189" s="216">
        <f>S189*H189</f>
        <v>0</v>
      </c>
      <c r="AR189" s="26" t="s">
        <v>170</v>
      </c>
      <c r="AT189" s="26" t="s">
        <v>165</v>
      </c>
      <c r="AU189" s="26" t="s">
        <v>170</v>
      </c>
      <c r="AY189" s="26" t="s">
        <v>162</v>
      </c>
      <c r="BE189" s="217">
        <f>IF(N189="základní",J189,0)</f>
        <v>0</v>
      </c>
      <c r="BF189" s="217">
        <f>IF(N189="snížená",J189,0)</f>
        <v>0</v>
      </c>
      <c r="BG189" s="217">
        <f>IF(N189="zákl. přenesená",J189,0)</f>
        <v>0</v>
      </c>
      <c r="BH189" s="217">
        <f>IF(N189="sníž. přenesená",J189,0)</f>
        <v>0</v>
      </c>
      <c r="BI189" s="217">
        <f>IF(N189="nulová",J189,0)</f>
        <v>0</v>
      </c>
      <c r="BJ189" s="26" t="s">
        <v>79</v>
      </c>
      <c r="BK189" s="217">
        <f>ROUND(I189*H189,2)</f>
        <v>0</v>
      </c>
      <c r="BL189" s="26" t="s">
        <v>170</v>
      </c>
      <c r="BM189" s="26" t="s">
        <v>615</v>
      </c>
    </row>
    <row r="190" spans="2:63" s="16" customFormat="1" ht="21.6" customHeight="1">
      <c r="B190" s="292"/>
      <c r="C190" s="293"/>
      <c r="D190" s="294" t="s">
        <v>71</v>
      </c>
      <c r="E190" s="294" t="s">
        <v>2756</v>
      </c>
      <c r="F190" s="294" t="s">
        <v>1833</v>
      </c>
      <c r="G190" s="293"/>
      <c r="H190" s="293"/>
      <c r="I190" s="295"/>
      <c r="J190" s="296">
        <f>BK190</f>
        <v>0</v>
      </c>
      <c r="K190" s="293"/>
      <c r="L190" s="297"/>
      <c r="M190" s="298"/>
      <c r="N190" s="299"/>
      <c r="O190" s="299"/>
      <c r="P190" s="300">
        <f>SUM(P191:P194)</f>
        <v>0</v>
      </c>
      <c r="Q190" s="299"/>
      <c r="R190" s="300">
        <f>SUM(R191:R194)</f>
        <v>0</v>
      </c>
      <c r="S190" s="299"/>
      <c r="T190" s="301">
        <f>SUM(T191:T194)</f>
        <v>0</v>
      </c>
      <c r="AR190" s="302" t="s">
        <v>79</v>
      </c>
      <c r="AT190" s="303" t="s">
        <v>71</v>
      </c>
      <c r="AU190" s="303" t="s">
        <v>163</v>
      </c>
      <c r="AY190" s="302" t="s">
        <v>162</v>
      </c>
      <c r="BK190" s="304">
        <f>SUM(BK191:BK194)</f>
        <v>0</v>
      </c>
    </row>
    <row r="191" spans="2:65" s="1" customFormat="1" ht="22.5" customHeight="1">
      <c r="B191" s="43"/>
      <c r="C191" s="206" t="s">
        <v>621</v>
      </c>
      <c r="D191" s="206" t="s">
        <v>165</v>
      </c>
      <c r="E191" s="207" t="s">
        <v>1796</v>
      </c>
      <c r="F191" s="208" t="s">
        <v>1835</v>
      </c>
      <c r="G191" s="209" t="s">
        <v>1675</v>
      </c>
      <c r="H191" s="210">
        <v>58</v>
      </c>
      <c r="I191" s="211"/>
      <c r="J191" s="212">
        <f>ROUND(I191*H191,2)</f>
        <v>0</v>
      </c>
      <c r="K191" s="208" t="s">
        <v>21</v>
      </c>
      <c r="L191" s="63"/>
      <c r="M191" s="213" t="s">
        <v>21</v>
      </c>
      <c r="N191" s="214" t="s">
        <v>43</v>
      </c>
      <c r="O191" s="44"/>
      <c r="P191" s="215">
        <f>O191*H191</f>
        <v>0</v>
      </c>
      <c r="Q191" s="215">
        <v>0</v>
      </c>
      <c r="R191" s="215">
        <f>Q191*H191</f>
        <v>0</v>
      </c>
      <c r="S191" s="215">
        <v>0</v>
      </c>
      <c r="T191" s="216">
        <f>S191*H191</f>
        <v>0</v>
      </c>
      <c r="AR191" s="26" t="s">
        <v>170</v>
      </c>
      <c r="AT191" s="26" t="s">
        <v>165</v>
      </c>
      <c r="AU191" s="26" t="s">
        <v>170</v>
      </c>
      <c r="AY191" s="26" t="s">
        <v>162</v>
      </c>
      <c r="BE191" s="217">
        <f>IF(N191="základní",J191,0)</f>
        <v>0</v>
      </c>
      <c r="BF191" s="217">
        <f>IF(N191="snížená",J191,0)</f>
        <v>0</v>
      </c>
      <c r="BG191" s="217">
        <f>IF(N191="zákl. přenesená",J191,0)</f>
        <v>0</v>
      </c>
      <c r="BH191" s="217">
        <f>IF(N191="sníž. přenesená",J191,0)</f>
        <v>0</v>
      </c>
      <c r="BI191" s="217">
        <f>IF(N191="nulová",J191,0)</f>
        <v>0</v>
      </c>
      <c r="BJ191" s="26" t="s">
        <v>79</v>
      </c>
      <c r="BK191" s="217">
        <f>ROUND(I191*H191,2)</f>
        <v>0</v>
      </c>
      <c r="BL191" s="26" t="s">
        <v>170</v>
      </c>
      <c r="BM191" s="26" t="s">
        <v>621</v>
      </c>
    </row>
    <row r="192" spans="2:47" s="1" customFormat="1" ht="27">
      <c r="B192" s="43"/>
      <c r="C192" s="65"/>
      <c r="D192" s="245" t="s">
        <v>241</v>
      </c>
      <c r="E192" s="65"/>
      <c r="F192" s="279" t="s">
        <v>2757</v>
      </c>
      <c r="G192" s="65"/>
      <c r="H192" s="65"/>
      <c r="I192" s="174"/>
      <c r="J192" s="65"/>
      <c r="K192" s="65"/>
      <c r="L192" s="63"/>
      <c r="M192" s="220"/>
      <c r="N192" s="44"/>
      <c r="O192" s="44"/>
      <c r="P192" s="44"/>
      <c r="Q192" s="44"/>
      <c r="R192" s="44"/>
      <c r="S192" s="44"/>
      <c r="T192" s="80"/>
      <c r="AT192" s="26" t="s">
        <v>241</v>
      </c>
      <c r="AU192" s="26" t="s">
        <v>170</v>
      </c>
    </row>
    <row r="193" spans="2:65" s="1" customFormat="1" ht="22.5" customHeight="1">
      <c r="B193" s="43"/>
      <c r="C193" s="206" t="s">
        <v>630</v>
      </c>
      <c r="D193" s="206" t="s">
        <v>165</v>
      </c>
      <c r="E193" s="207" t="s">
        <v>1798</v>
      </c>
      <c r="F193" s="208" t="s">
        <v>2758</v>
      </c>
      <c r="G193" s="209" t="s">
        <v>1675</v>
      </c>
      <c r="H193" s="210">
        <v>9</v>
      </c>
      <c r="I193" s="211"/>
      <c r="J193" s="212">
        <f>ROUND(I193*H193,2)</f>
        <v>0</v>
      </c>
      <c r="K193" s="208" t="s">
        <v>21</v>
      </c>
      <c r="L193" s="63"/>
      <c r="M193" s="213" t="s">
        <v>21</v>
      </c>
      <c r="N193" s="214" t="s">
        <v>43</v>
      </c>
      <c r="O193" s="44"/>
      <c r="P193" s="215">
        <f>O193*H193</f>
        <v>0</v>
      </c>
      <c r="Q193" s="215">
        <v>0</v>
      </c>
      <c r="R193" s="215">
        <f>Q193*H193</f>
        <v>0</v>
      </c>
      <c r="S193" s="215">
        <v>0</v>
      </c>
      <c r="T193" s="216">
        <f>S193*H193</f>
        <v>0</v>
      </c>
      <c r="AR193" s="26" t="s">
        <v>170</v>
      </c>
      <c r="AT193" s="26" t="s">
        <v>165</v>
      </c>
      <c r="AU193" s="26" t="s">
        <v>170</v>
      </c>
      <c r="AY193" s="26" t="s">
        <v>162</v>
      </c>
      <c r="BE193" s="217">
        <f>IF(N193="základní",J193,0)</f>
        <v>0</v>
      </c>
      <c r="BF193" s="217">
        <f>IF(N193="snížená",J193,0)</f>
        <v>0</v>
      </c>
      <c r="BG193" s="217">
        <f>IF(N193="zákl. přenesená",J193,0)</f>
        <v>0</v>
      </c>
      <c r="BH193" s="217">
        <f>IF(N193="sníž. přenesená",J193,0)</f>
        <v>0</v>
      </c>
      <c r="BI193" s="217">
        <f>IF(N193="nulová",J193,0)</f>
        <v>0</v>
      </c>
      <c r="BJ193" s="26" t="s">
        <v>79</v>
      </c>
      <c r="BK193" s="217">
        <f>ROUND(I193*H193,2)</f>
        <v>0</v>
      </c>
      <c r="BL193" s="26" t="s">
        <v>170</v>
      </c>
      <c r="BM193" s="26" t="s">
        <v>630</v>
      </c>
    </row>
    <row r="194" spans="2:65" s="1" customFormat="1" ht="22.5" customHeight="1">
      <c r="B194" s="43"/>
      <c r="C194" s="206" t="s">
        <v>639</v>
      </c>
      <c r="D194" s="206" t="s">
        <v>165</v>
      </c>
      <c r="E194" s="207" t="s">
        <v>1800</v>
      </c>
      <c r="F194" s="208" t="s">
        <v>2759</v>
      </c>
      <c r="G194" s="209" t="s">
        <v>1675</v>
      </c>
      <c r="H194" s="210">
        <v>2</v>
      </c>
      <c r="I194" s="211"/>
      <c r="J194" s="212">
        <f>ROUND(I194*H194,2)</f>
        <v>0</v>
      </c>
      <c r="K194" s="208" t="s">
        <v>21</v>
      </c>
      <c r="L194" s="63"/>
      <c r="M194" s="213" t="s">
        <v>21</v>
      </c>
      <c r="N194" s="214" t="s">
        <v>43</v>
      </c>
      <c r="O194" s="44"/>
      <c r="P194" s="215">
        <f>O194*H194</f>
        <v>0</v>
      </c>
      <c r="Q194" s="215">
        <v>0</v>
      </c>
      <c r="R194" s="215">
        <f>Q194*H194</f>
        <v>0</v>
      </c>
      <c r="S194" s="215">
        <v>0</v>
      </c>
      <c r="T194" s="216">
        <f>S194*H194</f>
        <v>0</v>
      </c>
      <c r="AR194" s="26" t="s">
        <v>170</v>
      </c>
      <c r="AT194" s="26" t="s">
        <v>165</v>
      </c>
      <c r="AU194" s="26" t="s">
        <v>170</v>
      </c>
      <c r="AY194" s="26" t="s">
        <v>162</v>
      </c>
      <c r="BE194" s="217">
        <f>IF(N194="základní",J194,0)</f>
        <v>0</v>
      </c>
      <c r="BF194" s="217">
        <f>IF(N194="snížená",J194,0)</f>
        <v>0</v>
      </c>
      <c r="BG194" s="217">
        <f>IF(N194="zákl. přenesená",J194,0)</f>
        <v>0</v>
      </c>
      <c r="BH194" s="217">
        <f>IF(N194="sníž. přenesená",J194,0)</f>
        <v>0</v>
      </c>
      <c r="BI194" s="217">
        <f>IF(N194="nulová",J194,0)</f>
        <v>0</v>
      </c>
      <c r="BJ194" s="26" t="s">
        <v>79</v>
      </c>
      <c r="BK194" s="217">
        <f>ROUND(I194*H194,2)</f>
        <v>0</v>
      </c>
      <c r="BL194" s="26" t="s">
        <v>170</v>
      </c>
      <c r="BM194" s="26" t="s">
        <v>639</v>
      </c>
    </row>
    <row r="195" spans="2:63" s="16" customFormat="1" ht="21.6" customHeight="1">
      <c r="B195" s="292"/>
      <c r="C195" s="293"/>
      <c r="D195" s="294" t="s">
        <v>71</v>
      </c>
      <c r="E195" s="294" t="s">
        <v>2760</v>
      </c>
      <c r="F195" s="294" t="s">
        <v>2761</v>
      </c>
      <c r="G195" s="293"/>
      <c r="H195" s="293"/>
      <c r="I195" s="295"/>
      <c r="J195" s="296">
        <f>BK195</f>
        <v>0</v>
      </c>
      <c r="K195" s="293"/>
      <c r="L195" s="297"/>
      <c r="M195" s="298"/>
      <c r="N195" s="299"/>
      <c r="O195" s="299"/>
      <c r="P195" s="300">
        <f>P196</f>
        <v>0</v>
      </c>
      <c r="Q195" s="299"/>
      <c r="R195" s="300">
        <f>R196</f>
        <v>0</v>
      </c>
      <c r="S195" s="299"/>
      <c r="T195" s="301">
        <f>T196</f>
        <v>0</v>
      </c>
      <c r="AR195" s="302" t="s">
        <v>79</v>
      </c>
      <c r="AT195" s="303" t="s">
        <v>71</v>
      </c>
      <c r="AU195" s="303" t="s">
        <v>163</v>
      </c>
      <c r="AY195" s="302" t="s">
        <v>162</v>
      </c>
      <c r="BK195" s="304">
        <f>BK196</f>
        <v>0</v>
      </c>
    </row>
    <row r="196" spans="2:65" s="1" customFormat="1" ht="22.5" customHeight="1">
      <c r="B196" s="43"/>
      <c r="C196" s="206" t="s">
        <v>644</v>
      </c>
      <c r="D196" s="206" t="s">
        <v>165</v>
      </c>
      <c r="E196" s="207" t="s">
        <v>1802</v>
      </c>
      <c r="F196" s="208" t="s">
        <v>2762</v>
      </c>
      <c r="G196" s="209" t="s">
        <v>206</v>
      </c>
      <c r="H196" s="210">
        <v>10</v>
      </c>
      <c r="I196" s="211"/>
      <c r="J196" s="212">
        <f>ROUND(I196*H196,2)</f>
        <v>0</v>
      </c>
      <c r="K196" s="208" t="s">
        <v>21</v>
      </c>
      <c r="L196" s="63"/>
      <c r="M196" s="213" t="s">
        <v>21</v>
      </c>
      <c r="N196" s="214" t="s">
        <v>43</v>
      </c>
      <c r="O196" s="44"/>
      <c r="P196" s="215">
        <f>O196*H196</f>
        <v>0</v>
      </c>
      <c r="Q196" s="215">
        <v>0</v>
      </c>
      <c r="R196" s="215">
        <f>Q196*H196</f>
        <v>0</v>
      </c>
      <c r="S196" s="215">
        <v>0</v>
      </c>
      <c r="T196" s="216">
        <f>S196*H196</f>
        <v>0</v>
      </c>
      <c r="AR196" s="26" t="s">
        <v>170</v>
      </c>
      <c r="AT196" s="26" t="s">
        <v>165</v>
      </c>
      <c r="AU196" s="26" t="s">
        <v>170</v>
      </c>
      <c r="AY196" s="26" t="s">
        <v>162</v>
      </c>
      <c r="BE196" s="217">
        <f>IF(N196="základní",J196,0)</f>
        <v>0</v>
      </c>
      <c r="BF196" s="217">
        <f>IF(N196="snížená",J196,0)</f>
        <v>0</v>
      </c>
      <c r="BG196" s="217">
        <f>IF(N196="zákl. přenesená",J196,0)</f>
        <v>0</v>
      </c>
      <c r="BH196" s="217">
        <f>IF(N196="sníž. přenesená",J196,0)</f>
        <v>0</v>
      </c>
      <c r="BI196" s="217">
        <f>IF(N196="nulová",J196,0)</f>
        <v>0</v>
      </c>
      <c r="BJ196" s="26" t="s">
        <v>79</v>
      </c>
      <c r="BK196" s="217">
        <f>ROUND(I196*H196,2)</f>
        <v>0</v>
      </c>
      <c r="BL196" s="26" t="s">
        <v>170</v>
      </c>
      <c r="BM196" s="26" t="s">
        <v>644</v>
      </c>
    </row>
    <row r="197" spans="2:63" s="16" customFormat="1" ht="21.6" customHeight="1">
      <c r="B197" s="292"/>
      <c r="C197" s="293"/>
      <c r="D197" s="294" t="s">
        <v>71</v>
      </c>
      <c r="E197" s="294" t="s">
        <v>1629</v>
      </c>
      <c r="F197" s="294" t="s">
        <v>1630</v>
      </c>
      <c r="G197" s="293"/>
      <c r="H197" s="293"/>
      <c r="I197" s="295"/>
      <c r="J197" s="296">
        <f>BK197</f>
        <v>0</v>
      </c>
      <c r="K197" s="293"/>
      <c r="L197" s="297"/>
      <c r="M197" s="298"/>
      <c r="N197" s="299"/>
      <c r="O197" s="299"/>
      <c r="P197" s="300">
        <f>SUM(P198:P200)</f>
        <v>0</v>
      </c>
      <c r="Q197" s="299"/>
      <c r="R197" s="300">
        <f>SUM(R198:R200)</f>
        <v>0</v>
      </c>
      <c r="S197" s="299"/>
      <c r="T197" s="301">
        <f>SUM(T198:T200)</f>
        <v>0</v>
      </c>
      <c r="AR197" s="302" t="s">
        <v>79</v>
      </c>
      <c r="AT197" s="303" t="s">
        <v>71</v>
      </c>
      <c r="AU197" s="303" t="s">
        <v>163</v>
      </c>
      <c r="AY197" s="302" t="s">
        <v>162</v>
      </c>
      <c r="BK197" s="304">
        <f>SUM(BK198:BK200)</f>
        <v>0</v>
      </c>
    </row>
    <row r="198" spans="2:65" s="1" customFormat="1" ht="22.5" customHeight="1">
      <c r="B198" s="43"/>
      <c r="C198" s="206" t="s">
        <v>651</v>
      </c>
      <c r="D198" s="206" t="s">
        <v>165</v>
      </c>
      <c r="E198" s="207" t="s">
        <v>1805</v>
      </c>
      <c r="F198" s="208" t="s">
        <v>1806</v>
      </c>
      <c r="G198" s="209" t="s">
        <v>1726</v>
      </c>
      <c r="H198" s="210">
        <v>1</v>
      </c>
      <c r="I198" s="211"/>
      <c r="J198" s="212">
        <f>ROUND(I198*H198,2)</f>
        <v>0</v>
      </c>
      <c r="K198" s="208" t="s">
        <v>21</v>
      </c>
      <c r="L198" s="63"/>
      <c r="M198" s="213" t="s">
        <v>21</v>
      </c>
      <c r="N198" s="214" t="s">
        <v>43</v>
      </c>
      <c r="O198" s="44"/>
      <c r="P198" s="215">
        <f>O198*H198</f>
        <v>0</v>
      </c>
      <c r="Q198" s="215">
        <v>0</v>
      </c>
      <c r="R198" s="215">
        <f>Q198*H198</f>
        <v>0</v>
      </c>
      <c r="S198" s="215">
        <v>0</v>
      </c>
      <c r="T198" s="216">
        <f>S198*H198</f>
        <v>0</v>
      </c>
      <c r="AR198" s="26" t="s">
        <v>170</v>
      </c>
      <c r="AT198" s="26" t="s">
        <v>165</v>
      </c>
      <c r="AU198" s="26" t="s">
        <v>170</v>
      </c>
      <c r="AY198" s="26" t="s">
        <v>162</v>
      </c>
      <c r="BE198" s="217">
        <f>IF(N198="základní",J198,0)</f>
        <v>0</v>
      </c>
      <c r="BF198" s="217">
        <f>IF(N198="snížená",J198,0)</f>
        <v>0</v>
      </c>
      <c r="BG198" s="217">
        <f>IF(N198="zákl. přenesená",J198,0)</f>
        <v>0</v>
      </c>
      <c r="BH198" s="217">
        <f>IF(N198="sníž. přenesená",J198,0)</f>
        <v>0</v>
      </c>
      <c r="BI198" s="217">
        <f>IF(N198="nulová",J198,0)</f>
        <v>0</v>
      </c>
      <c r="BJ198" s="26" t="s">
        <v>79</v>
      </c>
      <c r="BK198" s="217">
        <f>ROUND(I198*H198,2)</f>
        <v>0</v>
      </c>
      <c r="BL198" s="26" t="s">
        <v>170</v>
      </c>
      <c r="BM198" s="26" t="s">
        <v>651</v>
      </c>
    </row>
    <row r="199" spans="2:65" s="1" customFormat="1" ht="22.5" customHeight="1">
      <c r="B199" s="43"/>
      <c r="C199" s="206" t="s">
        <v>667</v>
      </c>
      <c r="D199" s="206" t="s">
        <v>165</v>
      </c>
      <c r="E199" s="207" t="s">
        <v>1807</v>
      </c>
      <c r="F199" s="208" t="s">
        <v>1843</v>
      </c>
      <c r="G199" s="209" t="s">
        <v>1668</v>
      </c>
      <c r="H199" s="210">
        <v>8</v>
      </c>
      <c r="I199" s="211"/>
      <c r="J199" s="212">
        <f>ROUND(I199*H199,2)</f>
        <v>0</v>
      </c>
      <c r="K199" s="208" t="s">
        <v>21</v>
      </c>
      <c r="L199" s="63"/>
      <c r="M199" s="213" t="s">
        <v>21</v>
      </c>
      <c r="N199" s="214" t="s">
        <v>43</v>
      </c>
      <c r="O199" s="44"/>
      <c r="P199" s="215">
        <f>O199*H199</f>
        <v>0</v>
      </c>
      <c r="Q199" s="215">
        <v>0</v>
      </c>
      <c r="R199" s="215">
        <f>Q199*H199</f>
        <v>0</v>
      </c>
      <c r="S199" s="215">
        <v>0</v>
      </c>
      <c r="T199" s="216">
        <f>S199*H199</f>
        <v>0</v>
      </c>
      <c r="AR199" s="26" t="s">
        <v>170</v>
      </c>
      <c r="AT199" s="26" t="s">
        <v>165</v>
      </c>
      <c r="AU199" s="26" t="s">
        <v>170</v>
      </c>
      <c r="AY199" s="26" t="s">
        <v>162</v>
      </c>
      <c r="BE199" s="217">
        <f>IF(N199="základní",J199,0)</f>
        <v>0</v>
      </c>
      <c r="BF199" s="217">
        <f>IF(N199="snížená",J199,0)</f>
        <v>0</v>
      </c>
      <c r="BG199" s="217">
        <f>IF(N199="zákl. přenesená",J199,0)</f>
        <v>0</v>
      </c>
      <c r="BH199" s="217">
        <f>IF(N199="sníž. přenesená",J199,0)</f>
        <v>0</v>
      </c>
      <c r="BI199" s="217">
        <f>IF(N199="nulová",J199,0)</f>
        <v>0</v>
      </c>
      <c r="BJ199" s="26" t="s">
        <v>79</v>
      </c>
      <c r="BK199" s="217">
        <f>ROUND(I199*H199,2)</f>
        <v>0</v>
      </c>
      <c r="BL199" s="26" t="s">
        <v>170</v>
      </c>
      <c r="BM199" s="26" t="s">
        <v>667</v>
      </c>
    </row>
    <row r="200" spans="2:65" s="1" customFormat="1" ht="22.5" customHeight="1">
      <c r="B200" s="43"/>
      <c r="C200" s="206" t="s">
        <v>673</v>
      </c>
      <c r="D200" s="206" t="s">
        <v>165</v>
      </c>
      <c r="E200" s="207" t="s">
        <v>1813</v>
      </c>
      <c r="F200" s="208" t="s">
        <v>1808</v>
      </c>
      <c r="G200" s="209" t="s">
        <v>1668</v>
      </c>
      <c r="H200" s="210">
        <v>8</v>
      </c>
      <c r="I200" s="211"/>
      <c r="J200" s="212">
        <f>ROUND(I200*H200,2)</f>
        <v>0</v>
      </c>
      <c r="K200" s="208" t="s">
        <v>21</v>
      </c>
      <c r="L200" s="63"/>
      <c r="M200" s="213" t="s">
        <v>21</v>
      </c>
      <c r="N200" s="287" t="s">
        <v>43</v>
      </c>
      <c r="O200" s="285"/>
      <c r="P200" s="288">
        <f>O200*H200</f>
        <v>0</v>
      </c>
      <c r="Q200" s="288">
        <v>0</v>
      </c>
      <c r="R200" s="288">
        <f>Q200*H200</f>
        <v>0</v>
      </c>
      <c r="S200" s="288">
        <v>0</v>
      </c>
      <c r="T200" s="289">
        <f>S200*H200</f>
        <v>0</v>
      </c>
      <c r="AR200" s="26" t="s">
        <v>170</v>
      </c>
      <c r="AT200" s="26" t="s">
        <v>165</v>
      </c>
      <c r="AU200" s="26" t="s">
        <v>170</v>
      </c>
      <c r="AY200" s="26" t="s">
        <v>162</v>
      </c>
      <c r="BE200" s="217">
        <f>IF(N200="základní",J200,0)</f>
        <v>0</v>
      </c>
      <c r="BF200" s="217">
        <f>IF(N200="snížená",J200,0)</f>
        <v>0</v>
      </c>
      <c r="BG200" s="217">
        <f>IF(N200="zákl. přenesená",J200,0)</f>
        <v>0</v>
      </c>
      <c r="BH200" s="217">
        <f>IF(N200="sníž. přenesená",J200,0)</f>
        <v>0</v>
      </c>
      <c r="BI200" s="217">
        <f>IF(N200="nulová",J200,0)</f>
        <v>0</v>
      </c>
      <c r="BJ200" s="26" t="s">
        <v>79</v>
      </c>
      <c r="BK200" s="217">
        <f>ROUND(I200*H200,2)</f>
        <v>0</v>
      </c>
      <c r="BL200" s="26" t="s">
        <v>170</v>
      </c>
      <c r="BM200" s="26" t="s">
        <v>673</v>
      </c>
    </row>
    <row r="201" spans="2:12" s="1" customFormat="1" ht="6.95" customHeight="1">
      <c r="B201" s="58"/>
      <c r="C201" s="59"/>
      <c r="D201" s="59"/>
      <c r="E201" s="59"/>
      <c r="F201" s="59"/>
      <c r="G201" s="59"/>
      <c r="H201" s="59"/>
      <c r="I201" s="150"/>
      <c r="J201" s="59"/>
      <c r="K201" s="59"/>
      <c r="L201" s="63"/>
    </row>
  </sheetData>
  <sheetProtection password="CC35" sheet="1" objects="1" scenarios="1" formatCells="0" formatColumns="0" formatRows="0" sort="0" autoFilter="0"/>
  <autoFilter ref="C105:K200"/>
  <mergeCells count="12">
    <mergeCell ref="G1:H1"/>
    <mergeCell ref="L2:V2"/>
    <mergeCell ref="E49:H49"/>
    <mergeCell ref="E51:H51"/>
    <mergeCell ref="E94:H94"/>
    <mergeCell ref="E96:H96"/>
    <mergeCell ref="E98:H98"/>
    <mergeCell ref="E7:H7"/>
    <mergeCell ref="E9:H9"/>
    <mergeCell ref="E11:H11"/>
    <mergeCell ref="E26:H26"/>
    <mergeCell ref="E47:H47"/>
  </mergeCells>
  <hyperlinks>
    <hyperlink ref="F1:G1" location="C2" display="1) Krycí list soupisu"/>
    <hyperlink ref="G1:H1" location="C58" display="2) Rekapitulace"/>
    <hyperlink ref="J1" location="C10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Věženský Karel, ing.</dc:creator>
  <cp:keywords/>
  <dc:description/>
  <cp:lastModifiedBy>Karel Věženský, Bc.</cp:lastModifiedBy>
  <dcterms:created xsi:type="dcterms:W3CDTF">2017-10-27T10:39:41Z</dcterms:created>
  <dcterms:modified xsi:type="dcterms:W3CDTF">2017-10-27T10:40:34Z</dcterms:modified>
  <cp:category/>
  <cp:version/>
  <cp:contentType/>
  <cp:contentStatus/>
</cp:coreProperties>
</file>