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01 - Oprava balkonu v nád..." sheetId="2" r:id="rId2"/>
    <sheet name="VRN.1 - Vedlejší rozpočto..." sheetId="3" r:id="rId3"/>
    <sheet name="Pokyny pro vyplnění" sheetId="4" r:id="rId4"/>
  </sheets>
  <definedNames>
    <definedName name="_xlnm.Print_Area" localSheetId="0">'Rekapitulace stavby'!$D$4:$AO$33,'Rekapitulace stavby'!$C$39:$AQ$56</definedName>
    <definedName name="_xlnm.Print_Titles" localSheetId="0">'Rekapitulace stavby'!$49:$49</definedName>
    <definedName name="_xlnm._FilterDatabase" localSheetId="1" hidden="1">'01 - Oprava balkonu v nád...'!$C$96:$K$347</definedName>
    <definedName name="_xlnm.Print_Area" localSheetId="1">'01 - Oprava balkonu v nád...'!$C$4:$J$38,'01 - Oprava balkonu v nád...'!$C$44:$J$76,'01 - Oprava balkonu v nád...'!$C$82:$K$347</definedName>
    <definedName name="_xlnm.Print_Titles" localSheetId="1">'01 - Oprava balkonu v nád...'!$96:$96</definedName>
    <definedName name="_xlnm._FilterDatabase" localSheetId="2" hidden="1">'VRN.1 - Vedlejší rozpočto...'!$C$83:$K$100</definedName>
    <definedName name="_xlnm.Print_Area" localSheetId="2">'VRN.1 - Vedlejší rozpočto...'!$C$4:$J$38,'VRN.1 - Vedlejší rozpočto...'!$C$44:$J$63,'VRN.1 - Vedlejší rozpočto...'!$C$69:$K$100</definedName>
    <definedName name="_xlnm.Print_Titles" localSheetId="2">'VRN.1 - Vedlejší rozpočto...'!$83:$83</definedName>
    <definedName name="_xlnm.Print_Area" localSheetId="3">'Pokyny pro vyplnění'!$B$2:$K$69,'Pokyny pro vyplnění'!$B$72:$K$116,'Pokyny pro vyplnění'!$B$119:$K$188,'Pokyny pro vyplnění'!$B$196:$K$216</definedName>
  </definedNames>
  <calcPr/>
</workbook>
</file>

<file path=xl/calcChain.xml><?xml version="1.0" encoding="utf-8"?>
<calcChain xmlns="http://schemas.openxmlformats.org/spreadsheetml/2006/main">
  <c i="1" r="AY55"/>
  <c r="AX55"/>
  <c i="3" r="BI99"/>
  <c r="BH99"/>
  <c r="BG99"/>
  <c r="BF99"/>
  <c r="T99"/>
  <c r="T98"/>
  <c r="R99"/>
  <c r="R98"/>
  <c r="P99"/>
  <c r="P98"/>
  <c r="BK99"/>
  <c r="BK98"/>
  <c r="J98"/>
  <c r="J99"/>
  <c r="BE99"/>
  <c r="J62"/>
  <c r="BI95"/>
  <c r="BH95"/>
  <c r="BG95"/>
  <c r="BF95"/>
  <c r="T95"/>
  <c r="R95"/>
  <c r="P95"/>
  <c r="BK95"/>
  <c r="J95"/>
  <c r="BE95"/>
  <c r="BI92"/>
  <c r="BH92"/>
  <c r="BG92"/>
  <c r="BF92"/>
  <c r="T92"/>
  <c r="R92"/>
  <c r="P92"/>
  <c r="BK92"/>
  <c r="J92"/>
  <c r="BE92"/>
  <c r="BI89"/>
  <c r="BH89"/>
  <c r="BG89"/>
  <c r="BF89"/>
  <c r="T89"/>
  <c r="R89"/>
  <c r="P89"/>
  <c r="BK89"/>
  <c r="J89"/>
  <c r="BE89"/>
  <c r="BI86"/>
  <c r="F36"/>
  <c i="1" r="BD55"/>
  <c i="3" r="BH86"/>
  <c r="F35"/>
  <c i="1" r="BC55"/>
  <c i="3" r="BG86"/>
  <c r="F34"/>
  <c i="1" r="BB55"/>
  <c i="3" r="BF86"/>
  <c r="J33"/>
  <c i="1" r="AW55"/>
  <c i="3" r="F33"/>
  <c i="1" r="BA55"/>
  <c i="3" r="T86"/>
  <c r="T85"/>
  <c r="T84"/>
  <c r="R86"/>
  <c r="R85"/>
  <c r="R84"/>
  <c r="P86"/>
  <c r="P85"/>
  <c r="P84"/>
  <c i="1" r="AU55"/>
  <c i="3" r="BK86"/>
  <c r="BK85"/>
  <c r="J85"/>
  <c r="BK84"/>
  <c r="J84"/>
  <c r="J60"/>
  <c r="J29"/>
  <c i="1" r="AG55"/>
  <c i="3" r="J86"/>
  <c r="BE86"/>
  <c r="J32"/>
  <c i="1" r="AV55"/>
  <c i="3" r="F32"/>
  <c i="1" r="AZ55"/>
  <c i="3" r="J61"/>
  <c r="J80"/>
  <c r="F80"/>
  <c r="F78"/>
  <c r="E76"/>
  <c r="J55"/>
  <c r="F55"/>
  <c r="F53"/>
  <c r="E51"/>
  <c r="J38"/>
  <c r="J20"/>
  <c r="E20"/>
  <c r="F81"/>
  <c r="F56"/>
  <c r="J19"/>
  <c r="J14"/>
  <c r="J78"/>
  <c r="J53"/>
  <c r="E7"/>
  <c r="E72"/>
  <c r="E47"/>
  <c i="1" r="AY53"/>
  <c r="AX53"/>
  <c i="2" r="BI345"/>
  <c r="BH345"/>
  <c r="BG345"/>
  <c r="BF345"/>
  <c r="T345"/>
  <c r="R345"/>
  <c r="P345"/>
  <c r="BK345"/>
  <c r="J345"/>
  <c r="BE345"/>
  <c r="BI342"/>
  <c r="BH342"/>
  <c r="BG342"/>
  <c r="BF342"/>
  <c r="T342"/>
  <c r="T341"/>
  <c r="R342"/>
  <c r="R341"/>
  <c r="P342"/>
  <c r="P341"/>
  <c r="BK342"/>
  <c r="BK341"/>
  <c r="J341"/>
  <c r="J342"/>
  <c r="BE342"/>
  <c r="J75"/>
  <c r="BI339"/>
  <c r="BH339"/>
  <c r="BG339"/>
  <c r="BF339"/>
  <c r="T339"/>
  <c r="R339"/>
  <c r="P339"/>
  <c r="BK339"/>
  <c r="J339"/>
  <c r="BE339"/>
  <c r="BI337"/>
  <c r="BH337"/>
  <c r="BG337"/>
  <c r="BF337"/>
  <c r="T337"/>
  <c r="R337"/>
  <c r="P337"/>
  <c r="BK337"/>
  <c r="J337"/>
  <c r="BE337"/>
  <c r="BI334"/>
  <c r="BH334"/>
  <c r="BG334"/>
  <c r="BF334"/>
  <c r="T334"/>
  <c r="R334"/>
  <c r="P334"/>
  <c r="BK334"/>
  <c r="J334"/>
  <c r="BE334"/>
  <c r="BI331"/>
  <c r="BH331"/>
  <c r="BG331"/>
  <c r="BF331"/>
  <c r="T331"/>
  <c r="R331"/>
  <c r="P331"/>
  <c r="BK331"/>
  <c r="J331"/>
  <c r="BE331"/>
  <c r="BI328"/>
  <c r="BH328"/>
  <c r="BG328"/>
  <c r="BF328"/>
  <c r="T328"/>
  <c r="R328"/>
  <c r="P328"/>
  <c r="BK328"/>
  <c r="J328"/>
  <c r="BE328"/>
  <c r="BI326"/>
  <c r="BH326"/>
  <c r="BG326"/>
  <c r="BF326"/>
  <c r="T326"/>
  <c r="R326"/>
  <c r="P326"/>
  <c r="BK326"/>
  <c r="J326"/>
  <c r="BE326"/>
  <c r="BI324"/>
  <c r="BH324"/>
  <c r="BG324"/>
  <c r="BF324"/>
  <c r="T324"/>
  <c r="R324"/>
  <c r="P324"/>
  <c r="BK324"/>
  <c r="J324"/>
  <c r="BE324"/>
  <c r="BI321"/>
  <c r="BH321"/>
  <c r="BG321"/>
  <c r="BF321"/>
  <c r="T321"/>
  <c r="R321"/>
  <c r="P321"/>
  <c r="BK321"/>
  <c r="J321"/>
  <c r="BE321"/>
  <c r="BI319"/>
  <c r="BH319"/>
  <c r="BG319"/>
  <c r="BF319"/>
  <c r="T319"/>
  <c r="R319"/>
  <c r="P319"/>
  <c r="BK319"/>
  <c r="J319"/>
  <c r="BE319"/>
  <c r="BI317"/>
  <c r="BH317"/>
  <c r="BG317"/>
  <c r="BF317"/>
  <c r="T317"/>
  <c r="R317"/>
  <c r="P317"/>
  <c r="BK317"/>
  <c r="J317"/>
  <c r="BE317"/>
  <c r="BI314"/>
  <c r="BH314"/>
  <c r="BG314"/>
  <c r="BF314"/>
  <c r="T314"/>
  <c r="T313"/>
  <c r="R314"/>
  <c r="R313"/>
  <c r="P314"/>
  <c r="P313"/>
  <c r="BK314"/>
  <c r="BK313"/>
  <c r="J313"/>
  <c r="J314"/>
  <c r="BE314"/>
  <c r="J74"/>
  <c r="BI312"/>
  <c r="BH312"/>
  <c r="BG312"/>
  <c r="BF312"/>
  <c r="T312"/>
  <c r="R312"/>
  <c r="P312"/>
  <c r="BK312"/>
  <c r="J312"/>
  <c r="BE312"/>
  <c r="BI309"/>
  <c r="BH309"/>
  <c r="BG309"/>
  <c r="BF309"/>
  <c r="T309"/>
  <c r="R309"/>
  <c r="P309"/>
  <c r="BK309"/>
  <c r="J309"/>
  <c r="BE309"/>
  <c r="BI308"/>
  <c r="BH308"/>
  <c r="BG308"/>
  <c r="BF308"/>
  <c r="T308"/>
  <c r="R308"/>
  <c r="P308"/>
  <c r="BK308"/>
  <c r="J308"/>
  <c r="BE308"/>
  <c r="BI305"/>
  <c r="BH305"/>
  <c r="BG305"/>
  <c r="BF305"/>
  <c r="T305"/>
  <c r="R305"/>
  <c r="P305"/>
  <c r="BK305"/>
  <c r="J305"/>
  <c r="BE305"/>
  <c r="BI302"/>
  <c r="BH302"/>
  <c r="BG302"/>
  <c r="BF302"/>
  <c r="T302"/>
  <c r="R302"/>
  <c r="P302"/>
  <c r="BK302"/>
  <c r="J302"/>
  <c r="BE302"/>
  <c r="BI299"/>
  <c r="BH299"/>
  <c r="BG299"/>
  <c r="BF299"/>
  <c r="T299"/>
  <c r="R299"/>
  <c r="P299"/>
  <c r="BK299"/>
  <c r="J299"/>
  <c r="BE299"/>
  <c r="BI289"/>
  <c r="BH289"/>
  <c r="BG289"/>
  <c r="BF289"/>
  <c r="T289"/>
  <c r="R289"/>
  <c r="P289"/>
  <c r="BK289"/>
  <c r="J289"/>
  <c r="BE289"/>
  <c r="BI286"/>
  <c r="BH286"/>
  <c r="BG286"/>
  <c r="BF286"/>
  <c r="T286"/>
  <c r="R286"/>
  <c r="P286"/>
  <c r="BK286"/>
  <c r="J286"/>
  <c r="BE286"/>
  <c r="BI283"/>
  <c r="BH283"/>
  <c r="BG283"/>
  <c r="BF283"/>
  <c r="T283"/>
  <c r="R283"/>
  <c r="P283"/>
  <c r="BK283"/>
  <c r="J283"/>
  <c r="BE283"/>
  <c r="BI279"/>
  <c r="BH279"/>
  <c r="BG279"/>
  <c r="BF279"/>
  <c r="T279"/>
  <c r="T278"/>
  <c r="R279"/>
  <c r="R278"/>
  <c r="P279"/>
  <c r="P278"/>
  <c r="BK279"/>
  <c r="BK278"/>
  <c r="J278"/>
  <c r="J279"/>
  <c r="BE279"/>
  <c r="J73"/>
  <c r="BI277"/>
  <c r="BH277"/>
  <c r="BG277"/>
  <c r="BF277"/>
  <c r="T277"/>
  <c r="R277"/>
  <c r="P277"/>
  <c r="BK277"/>
  <c r="J277"/>
  <c r="BE277"/>
  <c r="BI274"/>
  <c r="BH274"/>
  <c r="BG274"/>
  <c r="BF274"/>
  <c r="T274"/>
  <c r="R274"/>
  <c r="P274"/>
  <c r="BK274"/>
  <c r="J274"/>
  <c r="BE274"/>
  <c r="BI271"/>
  <c r="BH271"/>
  <c r="BG271"/>
  <c r="BF271"/>
  <c r="T271"/>
  <c r="R271"/>
  <c r="P271"/>
  <c r="BK271"/>
  <c r="J271"/>
  <c r="BE271"/>
  <c r="BI267"/>
  <c r="BH267"/>
  <c r="BG267"/>
  <c r="BF267"/>
  <c r="T267"/>
  <c r="R267"/>
  <c r="P267"/>
  <c r="BK267"/>
  <c r="J267"/>
  <c r="BE267"/>
  <c r="BI264"/>
  <c r="BH264"/>
  <c r="BG264"/>
  <c r="BF264"/>
  <c r="T264"/>
  <c r="R264"/>
  <c r="P264"/>
  <c r="BK264"/>
  <c r="J264"/>
  <c r="BE264"/>
  <c r="BI260"/>
  <c r="BH260"/>
  <c r="BG260"/>
  <c r="BF260"/>
  <c r="T260"/>
  <c r="R260"/>
  <c r="P260"/>
  <c r="BK260"/>
  <c r="J260"/>
  <c r="BE260"/>
  <c r="BI255"/>
  <c r="BH255"/>
  <c r="BG255"/>
  <c r="BF255"/>
  <c r="T255"/>
  <c r="R255"/>
  <c r="P255"/>
  <c r="BK255"/>
  <c r="J255"/>
  <c r="BE255"/>
  <c r="BI251"/>
  <c r="BH251"/>
  <c r="BG251"/>
  <c r="BF251"/>
  <c r="T251"/>
  <c r="R251"/>
  <c r="P251"/>
  <c r="BK251"/>
  <c r="J251"/>
  <c r="BE251"/>
  <c r="BI247"/>
  <c r="BH247"/>
  <c r="BG247"/>
  <c r="BF247"/>
  <c r="T247"/>
  <c r="R247"/>
  <c r="P247"/>
  <c r="BK247"/>
  <c r="J247"/>
  <c r="BE247"/>
  <c r="BI243"/>
  <c r="BH243"/>
  <c r="BG243"/>
  <c r="BF243"/>
  <c r="T243"/>
  <c r="R243"/>
  <c r="P243"/>
  <c r="BK243"/>
  <c r="J243"/>
  <c r="BE243"/>
  <c r="BI240"/>
  <c r="BH240"/>
  <c r="BG240"/>
  <c r="BF240"/>
  <c r="T240"/>
  <c r="T239"/>
  <c r="R240"/>
  <c r="R239"/>
  <c r="P240"/>
  <c r="P239"/>
  <c r="BK240"/>
  <c r="BK239"/>
  <c r="J239"/>
  <c r="J240"/>
  <c r="BE240"/>
  <c r="J72"/>
  <c r="BI235"/>
  <c r="BH235"/>
  <c r="BG235"/>
  <c r="BF235"/>
  <c r="T235"/>
  <c r="T234"/>
  <c r="T233"/>
  <c r="R235"/>
  <c r="R234"/>
  <c r="R233"/>
  <c r="P235"/>
  <c r="P234"/>
  <c r="P233"/>
  <c r="BK235"/>
  <c r="BK234"/>
  <c r="J234"/>
  <c r="BK233"/>
  <c r="J233"/>
  <c r="J235"/>
  <c r="BE235"/>
  <c r="J71"/>
  <c r="J70"/>
  <c r="BI232"/>
  <c r="BH232"/>
  <c r="BG232"/>
  <c r="BF232"/>
  <c r="T232"/>
  <c r="T231"/>
  <c r="R232"/>
  <c r="R231"/>
  <c r="P232"/>
  <c r="P231"/>
  <c r="BK232"/>
  <c r="BK231"/>
  <c r="J231"/>
  <c r="J232"/>
  <c r="BE232"/>
  <c r="J69"/>
  <c r="BI228"/>
  <c r="BH228"/>
  <c r="BG228"/>
  <c r="BF228"/>
  <c r="T228"/>
  <c r="R228"/>
  <c r="P228"/>
  <c r="BK228"/>
  <c r="J228"/>
  <c r="BE228"/>
  <c r="BI224"/>
  <c r="BH224"/>
  <c r="BG224"/>
  <c r="BF224"/>
  <c r="T224"/>
  <c r="R224"/>
  <c r="P224"/>
  <c r="BK224"/>
  <c r="J224"/>
  <c r="BE224"/>
  <c r="BI222"/>
  <c r="BH222"/>
  <c r="BG222"/>
  <c r="BF222"/>
  <c r="T222"/>
  <c r="R222"/>
  <c r="P222"/>
  <c r="BK222"/>
  <c r="J222"/>
  <c r="BE222"/>
  <c r="BI221"/>
  <c r="BH221"/>
  <c r="BG221"/>
  <c r="BF221"/>
  <c r="T221"/>
  <c r="R221"/>
  <c r="P221"/>
  <c r="BK221"/>
  <c r="J221"/>
  <c r="BE221"/>
  <c r="BI220"/>
  <c r="BH220"/>
  <c r="BG220"/>
  <c r="BF220"/>
  <c r="T220"/>
  <c r="T219"/>
  <c r="R220"/>
  <c r="R219"/>
  <c r="P220"/>
  <c r="P219"/>
  <c r="BK220"/>
  <c r="BK219"/>
  <c r="J219"/>
  <c r="J220"/>
  <c r="BE220"/>
  <c r="J68"/>
  <c r="BI215"/>
  <c r="BH215"/>
  <c r="BG215"/>
  <c r="BF215"/>
  <c r="T215"/>
  <c r="R215"/>
  <c r="P215"/>
  <c r="BK215"/>
  <c r="J215"/>
  <c r="BE215"/>
  <c r="BI211"/>
  <c r="BH211"/>
  <c r="BG211"/>
  <c r="BF211"/>
  <c r="T211"/>
  <c r="R211"/>
  <c r="P211"/>
  <c r="BK211"/>
  <c r="J211"/>
  <c r="BE211"/>
  <c r="BI208"/>
  <c r="BH208"/>
  <c r="BG208"/>
  <c r="BF208"/>
  <c r="T208"/>
  <c r="R208"/>
  <c r="P208"/>
  <c r="BK208"/>
  <c r="J208"/>
  <c r="BE208"/>
  <c r="BI204"/>
  <c r="BH204"/>
  <c r="BG204"/>
  <c r="BF204"/>
  <c r="T204"/>
  <c r="R204"/>
  <c r="P204"/>
  <c r="BK204"/>
  <c r="J204"/>
  <c r="BE204"/>
  <c r="BI201"/>
  <c r="BH201"/>
  <c r="BG201"/>
  <c r="BF201"/>
  <c r="T201"/>
  <c r="R201"/>
  <c r="P201"/>
  <c r="BK201"/>
  <c r="J201"/>
  <c r="BE201"/>
  <c r="BI198"/>
  <c r="BH198"/>
  <c r="BG198"/>
  <c r="BF198"/>
  <c r="T198"/>
  <c r="R198"/>
  <c r="P198"/>
  <c r="BK198"/>
  <c r="J198"/>
  <c r="BE198"/>
  <c r="BI194"/>
  <c r="BH194"/>
  <c r="BG194"/>
  <c r="BF194"/>
  <c r="T194"/>
  <c r="R194"/>
  <c r="P194"/>
  <c r="BK194"/>
  <c r="J194"/>
  <c r="BE194"/>
  <c r="BI191"/>
  <c r="BH191"/>
  <c r="BG191"/>
  <c r="BF191"/>
  <c r="T191"/>
  <c r="R191"/>
  <c r="P191"/>
  <c r="BK191"/>
  <c r="J191"/>
  <c r="BE191"/>
  <c r="BI187"/>
  <c r="BH187"/>
  <c r="BG187"/>
  <c r="BF187"/>
  <c r="T187"/>
  <c r="R187"/>
  <c r="P187"/>
  <c r="BK187"/>
  <c r="J187"/>
  <c r="BE187"/>
  <c r="BI184"/>
  <c r="BH184"/>
  <c r="BG184"/>
  <c r="BF184"/>
  <c r="T184"/>
  <c r="R184"/>
  <c r="P184"/>
  <c r="BK184"/>
  <c r="J184"/>
  <c r="BE184"/>
  <c r="BI181"/>
  <c r="BH181"/>
  <c r="BG181"/>
  <c r="BF181"/>
  <c r="T181"/>
  <c r="T180"/>
  <c r="R181"/>
  <c r="R180"/>
  <c r="P181"/>
  <c r="P180"/>
  <c r="BK181"/>
  <c r="BK180"/>
  <c r="J180"/>
  <c r="J181"/>
  <c r="BE181"/>
  <c r="J67"/>
  <c r="BI177"/>
  <c r="BH177"/>
  <c r="BG177"/>
  <c r="BF177"/>
  <c r="T177"/>
  <c r="T176"/>
  <c r="R177"/>
  <c r="R176"/>
  <c r="P177"/>
  <c r="P176"/>
  <c r="BK177"/>
  <c r="BK176"/>
  <c r="J176"/>
  <c r="J177"/>
  <c r="BE177"/>
  <c r="J66"/>
  <c r="BI173"/>
  <c r="BH173"/>
  <c r="BG173"/>
  <c r="BF173"/>
  <c r="T173"/>
  <c r="R173"/>
  <c r="P173"/>
  <c r="BK173"/>
  <c r="J173"/>
  <c r="BE173"/>
  <c r="BI169"/>
  <c r="BH169"/>
  <c r="BG169"/>
  <c r="BF169"/>
  <c r="T169"/>
  <c r="R169"/>
  <c r="P169"/>
  <c r="BK169"/>
  <c r="J169"/>
  <c r="BE169"/>
  <c r="BI166"/>
  <c r="BH166"/>
  <c r="BG166"/>
  <c r="BF166"/>
  <c r="T166"/>
  <c r="R166"/>
  <c r="P166"/>
  <c r="BK166"/>
  <c r="J166"/>
  <c r="BE166"/>
  <c r="BI163"/>
  <c r="BH163"/>
  <c r="BG163"/>
  <c r="BF163"/>
  <c r="T163"/>
  <c r="R163"/>
  <c r="P163"/>
  <c r="BK163"/>
  <c r="J163"/>
  <c r="BE163"/>
  <c r="BI159"/>
  <c r="BH159"/>
  <c r="BG159"/>
  <c r="BF159"/>
  <c r="T159"/>
  <c r="R159"/>
  <c r="P159"/>
  <c r="BK159"/>
  <c r="J159"/>
  <c r="BE159"/>
  <c r="BI155"/>
  <c r="BH155"/>
  <c r="BG155"/>
  <c r="BF155"/>
  <c r="T155"/>
  <c r="R155"/>
  <c r="P155"/>
  <c r="BK155"/>
  <c r="J155"/>
  <c r="BE155"/>
  <c r="BI152"/>
  <c r="BH152"/>
  <c r="BG152"/>
  <c r="BF152"/>
  <c r="T152"/>
  <c r="R152"/>
  <c r="P152"/>
  <c r="BK152"/>
  <c r="J152"/>
  <c r="BE152"/>
  <c r="BI148"/>
  <c r="BH148"/>
  <c r="BG148"/>
  <c r="BF148"/>
  <c r="T148"/>
  <c r="R148"/>
  <c r="P148"/>
  <c r="BK148"/>
  <c r="J148"/>
  <c r="BE148"/>
  <c r="BI144"/>
  <c r="BH144"/>
  <c r="BG144"/>
  <c r="BF144"/>
  <c r="T144"/>
  <c r="R144"/>
  <c r="P144"/>
  <c r="BK144"/>
  <c r="J144"/>
  <c r="BE144"/>
  <c r="BI141"/>
  <c r="BH141"/>
  <c r="BG141"/>
  <c r="BF141"/>
  <c r="T141"/>
  <c r="R141"/>
  <c r="P141"/>
  <c r="BK141"/>
  <c r="J141"/>
  <c r="BE141"/>
  <c r="BI137"/>
  <c r="BH137"/>
  <c r="BG137"/>
  <c r="BF137"/>
  <c r="T137"/>
  <c r="R137"/>
  <c r="P137"/>
  <c r="BK137"/>
  <c r="J137"/>
  <c r="BE137"/>
  <c r="BI133"/>
  <c r="BH133"/>
  <c r="BG133"/>
  <c r="BF133"/>
  <c r="T133"/>
  <c r="R133"/>
  <c r="P133"/>
  <c r="BK133"/>
  <c r="J133"/>
  <c r="BE133"/>
  <c r="BI130"/>
  <c r="BH130"/>
  <c r="BG130"/>
  <c r="BF130"/>
  <c r="T130"/>
  <c r="R130"/>
  <c r="P130"/>
  <c r="BK130"/>
  <c r="J130"/>
  <c r="BE130"/>
  <c r="BI126"/>
  <c r="BH126"/>
  <c r="BG126"/>
  <c r="BF126"/>
  <c r="T126"/>
  <c r="R126"/>
  <c r="P126"/>
  <c r="BK126"/>
  <c r="J126"/>
  <c r="BE126"/>
  <c r="BI122"/>
  <c r="BH122"/>
  <c r="BG122"/>
  <c r="BF122"/>
  <c r="T122"/>
  <c r="T121"/>
  <c r="R122"/>
  <c r="R121"/>
  <c r="P122"/>
  <c r="P121"/>
  <c r="BK122"/>
  <c r="BK121"/>
  <c r="J121"/>
  <c r="J122"/>
  <c r="BE122"/>
  <c r="J65"/>
  <c r="BI117"/>
  <c r="BH117"/>
  <c r="BG117"/>
  <c r="BF117"/>
  <c r="T117"/>
  <c r="T116"/>
  <c r="R117"/>
  <c r="R116"/>
  <c r="P117"/>
  <c r="P116"/>
  <c r="BK117"/>
  <c r="BK116"/>
  <c r="J116"/>
  <c r="J117"/>
  <c r="BE117"/>
  <c r="J64"/>
  <c r="BI112"/>
  <c r="BH112"/>
  <c r="BG112"/>
  <c r="BF112"/>
  <c r="T112"/>
  <c r="T111"/>
  <c r="R112"/>
  <c r="R111"/>
  <c r="P112"/>
  <c r="P111"/>
  <c r="BK112"/>
  <c r="BK111"/>
  <c r="J111"/>
  <c r="J112"/>
  <c r="BE112"/>
  <c r="J63"/>
  <c r="BI108"/>
  <c r="BH108"/>
  <c r="BG108"/>
  <c r="BF108"/>
  <c r="T108"/>
  <c r="R108"/>
  <c r="P108"/>
  <c r="BK108"/>
  <c r="J108"/>
  <c r="BE108"/>
  <c r="BI104"/>
  <c r="BH104"/>
  <c r="BG104"/>
  <c r="BF104"/>
  <c r="T104"/>
  <c r="R104"/>
  <c r="P104"/>
  <c r="BK104"/>
  <c r="J104"/>
  <c r="BE104"/>
  <c r="BI100"/>
  <c r="F36"/>
  <c i="1" r="BD53"/>
  <c i="2" r="BH100"/>
  <c r="F35"/>
  <c i="1" r="BC53"/>
  <c i="2" r="BG100"/>
  <c r="F34"/>
  <c i="1" r="BB53"/>
  <c i="2" r="BF100"/>
  <c r="J33"/>
  <c i="1" r="AW53"/>
  <c i="2" r="F33"/>
  <c i="1" r="BA53"/>
  <c i="2" r="T100"/>
  <c r="T99"/>
  <c r="T98"/>
  <c r="T97"/>
  <c r="R100"/>
  <c r="R99"/>
  <c r="R98"/>
  <c r="R97"/>
  <c r="P100"/>
  <c r="P99"/>
  <c r="P98"/>
  <c r="P97"/>
  <c i="1" r="AU53"/>
  <c i="2" r="BK100"/>
  <c r="BK99"/>
  <c r="J99"/>
  <c r="BK98"/>
  <c r="J98"/>
  <c r="BK97"/>
  <c r="J97"/>
  <c r="J60"/>
  <c r="J29"/>
  <c i="1" r="AG53"/>
  <c i="2" r="J100"/>
  <c r="BE100"/>
  <c r="J32"/>
  <c i="1" r="AV53"/>
  <c i="2" r="F32"/>
  <c i="1" r="AZ53"/>
  <c i="2" r="J62"/>
  <c r="J61"/>
  <c r="J93"/>
  <c r="F93"/>
  <c r="F91"/>
  <c r="E89"/>
  <c r="J55"/>
  <c r="F55"/>
  <c r="F53"/>
  <c r="E51"/>
  <c r="J38"/>
  <c r="J20"/>
  <c r="E20"/>
  <c r="F94"/>
  <c r="F56"/>
  <c r="J19"/>
  <c r="J14"/>
  <c r="J91"/>
  <c r="J53"/>
  <c r="E7"/>
  <c r="E85"/>
  <c r="E47"/>
  <c i="1" r="BD54"/>
  <c r="BC54"/>
  <c r="BB54"/>
  <c r="BA54"/>
  <c r="AZ54"/>
  <c r="AY54"/>
  <c r="AX54"/>
  <c r="AW54"/>
  <c r="AV54"/>
  <c r="AU54"/>
  <c r="AT54"/>
  <c r="AS54"/>
  <c r="AG54"/>
  <c r="BD52"/>
  <c r="BC52"/>
  <c r="BB52"/>
  <c r="BA52"/>
  <c r="AZ52"/>
  <c r="AY52"/>
  <c r="AX52"/>
  <c r="AW52"/>
  <c r="AV52"/>
  <c r="AU52"/>
  <c r="AT52"/>
  <c r="AS52"/>
  <c r="AG52"/>
  <c r="BD51"/>
  <c r="W30"/>
  <c r="BC51"/>
  <c r="W29"/>
  <c r="BB51"/>
  <c r="W28"/>
  <c r="BA51"/>
  <c r="W27"/>
  <c r="AZ51"/>
  <c r="W26"/>
  <c r="AY51"/>
  <c r="AX51"/>
  <c r="AW51"/>
  <c r="AK27"/>
  <c r="AV51"/>
  <c r="AK26"/>
  <c r="AU51"/>
  <c r="AT51"/>
  <c r="AS51"/>
  <c r="AG51"/>
  <c r="AK23"/>
  <c r="AT55"/>
  <c r="AN55"/>
  <c r="AN54"/>
  <c r="AT53"/>
  <c r="AN53"/>
  <c r="AN52"/>
  <c r="AN51"/>
  <c r="L47"/>
  <c r="AM46"/>
  <c r="L46"/>
  <c r="AM44"/>
  <c r="L44"/>
  <c r="L42"/>
  <c r="L41"/>
  <c r="AK32"/>
</calcChain>
</file>

<file path=xl/sharedStrings.xml><?xml version="1.0" encoding="utf-8"?>
<sst xmlns="http://schemas.openxmlformats.org/spreadsheetml/2006/main">
  <si>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</si>
  <si>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</si>
  <si>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</si>
  <si>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</si>
  <si>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</si>
  <si>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</si>
  <si>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</si>
  <si>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{99fcff03-a21e-43d6-802e-208b10afb7f1}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</si>
  <si>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</si>
  <si>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</si>
  <si>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</si>
  <si>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</si>
  <si>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</si>
  <si>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</si>
  <si>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</si>
  <si>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</si>
  <si>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170804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</si>
  <si>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</si>
  <si>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</si>
  <si>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Oprava balkonu v nádvoří , Křížkovského 8</t>
  </si>
  <si>
    <t>KSO:</t>
  </si>
  <si>
    <t>801 35 19</t>
  </si>
  <si>
    <t>CC-CZ:</t>
  </si>
  <si>
    <t>12631</t>
  </si>
  <si>
    <t>Místo:</t>
  </si>
  <si>
    <t>Olomouc</t>
  </si>
  <si>
    <t>Datum:</t>
  </si>
  <si>
    <t>7. 8. 2017</t>
  </si>
  <si>
    <t>CZ-CPV:</t>
  </si>
  <si>
    <t>45000000-7</t>
  </si>
  <si>
    <t>CZ-CPA:</t>
  </si>
  <si>
    <t>41.00.28</t>
  </si>
  <si>
    <t>Zadavatel:</t>
  </si>
  <si>
    <t>IČ:</t>
  </si>
  <si>
    <t/>
  </si>
  <si>
    <t>UP Olomouc</t>
  </si>
  <si>
    <t>DIČ:</t>
  </si>
  <si>
    <t>Uchazeč:</t>
  </si>
  <si>
    <t>Vyplň údaj</t>
  </si>
  <si>
    <t>Projektant:</t>
  </si>
  <si>
    <t>Atelier A , ul. 8.května , Olomouc</t>
  </si>
  <si>
    <t>True</t>
  </si>
  <si>
    <t>Poznámka:</t>
  </si>
  <si>
    <t>Soupis prací je sestaven s využitím položek Cenové soustavy ÚRS. Cenové a technické_x000d_
podmínky položek Cenové soustavy ÚRS, které nejsou uvedeny v soupisu prací_x000d_
(informace z tzv. úvodních částí katalogů) jsou neomezeně dálkově k dispozici na_x000d_
www.cs-urs.cz. Položky soupisu prací, které nemají ve sloupci „Cenová soustava“_x000d_
uveden žádný údaj, nepochází z Cenové soustavy ÚRS.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</si>
  <si>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</si>
  <si>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</si>
  <si>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</si>
  <si>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</si>
  <si>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</si>
  <si>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</si>
  <si>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</si>
  <si>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</si>
  <si>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</si>
  <si>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</si>
  <si>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</si>
  <si>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</si>
  <si>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</si>
  <si>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</si>
  <si>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</si>
  <si>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</si>
  <si>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</si>
  <si>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</si>
  <si>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</si>
  <si>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</si>
  <si>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</si>
  <si>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</si>
  <si>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</si>
  <si>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</si>
  <si>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</si>
  <si>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</si>
  <si>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</si>
  <si>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</si>
  <si>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</si>
  <si>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</si>
  <si>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</si>
  <si>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</si>
  <si>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</si>
  <si>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</si>
  <si>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</si>
  <si>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</si>
  <si>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</si>
  <si>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</si>
  <si>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</si>
  <si>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Oprava balkonu v nádvoří</t>
  </si>
  <si>
    <t>STA</t>
  </si>
  <si>
    <t>1</t>
  </si>
  <si>
    <t>{ad34a6ab-20ee-4910-b3a2-22968ea35935}</t>
  </si>
  <si>
    <t>2</t>
  </si>
  <si>
    <t>/</t>
  </si>
  <si>
    <t>Soupis</t>
  </si>
  <si>
    <t>{aa058cbe-4682-4db9-b5e3-2054aa8c43bf}</t>
  </si>
  <si>
    <t>VON</t>
  </si>
  <si>
    <t>Vedlejsi a ostatni naklady</t>
  </si>
  <si>
    <t>{cd1d20ac-3071-4c8a-83f8-ea3ec1145b64}</t>
  </si>
  <si>
    <t>VRN.1</t>
  </si>
  <si>
    <t>Vedlejší rozpočtové náklady</t>
  </si>
  <si>
    <t>{a7a62cc0-c56f-4195-8a4b-07c9a3e5884d}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</si>
  <si>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</si>
  <si>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</si>
  <si>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</si>
  <si>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</si>
  <si>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</si>
  <si>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</si>
  <si>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</si>
  <si>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Oprava balkonu v nádvoří</t>
  </si>
  <si>
    <t>Soupis:</t>
  </si>
  <si>
    <t>Soupis prací je sestaven s využitím položek Cenové soustavy ÚRS. Cenové a technické podmínky položek Cenové soustavy ÚRS, které nejsou uvedeny v soupisu prací (informace z tzv. úvodních částí katalogů) jsou neomezeně dálkově k dispozici na www.cs-urs.cz. Položky soupisu prací, které nemají ve sloupci „Cenová soustava“ uveden žádný údaj, nepochází z Cenové soustavy ÚRS.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</si>
  <si>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</si>
  <si>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</si>
  <si>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</si>
  <si>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</si>
  <si>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</si>
  <si>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</si>
  <si>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</si>
  <si>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</si>
  <si>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95 - Různé dokončovací konstrukce a práce pozemních staveb</t>
  </si>
  <si>
    <t xml:space="preserve">    94 - Lešení a stavební výtahy</t>
  </si>
  <si>
    <t xml:space="preserve">    96 - Bourání konstrukcí</t>
  </si>
  <si>
    <t xml:space="preserve">    98 - Demolice a sanace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</si>
  <si>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</si>
  <si>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</si>
  <si>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</si>
  <si>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</si>
  <si>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</si>
  <si>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764 - Konstrukce klempířské</t>
  </si>
  <si>
    <t xml:space="preserve">    767-1 - Konstrukce zámečnické - uměleckokovářské a restaurátorské práce</t>
  </si>
  <si>
    <t xml:space="preserve">    783 - Dokončovací práce - nátěry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</si>
  <si>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</si>
  <si>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</si>
  <si>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</si>
  <si>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</si>
  <si>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</si>
  <si>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</si>
  <si>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</si>
  <si>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</si>
  <si>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</si>
  <si>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</si>
  <si>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</si>
  <si>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</si>
  <si>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</si>
  <si>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</si>
  <si>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</si>
  <si>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</si>
  <si>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</si>
  <si>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6</t>
  </si>
  <si>
    <t>Úpravy povrchů, podlahy a osazování výplní</t>
  </si>
  <si>
    <t>K</t>
  </si>
  <si>
    <t>629991001</t>
  </si>
  <si>
    <t>Zakrytí vnějších ploch před znečištěním včetně pozdějšího odkrytí ploch podélných rovných (např. chodníků) fólií položenou volně</t>
  </si>
  <si>
    <t>m2</t>
  </si>
  <si>
    <t>CS ÚRS 2017 02</t>
  </si>
  <si>
    <t>4</t>
  </si>
  <si>
    <t>-1583922675</t>
  </si>
  <si>
    <t>VV</t>
  </si>
  <si>
    <t>"v.č.1</t>
  </si>
  <si>
    <t>24,48*3,0+(7,7+5,2)*3,0</t>
  </si>
  <si>
    <t>Součet</t>
  </si>
  <si>
    <t>629991011</t>
  </si>
  <si>
    <t>Zakrytí vnějších ploch před znečištěním včetně pozdějšího odkrytí výplní otvorů a svislých ploch fólií přilepenou lepící páskou</t>
  </si>
  <si>
    <t>-1431095773</t>
  </si>
  <si>
    <t>24,48*4+(7,7+1,5+5,2+1,5)*4</t>
  </si>
  <si>
    <t>3</t>
  </si>
  <si>
    <t>636612132</t>
  </si>
  <si>
    <t>Dlažba z recyklované pryže ze zámkových dlaždic velikosti 200x165 mm kladených na předem vyrovnaný podklad z betonu nebo asfaltu volně barevných - červených</t>
  </si>
  <si>
    <t>-344891268</t>
  </si>
  <si>
    <t xml:space="preserve">"v.č.1 - tabulka -  řemeslné práce Pv/01</t>
  </si>
  <si>
    <t>45</t>
  </si>
  <si>
    <t>9</t>
  </si>
  <si>
    <t>Ostatní konstrukce a práce, bourání</t>
  </si>
  <si>
    <t>975063431</t>
  </si>
  <si>
    <t>Podchycení (podepření) schodů a podest dřevěnou výztuhou visutých, v. podchycení do 3,5 m rovných, při zatížení hmotností do 800 kg/m2</t>
  </si>
  <si>
    <t>1317796964</t>
  </si>
  <si>
    <t>1,1*3</t>
  </si>
  <si>
    <t>95</t>
  </si>
  <si>
    <t>Různé dokončovací konstrukce a práce pozemních staveb</t>
  </si>
  <si>
    <t>5</t>
  </si>
  <si>
    <t>952901111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</si>
  <si>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</si>
  <si>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-799741076</t>
  </si>
  <si>
    <t>24,48*5,0+(7,7+5,2)*5,0</t>
  </si>
  <si>
    <t>94</t>
  </si>
  <si>
    <t>Lešení a stavební výtahy</t>
  </si>
  <si>
    <t>941111131</t>
  </si>
  <si>
    <t>Montáž lešení řadového trubkového lehkého pracovního s podlahami s provozním zatížením tř. 3 do 200 kg/m2 šířky tř. W12 přes 1,2 do 1,5 m, výšky do 10 m</t>
  </si>
  <si>
    <t>-1261695973</t>
  </si>
  <si>
    <t>24,48*4+(7,7+1,5+5,2+1,5+1,15+1,5+1,11+1,5)*4</t>
  </si>
  <si>
    <t>7</t>
  </si>
  <si>
    <t>941111231</t>
  </si>
  <si>
    <t>Montáž lešení řadového trubkového lehkého pracovního s podlahami s provozním zatížením tř. 3 do 200 kg/m2 Příplatek za první a každý další den použití lešení k ceně -1131</t>
  </si>
  <si>
    <t>447456743</t>
  </si>
  <si>
    <t>24,48*4+(7,7+1,5+5,2+1,5+1,15+1,5+1,11+1,5)*4*30*2</t>
  </si>
  <si>
    <t>8</t>
  </si>
  <si>
    <t>941111831</t>
  </si>
  <si>
    <t>Demontáž lešení řadového trubkového lehkého pracovního s podlahami s provozním zatížením tř. 3 do 200 kg/m2 šířky tř. W12 přes 1,2 do 1,5 m, výšky do 10 m</t>
  </si>
  <si>
    <t>1724075313</t>
  </si>
  <si>
    <t>"viz montáž lešení</t>
  </si>
  <si>
    <t>182,56</t>
  </si>
  <si>
    <t>944111122</t>
  </si>
  <si>
    <t>Montáž ochranného zábradlí trubkového vnitřního na lešeňových konstrukcích dvoutyčového</t>
  </si>
  <si>
    <t>m</t>
  </si>
  <si>
    <t>-905281071</t>
  </si>
  <si>
    <t>24,48+7,7+5,2</t>
  </si>
  <si>
    <t>10</t>
  </si>
  <si>
    <t>944111222</t>
  </si>
  <si>
    <t>Montáž ochranného zábradlí trubkového Příplatek za první a každý další den použití zábradlí k ceně -1122</t>
  </si>
  <si>
    <t>-567528200</t>
  </si>
  <si>
    <t>"viz montáž</t>
  </si>
  <si>
    <t>37,38*30*2</t>
  </si>
  <si>
    <t>11</t>
  </si>
  <si>
    <t>944111822</t>
  </si>
  <si>
    <t>Demontáž ochranného zábradlí trubkového vnitřního na lešeňových konstrukcích dvoutyčového</t>
  </si>
  <si>
    <t>186054478</t>
  </si>
  <si>
    <t>37,38</t>
  </si>
  <si>
    <t>12</t>
  </si>
  <si>
    <t>944711113</t>
  </si>
  <si>
    <t>Montáž záchytné stříšky zřizované současně s lehkým nebo těžkým lešením, šířky přes 2,0 do 2,5 m</t>
  </si>
  <si>
    <t>1725731893</t>
  </si>
  <si>
    <t>1,2*3+3</t>
  </si>
  <si>
    <t>13</t>
  </si>
  <si>
    <t>944711213</t>
  </si>
  <si>
    <t>Montáž záchytné stříšky Příplatek za první a každý další den použití záchytné stříšky k ceně -1113</t>
  </si>
  <si>
    <t>1415866088</t>
  </si>
  <si>
    <t>6,6*30*2</t>
  </si>
  <si>
    <t>14</t>
  </si>
  <si>
    <t>944711813</t>
  </si>
  <si>
    <t>Demontáž záchytné stříšky zřizované současně s lehkým nebo těžkým lešením, šířky přes 2,0 do 2,5 m</t>
  </si>
  <si>
    <t>937156089</t>
  </si>
  <si>
    <t>6,6</t>
  </si>
  <si>
    <t>949511112</t>
  </si>
  <si>
    <t>Montáž podchodu u trubkových lešení zřizovaného současně s lehkým nebo těžkým pracovním lešením, šířky do 2,0 m</t>
  </si>
  <si>
    <t>1518068507</t>
  </si>
  <si>
    <t>1,1*4</t>
  </si>
  <si>
    <t>16</t>
  </si>
  <si>
    <t>949511212</t>
  </si>
  <si>
    <t>Montáž podchodu u trubkových lešení Příplatek k cenám za první a každý další den použití podchodu k ceně -1112</t>
  </si>
  <si>
    <t>1052859367</t>
  </si>
  <si>
    <t>4,4*30*2</t>
  </si>
  <si>
    <t>17</t>
  </si>
  <si>
    <t>949511812</t>
  </si>
  <si>
    <t>Demontáž podchodu u trubkových lešení zřizovaného současně s lehkým nebo těžkým pracovním lešením, šířky do 2,0 m</t>
  </si>
  <si>
    <t>182138716</t>
  </si>
  <si>
    <t>4,4</t>
  </si>
  <si>
    <t>18</t>
  </si>
  <si>
    <t>944611111</t>
  </si>
  <si>
    <t>Montáž ochranné plachty zavěšené na konstrukci lešení z textilie z umělých vláken</t>
  </si>
  <si>
    <t>780366325</t>
  </si>
  <si>
    <t>"viz lešení</t>
  </si>
  <si>
    <t>19</t>
  </si>
  <si>
    <t>944611211</t>
  </si>
  <si>
    <t>Montáž ochranné plachty Příplatek za první a každý další den použití plachty k ceně -1111</t>
  </si>
  <si>
    <t>-629371150</t>
  </si>
  <si>
    <t>20</t>
  </si>
  <si>
    <t>944611811</t>
  </si>
  <si>
    <t>Demontáž ochranné plachty zavěšené na konstrukci lešení z textilie z umělých vláken</t>
  </si>
  <si>
    <t>399283774</t>
  </si>
  <si>
    <t>96</t>
  </si>
  <si>
    <t>Bourání konstrukcí</t>
  </si>
  <si>
    <t>965081213</t>
  </si>
  <si>
    <t>Bourání podlah z dlaždic bez podkladního lože nebo mazaniny, s jakoukoliv výplní spár keramických nebo xylolitových tl. do 10 mm, plochy přes 1 m2</t>
  </si>
  <si>
    <t>-1043068631</t>
  </si>
  <si>
    <t>98</t>
  </si>
  <si>
    <t>Demolice a sanace</t>
  </si>
  <si>
    <t>22</t>
  </si>
  <si>
    <t>985112133</t>
  </si>
  <si>
    <t>Odsekání degradovaného betonu rubu kleneb a podlah, tloušťky přes 30 do 50 mm</t>
  </si>
  <si>
    <t>1970690962</t>
  </si>
  <si>
    <t>23</t>
  </si>
  <si>
    <t>985121122</t>
  </si>
  <si>
    <t>Tryskání degradovaného betonu stěn, rubu kleneb a podlah vodou pod tlakem přes 300 do 1 250 barů</t>
  </si>
  <si>
    <t>1754078871</t>
  </si>
  <si>
    <t>24</t>
  </si>
  <si>
    <t>985311314</t>
  </si>
  <si>
    <t>Reprofilace betonu sanačními maltami na cementové bázi ručně rubu kleneb a podlah, tloušťky přes 30 do 40 mm</t>
  </si>
  <si>
    <t>682547499</t>
  </si>
  <si>
    <t xml:space="preserve">"v.č.1 - tabulka -  řemeslné práce Pv/01 - 70 %</t>
  </si>
  <si>
    <t>45*0,7</t>
  </si>
  <si>
    <t>25</t>
  </si>
  <si>
    <t>985312133</t>
  </si>
  <si>
    <t>Stěrka k vyrovnání ploch reprofilovaného betonu rubu kleneb a podlah, tloušťky přes 3 do 4 mm</t>
  </si>
  <si>
    <t>-317665988</t>
  </si>
  <si>
    <t>26</t>
  </si>
  <si>
    <t>985321112</t>
  </si>
  <si>
    <t>Ochranný nátěr betonářské výztuže 1 vrstva tloušťky 1 mm na cementové bázi rubu kleneb a podlah</t>
  </si>
  <si>
    <t>-11598920</t>
  </si>
  <si>
    <t xml:space="preserve">"v.č.1 - tabulka -  řemeslné práce Pv/01 - 60 %</t>
  </si>
  <si>
    <t>45*0,6</t>
  </si>
  <si>
    <t>27</t>
  </si>
  <si>
    <t>985112122</t>
  </si>
  <si>
    <t>Odsekání degradovaného betonu líce kleneb a podhledů, tloušťky přes 10 do 30 mm</t>
  </si>
  <si>
    <t>-1093733217</t>
  </si>
  <si>
    <t>28</t>
  </si>
  <si>
    <t>985121222</t>
  </si>
  <si>
    <t>Tryskání degradovaného betonu líce kleneb a podhledů vodou pod tlakem přes 300 do 1 250 barů</t>
  </si>
  <si>
    <t>-866334256</t>
  </si>
  <si>
    <t>29</t>
  </si>
  <si>
    <t>985311212</t>
  </si>
  <si>
    <t>Reprofilace betonu sanačními maltami na cementové bázi ručně líce kleneb a podhledů, tloušťky přes 10 do 20 mm</t>
  </si>
  <si>
    <t>959015756</t>
  </si>
  <si>
    <t>30</t>
  </si>
  <si>
    <t>985312123</t>
  </si>
  <si>
    <t>Stěrka k vyrovnání ploch reprofilovaného betonu líce kleneb a podhledů, tloušťky přes 3 do 4 mm</t>
  </si>
  <si>
    <t>29121078</t>
  </si>
  <si>
    <t>31</t>
  </si>
  <si>
    <t>985321111</t>
  </si>
  <si>
    <t>Ochranný nátěr betonářské výztuže 1 vrstva tloušťky 1 mm na cementové bázi stěn, líce kleneb a podhledů</t>
  </si>
  <si>
    <t>-143369922</t>
  </si>
  <si>
    <t>32</t>
  </si>
  <si>
    <t>985323111</t>
  </si>
  <si>
    <t>Spojovací můstek reprofilovaného betonu na cementové bázi, tloušťky 1 mm</t>
  </si>
  <si>
    <t>370264528</t>
  </si>
  <si>
    <t>45*2</t>
  </si>
  <si>
    <t>997</t>
  </si>
  <si>
    <t>Přesun sutě</t>
  </si>
  <si>
    <t>33</t>
  </si>
  <si>
    <t>997013211</t>
  </si>
  <si>
    <t>Vnitrostaveništní doprava suti a vybouraných hmot vodorovně do 50 m svisle ručně (nošením po schodech) pro budovy a haly výšky do 6 m</t>
  </si>
  <si>
    <t>t</t>
  </si>
  <si>
    <t>-1464035147</t>
  </si>
  <si>
    <t>34</t>
  </si>
  <si>
    <t>997013501</t>
  </si>
  <si>
    <t>Odvoz suti a vybouraných hmot na skládku nebo meziskládku se složením, na vzdálenost do 1 km</t>
  </si>
  <si>
    <t>1955627317</t>
  </si>
  <si>
    <t>35</t>
  </si>
  <si>
    <t>997013509</t>
  </si>
  <si>
    <t>Odvoz suti a vybouraných hmot na skládku nebo meziskládku se složením, na vzdálenost Příplatek k ceně za každý další i započatý 1 km přes 1 km</t>
  </si>
  <si>
    <t>1980421403</t>
  </si>
  <si>
    <t>16,221*15 'Přepočtené koeficientem množství</t>
  </si>
  <si>
    <t>36</t>
  </si>
  <si>
    <t>997013831</t>
  </si>
  <si>
    <t>Poplatek za uložení stavebního odpadu na skládce (skládkovné) směsného</t>
  </si>
  <si>
    <t>-484636723</t>
  </si>
  <si>
    <t>"vybouraná suť - odpočet izolace</t>
  </si>
  <si>
    <t>16,221-0,360</t>
  </si>
  <si>
    <t>37</t>
  </si>
  <si>
    <t>997013814</t>
  </si>
  <si>
    <t>Poplatek za uložení stavebního odpadu na skládce (skládkovné) z izolačních materiálů</t>
  </si>
  <si>
    <t>256940663</t>
  </si>
  <si>
    <t>"vybouraná izolace</t>
  </si>
  <si>
    <t>0,360</t>
  </si>
  <si>
    <t>998</t>
  </si>
  <si>
    <t>Přesun hmot</t>
  </si>
  <si>
    <t>38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</si>
  <si>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</si>
  <si>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</si>
  <si>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402011286</t>
  </si>
  <si>
    <t>PSV</t>
  </si>
  <si>
    <t>Práce a dodávky PSV</t>
  </si>
  <si>
    <t>711</t>
  </si>
  <si>
    <t>Izolace proti vodě, vlhkosti a plynům</t>
  </si>
  <si>
    <t>39</t>
  </si>
  <si>
    <t>711131811</t>
  </si>
  <si>
    <t>Odstranění izolace proti zemní vlhkosti na ploše vodorovné V</t>
  </si>
  <si>
    <t>-647371083</t>
  </si>
  <si>
    <t>712</t>
  </si>
  <si>
    <t>Povlakové krytiny</t>
  </si>
  <si>
    <t>40</t>
  </si>
  <si>
    <t>712363031</t>
  </si>
  <si>
    <t>Provedení povlakové krytiny střech plochých do 10 st. fólií termoplastickou PO (polyolefin) rozvinutí a natažení fólie v ploše</t>
  </si>
  <si>
    <t>351727404</t>
  </si>
  <si>
    <t>"viz tabulka klempířské práce</t>
  </si>
  <si>
    <t>43,7</t>
  </si>
  <si>
    <t>41</t>
  </si>
  <si>
    <t>712363032</t>
  </si>
  <si>
    <t>Provedení povlakové krytiny střech plochých do 10 st. fólií termoplastickou PO (polyolefin) vytvoření spoje dvou pásů fólií horkovzdušným navařením</t>
  </si>
  <si>
    <t>1511341106</t>
  </si>
  <si>
    <t>(1,15+0,1+0,1)*2</t>
  </si>
  <si>
    <t>42</t>
  </si>
  <si>
    <t>712363033</t>
  </si>
  <si>
    <t>Provedení povlakové krytiny střech plochých do 10 st. fólií termoplastickou PO (polyolefin) aplikace fólie na oplechování (na tzv. fóliový plech) horkovzdušným navařením</t>
  </si>
  <si>
    <t>873055678</t>
  </si>
  <si>
    <t>"viz tabulka klempířské práce - Kl/01</t>
  </si>
  <si>
    <t>37,6*0,15</t>
  </si>
  <si>
    <t>43</t>
  </si>
  <si>
    <t>M</t>
  </si>
  <si>
    <t>283R31030</t>
  </si>
  <si>
    <t xml:space="preserve">fólie FPO vyztužená skelným vláknem,  tl. 2,0 mm - specifikace viz tabulka klemp. práce</t>
  </si>
  <si>
    <t>-728559162</t>
  </si>
  <si>
    <t>"viz provedení krytiny</t>
  </si>
  <si>
    <t>43,70</t>
  </si>
  <si>
    <t>43,7*1,15 'Přepočtené koeficientem množství</t>
  </si>
  <si>
    <t>44</t>
  </si>
  <si>
    <t>712363103</t>
  </si>
  <si>
    <t>Provedení povlakové krytiny střech plochých do 10 st. fólií ostatní činnosti při pokládání hydroizolačních fólií (materiál ve specifikaci) mechanické ukotvení talířovou hmoždinkou do prostého nebo železového betonu</t>
  </si>
  <si>
    <t>kus</t>
  </si>
  <si>
    <t>118471159</t>
  </si>
  <si>
    <t>"43,7*5= 218,50</t>
  </si>
  <si>
    <t>219</t>
  </si>
  <si>
    <t>590513240</t>
  </si>
  <si>
    <t>hmoždinka talířová s ocelovým předmontovaným trnem pro tepelnou izolaci 8x60 x 75</t>
  </si>
  <si>
    <t>-2140388998</t>
  </si>
  <si>
    <t>"viz provedení kotvení</t>
  </si>
  <si>
    <t>219*1,05 'Přepočtené koeficientem množství</t>
  </si>
  <si>
    <t>46</t>
  </si>
  <si>
    <t>712363112</t>
  </si>
  <si>
    <t>Provedení povlakové krytiny střech plochých do 10 st. fólií ostatní činnosti při pokládání hydroizolačních fólií (materiál ve specifikaci) vodotěsné překrytí talířové hmoždinky pruhem fólie horkovzdušným navařením</t>
  </si>
  <si>
    <t>1769255181</t>
  </si>
  <si>
    <t>"viz hmoždinka</t>
  </si>
  <si>
    <t>47</t>
  </si>
  <si>
    <t>-1341196790</t>
  </si>
  <si>
    <t>219*0,1*0,1</t>
  </si>
  <si>
    <t>48</t>
  </si>
  <si>
    <t>712363122</t>
  </si>
  <si>
    <t>Provedení povlakové krytiny střech plochých do 10 st. fólií ostatní činnosti při pokládání hydroizolačních fólií (materiál ve specifikaci) zaizolování prostupů střešní rovinou provedení rohů a koutů izolačními tvarovkami horkovzdušným navařením</t>
  </si>
  <si>
    <t>-471087863</t>
  </si>
  <si>
    <t>49</t>
  </si>
  <si>
    <t>283R76000</t>
  </si>
  <si>
    <t xml:space="preserve">tvarovka koutová </t>
  </si>
  <si>
    <t>-77202748</t>
  </si>
  <si>
    <t>"viz provedení tvarovky</t>
  </si>
  <si>
    <t>50</t>
  </si>
  <si>
    <t>998712101</t>
  </si>
  <si>
    <t>Přesun hmot pro povlakové krytiny stanovený z hmotnosti přesunovaného materiálu vodorovná dopravní vzdálenost do 50 m v objektech výšky do 6 m</t>
  </si>
  <si>
    <t>-216144570</t>
  </si>
  <si>
    <t>764</t>
  </si>
  <si>
    <t>Konstrukce klempířské</t>
  </si>
  <si>
    <t>51</t>
  </si>
  <si>
    <t>764002811</t>
  </si>
  <si>
    <t>Demontáž klempířských konstrukcí okapového plechu do suti, v krytině povlakové</t>
  </si>
  <si>
    <t>-1874390822</t>
  </si>
  <si>
    <t>7,7+22,20+5,2+1,15+1,11</t>
  </si>
  <si>
    <t>52</t>
  </si>
  <si>
    <t>764202134</t>
  </si>
  <si>
    <t>Montáž oplechování střešních prvků okapu okapovým plechem rovným</t>
  </si>
  <si>
    <t>-1508188313</t>
  </si>
  <si>
    <t>"Kl/01</t>
  </si>
  <si>
    <t>37,6</t>
  </si>
  <si>
    <t>53</t>
  </si>
  <si>
    <t>138R001</t>
  </si>
  <si>
    <t xml:space="preserve">Oplechování hrany  balkonu poplastovaný plech tl. 0,7 mm r.š. 150 mm  ozn Kl/01 ,povrch 25 µm Polyester mat  - specifikace viz tabulka klemp. práce</t>
  </si>
  <si>
    <t>1576557540</t>
  </si>
  <si>
    <t>37,60</t>
  </si>
  <si>
    <t>54</t>
  </si>
  <si>
    <t>764301115</t>
  </si>
  <si>
    <t xml:space="preserve">Montáž  lemování zdí boční nebo horní rovné, střech s krytinou skládanou mimo prejzovou, rozvinuté šířky do 400 mm</t>
  </si>
  <si>
    <t>-1790085706</t>
  </si>
  <si>
    <t>"Kl/02</t>
  </si>
  <si>
    <t>39,3</t>
  </si>
  <si>
    <t>"Kl/03</t>
  </si>
  <si>
    <t>"Kl/04</t>
  </si>
  <si>
    <t>55</t>
  </si>
  <si>
    <t>138R002</t>
  </si>
  <si>
    <t xml:space="preserve">Lišta pro přikotvení  PVC folie na stěnu ,poplastovaný plech tl. 0,7 mm r.š. 80 mm  ozn Kl/02 ,povrch 25 µm Polyester mat  - specifikace viz tabulka klemp. práce</t>
  </si>
  <si>
    <t>1836247534</t>
  </si>
  <si>
    <t>39,30</t>
  </si>
  <si>
    <t>56</t>
  </si>
  <si>
    <t>138R003</t>
  </si>
  <si>
    <t xml:space="preserve">Krycí lišta z předzvětrlého titanzinkového plechu tl. 0,7 mm r.š. 150 mm  ozn. Kl/03   - specifikace viz tabulka klemp. práce</t>
  </si>
  <si>
    <t>-1817130955</t>
  </si>
  <si>
    <t>57</t>
  </si>
  <si>
    <t>138R004</t>
  </si>
  <si>
    <t xml:space="preserve">Zpevnění koutu - poplastovaný plech tl. 0,7 mm r.š. 100 mm  ozn Kl/04 ,povrch 25 µm Polyester mat  - specifikace viz tabulka klemp. práce</t>
  </si>
  <si>
    <t>1205573673</t>
  </si>
  <si>
    <t>58</t>
  </si>
  <si>
    <t>764306114</t>
  </si>
  <si>
    <t>Montáž lemování sloupků zábradlí obvodu přes 300 mm</t>
  </si>
  <si>
    <t>-1290283769</t>
  </si>
  <si>
    <t>59</t>
  </si>
  <si>
    <t>138R005</t>
  </si>
  <si>
    <t>ks</t>
  </si>
  <si>
    <t>-726414703</t>
  </si>
  <si>
    <t>60</t>
  </si>
  <si>
    <t>998764101</t>
  </si>
  <si>
    <t>Přesun hmot pro konstrukce klempířské stanovený z hmotnosti přesunovaného materiálu vodorovná dopravní vzdálenost do 50 m v objektech výšky do 6 m</t>
  </si>
  <si>
    <t>-856145244</t>
  </si>
  <si>
    <t>767-1</t>
  </si>
  <si>
    <t>Konstrukce zámečnické - uměleckokovářské a restaurátorské práce</t>
  </si>
  <si>
    <t>61</t>
  </si>
  <si>
    <t>767R00R01</t>
  </si>
  <si>
    <t>Odborná demontáž jednotlivých polí zábradlí včetně nosných sloupků</t>
  </si>
  <si>
    <t>-489634856</t>
  </si>
  <si>
    <t>1,1+7,7+22,20+5,7+1,15</t>
  </si>
  <si>
    <t>62</t>
  </si>
  <si>
    <t>767R00R02</t>
  </si>
  <si>
    <t>Nadstavení sloupků zábradlí a nové technické řešení ukotvení - specifikace viz restaurátorský záměr</t>
  </si>
  <si>
    <t>1523430952</t>
  </si>
  <si>
    <t>63</t>
  </si>
  <si>
    <t>767R00R03</t>
  </si>
  <si>
    <t xml:space="preserve">Doplnění rohových sloupků zábradlí  - specifikace viz restaurátorský záměr</t>
  </si>
  <si>
    <t>1884483660</t>
  </si>
  <si>
    <t>64</t>
  </si>
  <si>
    <t>767R00R04</t>
  </si>
  <si>
    <t xml:space="preserve">Odborná oprava zábradlí balkonu - specifikace  viz restaurátorský záměr</t>
  </si>
  <si>
    <t>-2059255108</t>
  </si>
  <si>
    <t>65</t>
  </si>
  <si>
    <t>767R00R05</t>
  </si>
  <si>
    <t xml:space="preserve">Demontáž nepůvodní krajní konzoly a nahrazení novou odlitou kopií originálu - specifikace  viz restaurátorský záměr</t>
  </si>
  <si>
    <t>1535044037</t>
  </si>
  <si>
    <t>66</t>
  </si>
  <si>
    <t>767R00R06</t>
  </si>
  <si>
    <t>Odborná oprava hlavic na litinových konzolách - specifikace viz restaurátorský záměr</t>
  </si>
  <si>
    <t>-17728023</t>
  </si>
  <si>
    <t>67</t>
  </si>
  <si>
    <t>767R00R07</t>
  </si>
  <si>
    <t>Odborné očištění litinových i Fe prvků od koroze , původních nátěrů a jejich chemické ošetření - specifikace viz restaurátorský záměr</t>
  </si>
  <si>
    <t>-328189820</t>
  </si>
  <si>
    <t>68</t>
  </si>
  <si>
    <t>767R00R08</t>
  </si>
  <si>
    <t>Finální povrchová úprava prvků - specifikace viz restaurátorský záměr</t>
  </si>
  <si>
    <t>-138697389</t>
  </si>
  <si>
    <t>(1,1+7,7+22,20+5,7+1,15)</t>
  </si>
  <si>
    <t>69</t>
  </si>
  <si>
    <t>767R00R09</t>
  </si>
  <si>
    <t xml:space="preserve">Zpětná montáž opravených prvků zábradlí  - specifikace viz restaurátorský záměr</t>
  </si>
  <si>
    <t>1532534753</t>
  </si>
  <si>
    <t>70</t>
  </si>
  <si>
    <t>767R00R10</t>
  </si>
  <si>
    <t>Odborný průzkum stávající konstrukce zábradlí balkonu (fotodokumentace,stratigrafie) včetně restaurátorské zprávy - specifikace viz restaurátorský záměr</t>
  </si>
  <si>
    <t>soubor</t>
  </si>
  <si>
    <t>1128788271</t>
  </si>
  <si>
    <t>71</t>
  </si>
  <si>
    <t>767R00R11</t>
  </si>
  <si>
    <t>Náklady na materiál a dopravu opravovaných prvků do odborné dílny a zpět - specifikace viz restaurátorský záměr</t>
  </si>
  <si>
    <t>-1867598955</t>
  </si>
  <si>
    <t>783</t>
  </si>
  <si>
    <t>Dokončovací práce - nátěry</t>
  </si>
  <si>
    <t>72</t>
  </si>
  <si>
    <t>783823155</t>
  </si>
  <si>
    <t>Penetrační nátěr omítek hrubých betonových povrchů nebo omítek hrubých, rýhovaných tenkovrstvých nebo škrábaných (břízolitových) silikonový</t>
  </si>
  <si>
    <t>300574041</t>
  </si>
  <si>
    <t>73</t>
  </si>
  <si>
    <t>783827405</t>
  </si>
  <si>
    <t>Krycí (ochranný ) nátěr omítek dvojnásobný hladkých betonových povrchů nebo povrchů z desek na bázi dřeva (dřevovláknitých apod.) silikonový</t>
  </si>
  <si>
    <t>642468255</t>
  </si>
  <si>
    <t>"viz penetrace</t>
  </si>
  <si>
    <t>VON - Vedlejsi a ostatni naklady</t>
  </si>
  <si>
    <t>VRN.1 - Vedlejší rozpočtové náklady</t>
  </si>
  <si>
    <t xml:space="preserve">VRN -   Vedlejší rozpočtové náklady</t>
  </si>
  <si>
    <t xml:space="preserve">    VRN9 - Ostatní náklady</t>
  </si>
  <si>
    <t>VRN</t>
  </si>
  <si>
    <t xml:space="preserve">  Vedlejší rozpočtové náklady</t>
  </si>
  <si>
    <t>030001001</t>
  </si>
  <si>
    <t>Náklady na dokumentaci ZS, na přípravu území pro ZS včetně odstranění materiálu a konstrukcí v prostoru staveniště, na vybudování odběrných míst, na zřízení přípojek médií, na vlastní vybudování objektů ZS, provizornich komunikací, oplocení a osvětlení pěších/dopravních koridorů apod.</t>
  </si>
  <si>
    <t>Kč</t>
  </si>
  <si>
    <t>1024</t>
  </si>
  <si>
    <t>796712806</t>
  </si>
  <si>
    <t>030001002</t>
  </si>
  <si>
    <t>Náklady na vybavení/pronájem objektů ZS, náklady na energie, úklid, údržbu a opravy objektů ZS, čištění pojezdových a manipulačních ploch, zabezpečení staveniště apod.</t>
  </si>
  <si>
    <t>-1656609831</t>
  </si>
  <si>
    <t>039001003</t>
  </si>
  <si>
    <t xml:space="preserve">Náklady na demontáž/odstranění objektů ZS a jejich odvozu a náklady na uvedení pozemku do původního stavu včetně nákladů s tím spojených._x000d_
</t>
  </si>
  <si>
    <t>-539450297</t>
  </si>
  <si>
    <t>079002001</t>
  </si>
  <si>
    <t>Náklady na vliv ostatních provozních vlivů</t>
  </si>
  <si>
    <t>-1278327342</t>
  </si>
  <si>
    <t>VRN9</t>
  </si>
  <si>
    <t>Ostatní náklady</t>
  </si>
  <si>
    <t>091404000</t>
  </si>
  <si>
    <t>Ostatní náklady související s objektem práce na památkovém objektu</t>
  </si>
  <si>
    <t>CS ÚRS 2017 01</t>
  </si>
  <si>
    <t>-988768983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</si>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</sst>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800080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name val="Trebuchet MS"/>
      <family val="0"/>
      <charset val="238"/>
    </font>
    <font>
      <sz val="8"/>
      <color rgb="FFFAE682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8"/>
      <color theme="10"/>
      <name val="Wingdings 2"/>
    </font>
    <font>
      <b/>
      <sz val="10"/>
      <color rgb="FF003366"/>
      <name val="Trebuchet MS"/>
    </font>
    <font>
      <sz val="10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none">
        <fgColor indexed="64"/>
        <bgColor indexed="65"/>
      </patternFill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right style="thin">
        <color rgb="FF000000"/>
      </right>
      <top style="hair">
        <color rgb="FF969696"/>
      </top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6" fillId="0" borderId="0" applyNumberFormat="0" applyFill="0" applyBorder="0" applyAlignment="0" applyProtection="0"/>
  </cellStyleXfs>
  <cellXfs count="376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  <protection locked="0"/>
    </xf>
    <xf numFmtId="0" fontId="13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vertical="center"/>
    </xf>
    <xf numFmtId="0" fontId="14" fillId="3" borderId="0" xfId="0" applyFont="1" applyFill="1" applyAlignment="1" applyProtection="1">
      <alignment horizontal="left" vertical="center"/>
    </xf>
    <xf numFmtId="0" fontId="15" fillId="3" borderId="0" xfId="1" applyFont="1" applyFill="1" applyAlignment="1" applyProtection="1">
      <alignment vertical="center"/>
    </xf>
    <xf numFmtId="0" fontId="46" fillId="3" borderId="0" xfId="1" applyFill="1"/>
    <xf numFmtId="0" fontId="0" fillId="3" borderId="0" xfId="0" applyFill="1"/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6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20" fillId="0" borderId="0" xfId="0" applyFont="1" applyAlignment="1">
      <alignment horizontal="left" vertical="top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top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1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4" fontId="21" fillId="0" borderId="8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horizontal="center" vertical="center"/>
    </xf>
    <xf numFmtId="4" fontId="20" fillId="0" borderId="0" xfId="0" applyNumberFormat="1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center" vertical="center"/>
    </xf>
    <xf numFmtId="0" fontId="3" fillId="5" borderId="10" xfId="0" applyFont="1" applyFill="1" applyBorder="1" applyAlignment="1" applyProtection="1">
      <alignment horizontal="left" vertical="center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11" xfId="0" applyFont="1" applyFill="1" applyBorder="1" applyAlignment="1" applyProtection="1">
      <alignment vertical="center"/>
    </xf>
    <xf numFmtId="0" fontId="0" fillId="5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5" xfId="0" applyFont="1" applyBorder="1" applyAlignment="1">
      <alignment vertical="center"/>
    </xf>
    <xf numFmtId="0" fontId="22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" fillId="0" borderId="18" xfId="0" applyFont="1" applyBorder="1" applyAlignment="1" applyProtection="1">
      <alignment horizontal="left" vertical="center"/>
    </xf>
    <xf numFmtId="0" fontId="0" fillId="0" borderId="19" xfId="0" applyFont="1" applyBorder="1" applyAlignment="1" applyProtection="1">
      <alignment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0" fillId="6" borderId="10" xfId="0" applyFont="1" applyFill="1" applyBorder="1" applyAlignment="1" applyProtection="1">
      <alignment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right" vertical="center"/>
    </xf>
    <xf numFmtId="0" fontId="2" fillId="6" borderId="11" xfId="0" applyFont="1" applyFill="1" applyBorder="1" applyAlignment="1" applyProtection="1">
      <alignment horizontal="center" vertical="center"/>
    </xf>
    <xf numFmtId="0" fontId="19" fillId="0" borderId="20" xfId="0" applyFont="1" applyBorder="1" applyAlignment="1" applyProtection="1">
      <alignment horizontal="center" vertical="center" wrapText="1"/>
    </xf>
    <xf numFmtId="0" fontId="19" fillId="0" borderId="21" xfId="0" applyFont="1" applyBorder="1" applyAlignment="1" applyProtection="1">
      <alignment horizontal="center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3" fillId="0" borderId="18" xfId="0" applyNumberFormat="1" applyFont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vertical="center"/>
    </xf>
    <xf numFmtId="166" fontId="23" fillId="0" borderId="0" xfId="0" applyNumberFormat="1" applyFont="1" applyBorder="1" applyAlignment="1" applyProtection="1">
      <alignment vertical="center"/>
    </xf>
    <xf numFmtId="4" fontId="23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4" fillId="0" borderId="5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horizontal="right" vertical="center"/>
    </xf>
    <xf numFmtId="4" fontId="27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30" fillId="0" borderId="0" xfId="1" applyFont="1" applyAlignment="1">
      <alignment horizontal="center" vertical="center"/>
    </xf>
    <xf numFmtId="0" fontId="5" fillId="0" borderId="5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31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5" xfId="0" applyFont="1" applyBorder="1" applyAlignment="1">
      <alignment vertical="center"/>
    </xf>
    <xf numFmtId="4" fontId="32" fillId="0" borderId="18" xfId="0" applyNumberFormat="1" applyFont="1" applyBorder="1" applyAlignment="1" applyProtection="1">
      <alignment vertical="center"/>
    </xf>
    <xf numFmtId="4" fontId="32" fillId="0" borderId="0" xfId="0" applyNumberFormat="1" applyFont="1" applyBorder="1" applyAlignment="1" applyProtection="1">
      <alignment vertical="center"/>
    </xf>
    <xf numFmtId="166" fontId="32" fillId="0" borderId="0" xfId="0" applyNumberFormat="1" applyFont="1" applyBorder="1" applyAlignment="1" applyProtection="1">
      <alignment vertical="center"/>
    </xf>
    <xf numFmtId="4" fontId="32" fillId="0" borderId="19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2" fillId="0" borderId="23" xfId="0" applyNumberFormat="1" applyFont="1" applyBorder="1" applyAlignment="1" applyProtection="1">
      <alignment vertical="center"/>
    </xf>
    <xf numFmtId="4" fontId="32" fillId="0" borderId="24" xfId="0" applyNumberFormat="1" applyFont="1" applyBorder="1" applyAlignment="1" applyProtection="1">
      <alignment vertical="center"/>
    </xf>
    <xf numFmtId="166" fontId="32" fillId="0" borderId="24" xfId="0" applyNumberFormat="1" applyFont="1" applyBorder="1" applyAlignment="1" applyProtection="1">
      <alignment vertical="center"/>
    </xf>
    <xf numFmtId="4" fontId="32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5" fillId="3" borderId="0" xfId="0" applyFont="1" applyFill="1" applyAlignment="1">
      <alignment vertical="center"/>
    </xf>
    <xf numFmtId="0" fontId="14" fillId="3" borderId="0" xfId="0" applyFont="1" applyFill="1" applyAlignment="1">
      <alignment horizontal="left" vertical="center"/>
    </xf>
    <xf numFmtId="0" fontId="33" fillId="3" borderId="0" xfId="1" applyFont="1" applyFill="1" applyAlignment="1">
      <alignment vertical="center"/>
    </xf>
    <xf numFmtId="0" fontId="5" fillId="3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19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left" vertical="center"/>
    </xf>
    <xf numFmtId="4" fontId="24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 applyProtection="1">
      <alignment vertical="center"/>
    </xf>
    <xf numFmtId="0" fontId="3" fillId="6" borderId="9" xfId="0" applyFont="1" applyFill="1" applyBorder="1" applyAlignment="1" applyProtection="1">
      <alignment horizontal="left" vertical="center"/>
    </xf>
    <xf numFmtId="0" fontId="3" fillId="6" borderId="10" xfId="0" applyFont="1" applyFill="1" applyBorder="1" applyAlignment="1" applyProtection="1">
      <alignment horizontal="right" vertical="center"/>
    </xf>
    <xf numFmtId="0" fontId="3" fillId="6" borderId="10" xfId="0" applyFont="1" applyFill="1" applyBorder="1" applyAlignment="1" applyProtection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 applyProtection="1">
      <alignment vertical="center"/>
    </xf>
    <xf numFmtId="0" fontId="0" fillId="6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2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 applyProtection="1">
      <alignment horizontal="right" vertical="center"/>
    </xf>
    <xf numFmtId="0" fontId="0" fillId="6" borderId="6" xfId="0" applyFont="1" applyFill="1" applyBorder="1" applyAlignment="1" applyProtection="1">
      <alignment vertical="center"/>
    </xf>
    <xf numFmtId="0" fontId="34" fillId="0" borderId="0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24" xfId="0" applyFont="1" applyBorder="1" applyAlignment="1" applyProtection="1">
      <alignment horizontal="left" vertical="center"/>
    </xf>
    <xf numFmtId="0" fontId="7" fillId="0" borderId="24" xfId="0" applyFont="1" applyBorder="1" applyAlignment="1" applyProtection="1">
      <alignment vertical="center"/>
    </xf>
    <xf numFmtId="0" fontId="7" fillId="0" borderId="24" xfId="0" applyFont="1" applyBorder="1" applyAlignment="1" applyProtection="1">
      <alignment vertical="center"/>
      <protection locked="0"/>
    </xf>
    <xf numFmtId="4" fontId="7" fillId="0" borderId="24" xfId="0" applyNumberFormat="1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 wrapText="1"/>
    </xf>
    <xf numFmtId="0" fontId="0" fillId="0" borderId="0" xfId="0" applyProtection="1"/>
    <xf numFmtId="0" fontId="0" fillId="0" borderId="5" xfId="0" applyBorder="1"/>
    <xf numFmtId="0" fontId="2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/>
    <xf numFmtId="166" fontId="35" fillId="0" borderId="16" xfId="0" applyNumberFormat="1" applyFont="1" applyBorder="1" applyAlignment="1" applyProtection="1"/>
    <xf numFmtId="166" fontId="35" fillId="0" borderId="17" xfId="0" applyNumberFormat="1" applyFont="1" applyBorder="1" applyAlignment="1" applyProtection="1"/>
    <xf numFmtId="4" fontId="36" fillId="0" borderId="0" xfId="0" applyNumberFormat="1" applyFont="1" applyAlignment="1">
      <alignment vertical="center"/>
    </xf>
    <xf numFmtId="0" fontId="8" fillId="0" borderId="5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5" xfId="0" applyFont="1" applyBorder="1" applyAlignment="1"/>
    <xf numFmtId="0" fontId="8" fillId="0" borderId="18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9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7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5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5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9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8" fillId="0" borderId="28" xfId="0" applyFont="1" applyBorder="1" applyAlignment="1" applyProtection="1">
      <alignment horizontal="center" vertical="center"/>
    </xf>
    <xf numFmtId="49" fontId="38" fillId="0" borderId="28" xfId="0" applyNumberFormat="1" applyFont="1" applyBorder="1" applyAlignment="1" applyProtection="1">
      <alignment horizontal="left" vertical="center" wrapText="1"/>
    </xf>
    <xf numFmtId="0" fontId="38" fillId="0" borderId="28" xfId="0" applyFont="1" applyBorder="1" applyAlignment="1" applyProtection="1">
      <alignment horizontal="left" vertical="center" wrapText="1"/>
    </xf>
    <xf numFmtId="0" fontId="38" fillId="0" borderId="28" xfId="0" applyFont="1" applyBorder="1" applyAlignment="1" applyProtection="1">
      <alignment horizontal="center" vertical="center" wrapText="1"/>
    </xf>
    <xf numFmtId="167" fontId="38" fillId="0" borderId="28" xfId="0" applyNumberFormat="1" applyFont="1" applyBorder="1" applyAlignment="1" applyProtection="1">
      <alignment vertical="center"/>
    </xf>
    <xf numFmtId="4" fontId="38" fillId="4" borderId="28" xfId="0" applyNumberFormat="1" applyFont="1" applyFill="1" applyBorder="1" applyAlignment="1" applyProtection="1">
      <alignment vertical="center"/>
      <protection locked="0"/>
    </xf>
    <xf numFmtId="4" fontId="38" fillId="0" borderId="28" xfId="0" applyNumberFormat="1" applyFont="1" applyBorder="1" applyAlignment="1" applyProtection="1">
      <alignment vertical="center"/>
    </xf>
    <xf numFmtId="0" fontId="38" fillId="0" borderId="5" xfId="0" applyFont="1" applyBorder="1" applyAlignment="1">
      <alignment vertical="center"/>
    </xf>
    <xf numFmtId="0" fontId="38" fillId="4" borderId="28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vertical="center"/>
    </xf>
    <xf numFmtId="0" fontId="10" fillId="0" borderId="24" xfId="0" applyFont="1" applyBorder="1" applyAlignment="1" applyProtection="1">
      <alignment vertical="center"/>
    </xf>
    <xf numFmtId="0" fontId="10" fillId="0" borderId="25" xfId="0" applyFont="1" applyBorder="1" applyAlignment="1" applyProtection="1">
      <alignment vertical="center"/>
    </xf>
    <xf numFmtId="0" fontId="0" fillId="0" borderId="0" xfId="0" applyAlignment="1">
      <alignment vertical="top"/>
      <protection locked="0"/>
    </xf>
    <xf numFmtId="0" fontId="39" fillId="0" borderId="29" xfId="0" applyFont="1" applyBorder="1" applyAlignment="1">
      <alignment vertical="center" wrapText="1"/>
      <protection locked="0"/>
    </xf>
    <xf numFmtId="0" fontId="39" fillId="0" borderId="30" xfId="0" applyFont="1" applyBorder="1" applyAlignment="1">
      <alignment vertical="center" wrapText="1"/>
      <protection locked="0"/>
    </xf>
    <xf numFmtId="0" fontId="39" fillId="0" borderId="31" xfId="0" applyFont="1" applyBorder="1" applyAlignment="1">
      <alignment vertical="center" wrapText="1"/>
      <protection locked="0"/>
    </xf>
    <xf numFmtId="0" fontId="39" fillId="0" borderId="32" xfId="0" applyFont="1" applyBorder="1" applyAlignment="1">
      <alignment horizontal="center" vertical="center" wrapText="1"/>
      <protection locked="0"/>
    </xf>
    <xf numFmtId="0" fontId="40" fillId="0" borderId="1" xfId="0" applyFont="1" applyBorder="1" applyAlignment="1">
      <alignment horizontal="center" vertical="center" wrapText="1"/>
      <protection locked="0"/>
    </xf>
    <xf numFmtId="0" fontId="39" fillId="0" borderId="33" xfId="0" applyFont="1" applyBorder="1" applyAlignment="1">
      <alignment horizontal="center" vertical="center" wrapText="1"/>
      <protection locked="0"/>
    </xf>
    <xf numFmtId="0" fontId="39" fillId="0" borderId="32" xfId="0" applyFont="1" applyBorder="1" applyAlignment="1">
      <alignment vertical="center" wrapText="1"/>
      <protection locked="0"/>
    </xf>
    <xf numFmtId="0" fontId="41" fillId="0" borderId="34" xfId="0" applyFont="1" applyBorder="1" applyAlignment="1">
      <alignment horizontal="left" wrapText="1"/>
      <protection locked="0"/>
    </xf>
    <xf numFmtId="0" fontId="39" fillId="0" borderId="33" xfId="0" applyFont="1" applyBorder="1" applyAlignment="1">
      <alignment vertical="center" wrapText="1"/>
      <protection locked="0"/>
    </xf>
    <xf numFmtId="0" fontId="41" fillId="0" borderId="1" xfId="0" applyFont="1" applyBorder="1" applyAlignment="1">
      <alignment horizontal="left" vertical="center" wrapText="1"/>
      <protection locked="0"/>
    </xf>
    <xf numFmtId="0" fontId="42" fillId="0" borderId="1" xfId="0" applyFont="1" applyBorder="1" applyAlignment="1">
      <alignment horizontal="left" vertical="center" wrapText="1"/>
      <protection locked="0"/>
    </xf>
    <xf numFmtId="0" fontId="42" fillId="0" borderId="32" xfId="0" applyFont="1" applyBorder="1" applyAlignment="1">
      <alignment vertical="center" wrapText="1"/>
      <protection locked="0"/>
    </xf>
    <xf numFmtId="0" fontId="42" fillId="0" borderId="1" xfId="0" applyFont="1" applyBorder="1" applyAlignment="1">
      <alignment vertical="center" wrapText="1"/>
      <protection locked="0"/>
    </xf>
    <xf numFmtId="0" fontId="42" fillId="0" borderId="1" xfId="0" applyFont="1" applyBorder="1" applyAlignment="1">
      <alignment vertical="center"/>
      <protection locked="0"/>
    </xf>
    <xf numFmtId="0" fontId="42" fillId="0" borderId="1" xfId="0" applyFont="1" applyBorder="1" applyAlignment="1">
      <alignment horizontal="left" vertical="center"/>
      <protection locked="0"/>
    </xf>
    <xf numFmtId="49" fontId="42" fillId="0" borderId="1" xfId="0" applyNumberFormat="1" applyFont="1" applyBorder="1" applyAlignment="1">
      <alignment horizontal="left" vertical="center" wrapText="1"/>
      <protection locked="0"/>
    </xf>
    <xf numFmtId="49" fontId="42" fillId="0" borderId="1" xfId="0" applyNumberFormat="1" applyFont="1" applyBorder="1" applyAlignment="1">
      <alignment vertical="center" wrapText="1"/>
      <protection locked="0"/>
    </xf>
    <xf numFmtId="0" fontId="39" fillId="0" borderId="35" xfId="0" applyFont="1" applyBorder="1" applyAlignment="1">
      <alignment vertical="center" wrapText="1"/>
      <protection locked="0"/>
    </xf>
    <xf numFmtId="0" fontId="43" fillId="0" borderId="34" xfId="0" applyFont="1" applyBorder="1" applyAlignment="1">
      <alignment vertical="center" wrapText="1"/>
      <protection locked="0"/>
    </xf>
    <xf numFmtId="0" fontId="39" fillId="0" borderId="36" xfId="0" applyFont="1" applyBorder="1" applyAlignment="1">
      <alignment vertical="center" wrapText="1"/>
      <protection locked="0"/>
    </xf>
    <xf numFmtId="0" fontId="39" fillId="0" borderId="1" xfId="0" applyFont="1" applyBorder="1" applyAlignment="1">
      <alignment vertical="top"/>
      <protection locked="0"/>
    </xf>
    <xf numFmtId="0" fontId="39" fillId="0" borderId="0" xfId="0" applyFont="1" applyAlignment="1">
      <alignment vertical="top"/>
      <protection locked="0"/>
    </xf>
    <xf numFmtId="0" fontId="39" fillId="0" borderId="29" xfId="0" applyFont="1" applyBorder="1" applyAlignment="1">
      <alignment horizontal="left" vertical="center"/>
      <protection locked="0"/>
    </xf>
    <xf numFmtId="0" fontId="39" fillId="0" borderId="30" xfId="0" applyFont="1" applyBorder="1" applyAlignment="1">
      <alignment horizontal="left" vertical="center"/>
      <protection locked="0"/>
    </xf>
    <xf numFmtId="0" fontId="39" fillId="0" borderId="31" xfId="0" applyFont="1" applyBorder="1" applyAlignment="1">
      <alignment horizontal="left" vertical="center"/>
      <protection locked="0"/>
    </xf>
    <xf numFmtId="0" fontId="39" fillId="0" borderId="32" xfId="0" applyFont="1" applyBorder="1" applyAlignment="1">
      <alignment horizontal="left" vertical="center"/>
      <protection locked="0"/>
    </xf>
    <xf numFmtId="0" fontId="40" fillId="0" borderId="1" xfId="0" applyFont="1" applyBorder="1" applyAlignment="1">
      <alignment horizontal="center" vertical="center"/>
      <protection locked="0"/>
    </xf>
    <xf numFmtId="0" fontId="39" fillId="0" borderId="33" xfId="0" applyFont="1" applyBorder="1" applyAlignment="1">
      <alignment horizontal="left" vertical="center"/>
      <protection locked="0"/>
    </xf>
    <xf numFmtId="0" fontId="41" fillId="0" borderId="1" xfId="0" applyFont="1" applyBorder="1" applyAlignment="1">
      <alignment horizontal="left" vertical="center"/>
      <protection locked="0"/>
    </xf>
    <xf numFmtId="0" fontId="44" fillId="0" borderId="0" xfId="0" applyFont="1" applyAlignment="1">
      <alignment horizontal="left" vertical="center"/>
      <protection locked="0"/>
    </xf>
    <xf numFmtId="0" fontId="41" fillId="0" borderId="34" xfId="0" applyFont="1" applyBorder="1" applyAlignment="1">
      <alignment horizontal="left" vertical="center"/>
      <protection locked="0"/>
    </xf>
    <xf numFmtId="0" fontId="41" fillId="0" borderId="34" xfId="0" applyFont="1" applyBorder="1" applyAlignment="1">
      <alignment horizontal="center" vertical="center"/>
      <protection locked="0"/>
    </xf>
    <xf numFmtId="0" fontId="44" fillId="0" borderId="34" xfId="0" applyFont="1" applyBorder="1" applyAlignment="1">
      <alignment horizontal="left" vertical="center"/>
      <protection locked="0"/>
    </xf>
    <xf numFmtId="0" fontId="45" fillId="0" borderId="1" xfId="0" applyFont="1" applyBorder="1" applyAlignment="1">
      <alignment horizontal="left" vertical="center"/>
      <protection locked="0"/>
    </xf>
    <xf numFmtId="0" fontId="42" fillId="0" borderId="0" xfId="0" applyFont="1" applyAlignment="1">
      <alignment horizontal="left" vertical="center"/>
      <protection locked="0"/>
    </xf>
    <xf numFmtId="0" fontId="42" fillId="0" borderId="1" xfId="0" applyFont="1" applyBorder="1" applyAlignment="1">
      <alignment horizontal="center" vertical="center"/>
      <protection locked="0"/>
    </xf>
    <xf numFmtId="0" fontId="42" fillId="0" borderId="32" xfId="0" applyFont="1" applyBorder="1" applyAlignment="1">
      <alignment horizontal="left" vertical="center"/>
      <protection locked="0"/>
    </xf>
    <xf numFmtId="0" fontId="42" fillId="2" borderId="1" xfId="0" applyFont="1" applyFill="1" applyBorder="1" applyAlignment="1">
      <alignment horizontal="left" vertical="center"/>
      <protection locked="0"/>
    </xf>
    <xf numFmtId="0" fontId="42" fillId="2" borderId="1" xfId="0" applyFont="1" applyFill="1" applyBorder="1" applyAlignment="1">
      <alignment horizontal="center" vertical="center"/>
      <protection locked="0"/>
    </xf>
    <xf numFmtId="0" fontId="39" fillId="0" borderId="35" xfId="0" applyFont="1" applyBorder="1" applyAlignment="1">
      <alignment horizontal="left" vertical="center"/>
      <protection locked="0"/>
    </xf>
    <xf numFmtId="0" fontId="43" fillId="0" borderId="34" xfId="0" applyFont="1" applyBorder="1" applyAlignment="1">
      <alignment horizontal="left" vertical="center"/>
      <protection locked="0"/>
    </xf>
    <xf numFmtId="0" fontId="39" fillId="0" borderId="36" xfId="0" applyFont="1" applyBorder="1" applyAlignment="1">
      <alignment horizontal="left" vertical="center"/>
      <protection locked="0"/>
    </xf>
    <xf numFmtId="0" fontId="39" fillId="0" borderId="1" xfId="0" applyFont="1" applyBorder="1" applyAlignment="1">
      <alignment horizontal="left" vertical="center"/>
      <protection locked="0"/>
    </xf>
    <xf numFmtId="0" fontId="43" fillId="0" borderId="1" xfId="0" applyFont="1" applyBorder="1" applyAlignment="1">
      <alignment horizontal="left" vertical="center"/>
      <protection locked="0"/>
    </xf>
    <xf numFmtId="0" fontId="44" fillId="0" borderId="1" xfId="0" applyFont="1" applyBorder="1" applyAlignment="1">
      <alignment horizontal="left" vertical="center"/>
      <protection locked="0"/>
    </xf>
    <xf numFmtId="0" fontId="42" fillId="0" borderId="34" xfId="0" applyFont="1" applyBorder="1" applyAlignment="1">
      <alignment horizontal="left" vertical="center"/>
      <protection locked="0"/>
    </xf>
    <xf numFmtId="0" fontId="39" fillId="0" borderId="1" xfId="0" applyFont="1" applyBorder="1" applyAlignment="1">
      <alignment horizontal="left" vertical="center" wrapText="1"/>
      <protection locked="0"/>
    </xf>
    <xf numFmtId="0" fontId="42" fillId="0" borderId="1" xfId="0" applyFont="1" applyBorder="1" applyAlignment="1">
      <alignment horizontal="center" vertical="center" wrapText="1"/>
      <protection locked="0"/>
    </xf>
    <xf numFmtId="0" fontId="39" fillId="0" borderId="29" xfId="0" applyFont="1" applyBorder="1" applyAlignment="1">
      <alignment horizontal="left" vertical="center" wrapText="1"/>
      <protection locked="0"/>
    </xf>
    <xf numFmtId="0" fontId="39" fillId="0" borderId="30" xfId="0" applyFont="1" applyBorder="1" applyAlignment="1">
      <alignment horizontal="left" vertical="center" wrapText="1"/>
      <protection locked="0"/>
    </xf>
    <xf numFmtId="0" fontId="39" fillId="0" borderId="31" xfId="0" applyFont="1" applyBorder="1" applyAlignment="1">
      <alignment horizontal="left" vertical="center" wrapText="1"/>
      <protection locked="0"/>
    </xf>
    <xf numFmtId="0" fontId="39" fillId="0" borderId="32" xfId="0" applyFont="1" applyBorder="1" applyAlignment="1">
      <alignment horizontal="left" vertical="center" wrapText="1"/>
      <protection locked="0"/>
    </xf>
    <xf numFmtId="0" fontId="39" fillId="0" borderId="33" xfId="0" applyFont="1" applyBorder="1" applyAlignment="1">
      <alignment horizontal="left" vertical="center" wrapText="1"/>
      <protection locked="0"/>
    </xf>
    <xf numFmtId="0" fontId="44" fillId="0" borderId="32" xfId="0" applyFont="1" applyBorder="1" applyAlignment="1">
      <alignment horizontal="left" vertical="center" wrapText="1"/>
      <protection locked="0"/>
    </xf>
    <xf numFmtId="0" fontId="44" fillId="0" borderId="33" xfId="0" applyFont="1" applyBorder="1" applyAlignment="1">
      <alignment horizontal="left" vertical="center" wrapText="1"/>
      <protection locked="0"/>
    </xf>
    <xf numFmtId="0" fontId="42" fillId="0" borderId="32" xfId="0" applyFont="1" applyBorder="1" applyAlignment="1">
      <alignment horizontal="left" vertical="center" wrapText="1"/>
      <protection locked="0"/>
    </xf>
    <xf numFmtId="0" fontId="42" fillId="0" borderId="33" xfId="0" applyFont="1" applyBorder="1" applyAlignment="1">
      <alignment horizontal="left" vertical="center" wrapText="1"/>
      <protection locked="0"/>
    </xf>
    <xf numFmtId="0" fontId="42" fillId="0" borderId="33" xfId="0" applyFont="1" applyBorder="1" applyAlignment="1">
      <alignment horizontal="left" vertical="center"/>
      <protection locked="0"/>
    </xf>
    <xf numFmtId="0" fontId="42" fillId="0" borderId="35" xfId="0" applyFont="1" applyBorder="1" applyAlignment="1">
      <alignment horizontal="left" vertical="center" wrapText="1"/>
      <protection locked="0"/>
    </xf>
    <xf numFmtId="0" fontId="42" fillId="0" borderId="34" xfId="0" applyFont="1" applyBorder="1" applyAlignment="1">
      <alignment horizontal="left" vertical="center" wrapText="1"/>
      <protection locked="0"/>
    </xf>
    <xf numFmtId="0" fontId="42" fillId="0" borderId="36" xfId="0" applyFont="1" applyBorder="1" applyAlignment="1">
      <alignment horizontal="left" vertical="center" wrapText="1"/>
      <protection locked="0"/>
    </xf>
    <xf numFmtId="0" fontId="42" fillId="0" borderId="1" xfId="0" applyFont="1" applyBorder="1" applyAlignment="1">
      <alignment horizontal="left" vertical="top"/>
      <protection locked="0"/>
    </xf>
    <xf numFmtId="0" fontId="42" fillId="0" borderId="1" xfId="0" applyFont="1" applyBorder="1" applyAlignment="1">
      <alignment horizontal="center" vertical="top"/>
      <protection locked="0"/>
    </xf>
    <xf numFmtId="0" fontId="42" fillId="0" borderId="35" xfId="0" applyFont="1" applyBorder="1" applyAlignment="1">
      <alignment horizontal="left" vertical="center"/>
      <protection locked="0"/>
    </xf>
    <xf numFmtId="0" fontId="42" fillId="0" borderId="36" xfId="0" applyFont="1" applyBorder="1" applyAlignment="1">
      <alignment horizontal="left" vertical="center"/>
      <protection locked="0"/>
    </xf>
    <xf numFmtId="0" fontId="44" fillId="0" borderId="0" xfId="0" applyFont="1" applyAlignment="1">
      <alignment vertical="center"/>
      <protection locked="0"/>
    </xf>
    <xf numFmtId="0" fontId="41" fillId="0" borderId="1" xfId="0" applyFont="1" applyBorder="1" applyAlignment="1">
      <alignment vertical="center"/>
      <protection locked="0"/>
    </xf>
    <xf numFmtId="0" fontId="44" fillId="0" borderId="34" xfId="0" applyFont="1" applyBorder="1" applyAlignment="1">
      <alignment vertical="center"/>
      <protection locked="0"/>
    </xf>
    <xf numFmtId="0" fontId="41" fillId="0" borderId="34" xfId="0" applyFont="1" applyBorder="1" applyAlignment="1">
      <alignment vertical="center"/>
      <protection locked="0"/>
    </xf>
    <xf numFmtId="0" fontId="0" fillId="0" borderId="1" xfId="0" applyBorder="1" applyAlignment="1">
      <alignment vertical="top"/>
      <protection locked="0"/>
    </xf>
    <xf numFmtId="49" fontId="42" fillId="0" borderId="1" xfId="0" applyNumberFormat="1" applyFont="1" applyBorder="1" applyAlignment="1">
      <alignment horizontal="left" vertical="center"/>
      <protection locked="0"/>
    </xf>
    <xf numFmtId="0" fontId="0" fillId="0" borderId="34" xfId="0" applyBorder="1" applyAlignment="1">
      <alignment vertical="top"/>
      <protection locked="0"/>
    </xf>
    <xf numFmtId="0" fontId="41" fillId="0" borderId="34" xfId="0" applyFont="1" applyBorder="1" applyAlignment="1">
      <alignment horizontal="left"/>
      <protection locked="0"/>
    </xf>
    <xf numFmtId="0" fontId="44" fillId="0" borderId="34" xfId="0" applyFont="1" applyBorder="1" applyAlignment="1">
      <protection locked="0"/>
    </xf>
    <xf numFmtId="0" fontId="39" fillId="0" borderId="32" xfId="0" applyFont="1" applyBorder="1" applyAlignment="1">
      <alignment vertical="top"/>
      <protection locked="0"/>
    </xf>
    <xf numFmtId="0" fontId="39" fillId="0" borderId="33" xfId="0" applyFont="1" applyBorder="1" applyAlignment="1">
      <alignment vertical="top"/>
      <protection locked="0"/>
    </xf>
    <xf numFmtId="0" fontId="39" fillId="0" borderId="1" xfId="0" applyFont="1" applyBorder="1" applyAlignment="1">
      <alignment horizontal="center" vertical="center"/>
      <protection locked="0"/>
    </xf>
    <xf numFmtId="0" fontId="39" fillId="0" borderId="1" xfId="0" applyFont="1" applyBorder="1" applyAlignment="1">
      <alignment horizontal="left" vertical="top"/>
      <protection locked="0"/>
    </xf>
    <xf numFmtId="0" fontId="39" fillId="0" borderId="35" xfId="0" applyFont="1" applyBorder="1" applyAlignment="1">
      <alignment vertical="top"/>
      <protection locked="0"/>
    </xf>
    <xf numFmtId="0" fontId="39" fillId="0" borderId="34" xfId="0" applyFont="1" applyBorder="1" applyAlignment="1">
      <alignment vertical="top"/>
      <protection locked="0"/>
    </xf>
    <xf numFmtId="0" fontId="39" fillId="0" borderId="36" xfId="0" applyFont="1" applyBorder="1" applyAlignment="1">
      <alignment vertical="top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theme" Target="theme/theme1.xml" /><Relationship Id="rId7" Type="http://schemas.openxmlformats.org/officeDocument/2006/relationships/calcChain" Target="calcChain.xml" /><Relationship Id="rId8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 ht="21.36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ht="36.96" customHeight="1">
      <c r="AR2"/>
      <c r="BS2" s="24" t="s">
        <v>8</v>
      </c>
      <c r="BT2" s="24" t="s">
        <v>9</v>
      </c>
    </row>
    <row r="3" ht="6.96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ht="36.96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ht="14.4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5" t="s">
        <v>16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31"/>
      <c r="BE5" s="36" t="s">
        <v>17</v>
      </c>
      <c r="BS5" s="24" t="s">
        <v>8</v>
      </c>
    </row>
    <row r="6" ht="36.96" customHeight="1">
      <c r="B6" s="28"/>
      <c r="C6" s="29"/>
      <c r="D6" s="37" t="s">
        <v>18</v>
      </c>
      <c r="E6" s="29"/>
      <c r="F6" s="29"/>
      <c r="G6" s="29"/>
      <c r="H6" s="29"/>
      <c r="I6" s="29"/>
      <c r="J6" s="29"/>
      <c r="K6" s="38" t="s">
        <v>19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1"/>
      <c r="BE6" s="39"/>
      <c r="BS6" s="24" t="s">
        <v>8</v>
      </c>
    </row>
    <row r="7" ht="14.4" customHeight="1">
      <c r="B7" s="28"/>
      <c r="C7" s="29"/>
      <c r="D7" s="40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40" t="s">
        <v>22</v>
      </c>
      <c r="AL7" s="29"/>
      <c r="AM7" s="29"/>
      <c r="AN7" s="35" t="s">
        <v>23</v>
      </c>
      <c r="AO7" s="29"/>
      <c r="AP7" s="29"/>
      <c r="AQ7" s="31"/>
      <c r="BE7" s="39"/>
      <c r="BS7" s="24" t="s">
        <v>8</v>
      </c>
    </row>
    <row r="8" ht="14.4" customHeight="1">
      <c r="B8" s="28"/>
      <c r="C8" s="29"/>
      <c r="D8" s="40" t="s">
        <v>24</v>
      </c>
      <c r="E8" s="29"/>
      <c r="F8" s="29"/>
      <c r="G8" s="29"/>
      <c r="H8" s="29"/>
      <c r="I8" s="29"/>
      <c r="J8" s="29"/>
      <c r="K8" s="35" t="s">
        <v>25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40" t="s">
        <v>26</v>
      </c>
      <c r="AL8" s="29"/>
      <c r="AM8" s="29"/>
      <c r="AN8" s="41" t="s">
        <v>27</v>
      </c>
      <c r="AO8" s="29"/>
      <c r="AP8" s="29"/>
      <c r="AQ8" s="31"/>
      <c r="BE8" s="39"/>
      <c r="BS8" s="24" t="s">
        <v>8</v>
      </c>
    </row>
    <row r="9" ht="29.28" customHeight="1">
      <c r="B9" s="28"/>
      <c r="C9" s="29"/>
      <c r="D9" s="34" t="s">
        <v>28</v>
      </c>
      <c r="E9" s="29"/>
      <c r="F9" s="29"/>
      <c r="G9" s="29"/>
      <c r="H9" s="29"/>
      <c r="I9" s="29"/>
      <c r="J9" s="29"/>
      <c r="K9" s="42" t="s">
        <v>29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34" t="s">
        <v>30</v>
      </c>
      <c r="AL9" s="29"/>
      <c r="AM9" s="29"/>
      <c r="AN9" s="42" t="s">
        <v>31</v>
      </c>
      <c r="AO9" s="29"/>
      <c r="AP9" s="29"/>
      <c r="AQ9" s="31"/>
      <c r="BE9" s="39"/>
      <c r="BS9" s="24" t="s">
        <v>8</v>
      </c>
    </row>
    <row r="10" ht="14.4" customHeight="1">
      <c r="B10" s="28"/>
      <c r="C10" s="29"/>
      <c r="D10" s="40" t="s">
        <v>32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40" t="s">
        <v>33</v>
      </c>
      <c r="AL10" s="29"/>
      <c r="AM10" s="29"/>
      <c r="AN10" s="35" t="s">
        <v>34</v>
      </c>
      <c r="AO10" s="29"/>
      <c r="AP10" s="29"/>
      <c r="AQ10" s="31"/>
      <c r="BE10" s="39"/>
      <c r="BS10" s="24" t="s">
        <v>8</v>
      </c>
    </row>
    <row r="11" ht="18.48" customHeight="1">
      <c r="B11" s="28"/>
      <c r="C11" s="29"/>
      <c r="D11" s="29"/>
      <c r="E11" s="35" t="s">
        <v>35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40" t="s">
        <v>36</v>
      </c>
      <c r="AL11" s="29"/>
      <c r="AM11" s="29"/>
      <c r="AN11" s="35" t="s">
        <v>34</v>
      </c>
      <c r="AO11" s="29"/>
      <c r="AP11" s="29"/>
      <c r="AQ11" s="31"/>
      <c r="BE11" s="39"/>
      <c r="BS11" s="24" t="s">
        <v>8</v>
      </c>
    </row>
    <row r="12" ht="6.96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9"/>
      <c r="BS12" s="24" t="s">
        <v>8</v>
      </c>
    </row>
    <row r="13" ht="14.4" customHeight="1">
      <c r="B13" s="28"/>
      <c r="C13" s="29"/>
      <c r="D13" s="40" t="s">
        <v>37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40" t="s">
        <v>33</v>
      </c>
      <c r="AL13" s="29"/>
      <c r="AM13" s="29"/>
      <c r="AN13" s="43" t="s">
        <v>38</v>
      </c>
      <c r="AO13" s="29"/>
      <c r="AP13" s="29"/>
      <c r="AQ13" s="31"/>
      <c r="BE13" s="39"/>
      <c r="BS13" s="24" t="s">
        <v>8</v>
      </c>
    </row>
    <row r="14">
      <c r="B14" s="28"/>
      <c r="C14" s="29"/>
      <c r="D14" s="29"/>
      <c r="E14" s="43" t="s">
        <v>38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0" t="s">
        <v>36</v>
      </c>
      <c r="AL14" s="29"/>
      <c r="AM14" s="29"/>
      <c r="AN14" s="43" t="s">
        <v>38</v>
      </c>
      <c r="AO14" s="29"/>
      <c r="AP14" s="29"/>
      <c r="AQ14" s="31"/>
      <c r="BE14" s="39"/>
      <c r="BS14" s="24" t="s">
        <v>8</v>
      </c>
    </row>
    <row r="15" ht="6.96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9"/>
      <c r="BS15" s="24" t="s">
        <v>6</v>
      </c>
    </row>
    <row r="16" ht="14.4" customHeight="1">
      <c r="B16" s="28"/>
      <c r="C16" s="29"/>
      <c r="D16" s="40" t="s">
        <v>39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40" t="s">
        <v>33</v>
      </c>
      <c r="AL16" s="29"/>
      <c r="AM16" s="29"/>
      <c r="AN16" s="35" t="s">
        <v>34</v>
      </c>
      <c r="AO16" s="29"/>
      <c r="AP16" s="29"/>
      <c r="AQ16" s="31"/>
      <c r="BE16" s="39"/>
      <c r="BS16" s="24" t="s">
        <v>6</v>
      </c>
    </row>
    <row r="17" ht="18.48" customHeight="1">
      <c r="B17" s="28"/>
      <c r="C17" s="29"/>
      <c r="D17" s="29"/>
      <c r="E17" s="35" t="s">
        <v>40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40" t="s">
        <v>36</v>
      </c>
      <c r="AL17" s="29"/>
      <c r="AM17" s="29"/>
      <c r="AN17" s="35" t="s">
        <v>34</v>
      </c>
      <c r="AO17" s="29"/>
      <c r="AP17" s="29"/>
      <c r="AQ17" s="31"/>
      <c r="BE17" s="39"/>
      <c r="BS17" s="24" t="s">
        <v>41</v>
      </c>
    </row>
    <row r="18" ht="6.96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9"/>
      <c r="BS18" s="24" t="s">
        <v>8</v>
      </c>
    </row>
    <row r="19" ht="14.4" customHeight="1">
      <c r="B19" s="28"/>
      <c r="C19" s="29"/>
      <c r="D19" s="40" t="s">
        <v>42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9"/>
      <c r="BS19" s="24" t="s">
        <v>8</v>
      </c>
    </row>
    <row r="20" ht="71.25" customHeight="1">
      <c r="B20" s="28"/>
      <c r="C20" s="29"/>
      <c r="D20" s="29"/>
      <c r="E20" s="45" t="s">
        <v>43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29"/>
      <c r="AP20" s="29"/>
      <c r="AQ20" s="31"/>
      <c r="BE20" s="39"/>
      <c r="BS20" s="24" t="s">
        <v>6</v>
      </c>
    </row>
    <row r="21" ht="6.96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9"/>
    </row>
    <row r="22" ht="6.96" customHeight="1">
      <c r="B22" s="28"/>
      <c r="C22" s="29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29"/>
      <c r="AQ22" s="31"/>
      <c r="BE22" s="39"/>
    </row>
    <row r="23" s="1" customFormat="1" ht="25.92" customHeight="1">
      <c r="B23" s="47"/>
      <c r="C23" s="48"/>
      <c r="D23" s="49" t="s">
        <v>44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1">
        <f>ROUND(AG51,2)</f>
        <v>0</v>
      </c>
      <c r="AL23" s="50"/>
      <c r="AM23" s="50"/>
      <c r="AN23" s="50"/>
      <c r="AO23" s="50"/>
      <c r="AP23" s="48"/>
      <c r="AQ23" s="52"/>
      <c r="BE23" s="39"/>
    </row>
    <row r="24" s="1" customFormat="1" ht="6.96" customHeight="1"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52"/>
      <c r="BE24" s="39"/>
    </row>
    <row r="25" s="1" customForma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53" t="s">
        <v>45</v>
      </c>
      <c r="M25" s="53"/>
      <c r="N25" s="53"/>
      <c r="O25" s="53"/>
      <c r="P25" s="48"/>
      <c r="Q25" s="48"/>
      <c r="R25" s="48"/>
      <c r="S25" s="48"/>
      <c r="T25" s="48"/>
      <c r="U25" s="48"/>
      <c r="V25" s="48"/>
      <c r="W25" s="53" t="s">
        <v>46</v>
      </c>
      <c r="X25" s="53"/>
      <c r="Y25" s="53"/>
      <c r="Z25" s="53"/>
      <c r="AA25" s="53"/>
      <c r="AB25" s="53"/>
      <c r="AC25" s="53"/>
      <c r="AD25" s="53"/>
      <c r="AE25" s="53"/>
      <c r="AF25" s="48"/>
      <c r="AG25" s="48"/>
      <c r="AH25" s="48"/>
      <c r="AI25" s="48"/>
      <c r="AJ25" s="48"/>
      <c r="AK25" s="53" t="s">
        <v>47</v>
      </c>
      <c r="AL25" s="53"/>
      <c r="AM25" s="53"/>
      <c r="AN25" s="53"/>
      <c r="AO25" s="53"/>
      <c r="AP25" s="48"/>
      <c r="AQ25" s="52"/>
      <c r="BE25" s="39"/>
    </row>
    <row r="26" s="2" customFormat="1" ht="14.4" customHeight="1">
      <c r="B26" s="54"/>
      <c r="C26" s="55"/>
      <c r="D26" s="56" t="s">
        <v>48</v>
      </c>
      <c r="E26" s="55"/>
      <c r="F26" s="56" t="s">
        <v>49</v>
      </c>
      <c r="G26" s="55"/>
      <c r="H26" s="55"/>
      <c r="I26" s="55"/>
      <c r="J26" s="55"/>
      <c r="K26" s="55"/>
      <c r="L26" s="57">
        <v>0.20999999999999999</v>
      </c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8">
        <f>ROUND(AZ51,2)</f>
        <v>0</v>
      </c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8">
        <f>ROUND(AV51,2)</f>
        <v>0</v>
      </c>
      <c r="AL26" s="55"/>
      <c r="AM26" s="55"/>
      <c r="AN26" s="55"/>
      <c r="AO26" s="55"/>
      <c r="AP26" s="55"/>
      <c r="AQ26" s="59"/>
      <c r="BE26" s="39"/>
    </row>
    <row r="27" s="2" customFormat="1" ht="14.4" customHeight="1">
      <c r="B27" s="54"/>
      <c r="C27" s="55"/>
      <c r="D27" s="55"/>
      <c r="E27" s="55"/>
      <c r="F27" s="56" t="s">
        <v>50</v>
      </c>
      <c r="G27" s="55"/>
      <c r="H27" s="55"/>
      <c r="I27" s="55"/>
      <c r="J27" s="55"/>
      <c r="K27" s="55"/>
      <c r="L27" s="57">
        <v>0.14999999999999999</v>
      </c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8">
        <f>ROUND(BA51,2)</f>
        <v>0</v>
      </c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8">
        <f>ROUND(AW51,2)</f>
        <v>0</v>
      </c>
      <c r="AL27" s="55"/>
      <c r="AM27" s="55"/>
      <c r="AN27" s="55"/>
      <c r="AO27" s="55"/>
      <c r="AP27" s="55"/>
      <c r="AQ27" s="59"/>
      <c r="BE27" s="39"/>
    </row>
    <row r="28" hidden="1" s="2" customFormat="1" ht="14.4" customHeight="1">
      <c r="B28" s="54"/>
      <c r="C28" s="55"/>
      <c r="D28" s="55"/>
      <c r="E28" s="55"/>
      <c r="F28" s="56" t="s">
        <v>51</v>
      </c>
      <c r="G28" s="55"/>
      <c r="H28" s="55"/>
      <c r="I28" s="55"/>
      <c r="J28" s="55"/>
      <c r="K28" s="55"/>
      <c r="L28" s="57">
        <v>0.20999999999999999</v>
      </c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8">
        <f>ROUND(BB51,2)</f>
        <v>0</v>
      </c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8">
        <v>0</v>
      </c>
      <c r="AL28" s="55"/>
      <c r="AM28" s="55"/>
      <c r="AN28" s="55"/>
      <c r="AO28" s="55"/>
      <c r="AP28" s="55"/>
      <c r="AQ28" s="59"/>
      <c r="BE28" s="39"/>
    </row>
    <row r="29" hidden="1" s="2" customFormat="1" ht="14.4" customHeight="1">
      <c r="B29" s="54"/>
      <c r="C29" s="55"/>
      <c r="D29" s="55"/>
      <c r="E29" s="55"/>
      <c r="F29" s="56" t="s">
        <v>52</v>
      </c>
      <c r="G29" s="55"/>
      <c r="H29" s="55"/>
      <c r="I29" s="55"/>
      <c r="J29" s="55"/>
      <c r="K29" s="55"/>
      <c r="L29" s="57">
        <v>0.14999999999999999</v>
      </c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8">
        <f>ROUND(BC51,2)</f>
        <v>0</v>
      </c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8">
        <v>0</v>
      </c>
      <c r="AL29" s="55"/>
      <c r="AM29" s="55"/>
      <c r="AN29" s="55"/>
      <c r="AO29" s="55"/>
      <c r="AP29" s="55"/>
      <c r="AQ29" s="59"/>
      <c r="BE29" s="39"/>
    </row>
    <row r="30" hidden="1" s="2" customFormat="1" ht="14.4" customHeight="1">
      <c r="B30" s="54"/>
      <c r="C30" s="55"/>
      <c r="D30" s="55"/>
      <c r="E30" s="55"/>
      <c r="F30" s="56" t="s">
        <v>53</v>
      </c>
      <c r="G30" s="55"/>
      <c r="H30" s="55"/>
      <c r="I30" s="55"/>
      <c r="J30" s="55"/>
      <c r="K30" s="55"/>
      <c r="L30" s="57">
        <v>0</v>
      </c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8">
        <f>ROUND(BD51,2)</f>
        <v>0</v>
      </c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8">
        <v>0</v>
      </c>
      <c r="AL30" s="55"/>
      <c r="AM30" s="55"/>
      <c r="AN30" s="55"/>
      <c r="AO30" s="55"/>
      <c r="AP30" s="55"/>
      <c r="AQ30" s="59"/>
      <c r="BE30" s="39"/>
    </row>
    <row r="31" s="1" customFormat="1" ht="6.96" customHeight="1"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52"/>
      <c r="BE31" s="39"/>
    </row>
    <row r="32" s="1" customFormat="1" ht="25.92" customHeight="1">
      <c r="B32" s="47"/>
      <c r="C32" s="60"/>
      <c r="D32" s="61" t="s">
        <v>54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3" t="s">
        <v>55</v>
      </c>
      <c r="U32" s="62"/>
      <c r="V32" s="62"/>
      <c r="W32" s="62"/>
      <c r="X32" s="64" t="s">
        <v>56</v>
      </c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5">
        <f>SUM(AK23:AK30)</f>
        <v>0</v>
      </c>
      <c r="AL32" s="62"/>
      <c r="AM32" s="62"/>
      <c r="AN32" s="62"/>
      <c r="AO32" s="66"/>
      <c r="AP32" s="60"/>
      <c r="AQ32" s="67"/>
      <c r="BE32" s="39"/>
    </row>
    <row r="33" s="1" customFormat="1" ht="6.96" customHeight="1"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52"/>
    </row>
    <row r="34" s="1" customFormat="1" ht="6.96" customHeight="1">
      <c r="B34" s="68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70"/>
    </row>
    <row r="38" s="1" customFormat="1" ht="6.96" customHeight="1">
      <c r="B38" s="71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3"/>
    </row>
    <row r="39" s="1" customFormat="1" ht="36.96" customHeight="1">
      <c r="B39" s="47"/>
      <c r="C39" s="74" t="s">
        <v>57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3"/>
    </row>
    <row r="40" s="1" customFormat="1" ht="6.96" customHeight="1">
      <c r="B40" s="47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3"/>
    </row>
    <row r="41" s="3" customFormat="1" ht="14.4" customHeight="1">
      <c r="B41" s="76"/>
      <c r="C41" s="77" t="s">
        <v>15</v>
      </c>
      <c r="D41" s="78"/>
      <c r="E41" s="78"/>
      <c r="F41" s="78"/>
      <c r="G41" s="78"/>
      <c r="H41" s="78"/>
      <c r="I41" s="78"/>
      <c r="J41" s="78"/>
      <c r="K41" s="78"/>
      <c r="L41" s="78" t="str">
        <f>K5</f>
        <v>170804</v>
      </c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9"/>
    </row>
    <row r="42" s="4" customFormat="1" ht="36.96" customHeight="1">
      <c r="B42" s="80"/>
      <c r="C42" s="81" t="s">
        <v>18</v>
      </c>
      <c r="D42" s="82"/>
      <c r="E42" s="82"/>
      <c r="F42" s="82"/>
      <c r="G42" s="82"/>
      <c r="H42" s="82"/>
      <c r="I42" s="82"/>
      <c r="J42" s="82"/>
      <c r="K42" s="82"/>
      <c r="L42" s="83" t="str">
        <f>K6</f>
        <v>Oprava balkonu v nádvoří , Křížkovského 8</v>
      </c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4"/>
    </row>
    <row r="43" s="1" customFormat="1" ht="6.96" customHeight="1">
      <c r="B43" s="47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3"/>
    </row>
    <row r="44" s="1" customFormat="1">
      <c r="B44" s="47"/>
      <c r="C44" s="77" t="s">
        <v>24</v>
      </c>
      <c r="D44" s="75"/>
      <c r="E44" s="75"/>
      <c r="F44" s="75"/>
      <c r="G44" s="75"/>
      <c r="H44" s="75"/>
      <c r="I44" s="75"/>
      <c r="J44" s="75"/>
      <c r="K44" s="75"/>
      <c r="L44" s="85" t="str">
        <f>IF(K8="","",K8)</f>
        <v>Olomouc</v>
      </c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7" t="s">
        <v>26</v>
      </c>
      <c r="AJ44" s="75"/>
      <c r="AK44" s="75"/>
      <c r="AL44" s="75"/>
      <c r="AM44" s="86" t="str">
        <f>IF(AN8= "","",AN8)</f>
        <v>7. 8. 2017</v>
      </c>
      <c r="AN44" s="86"/>
      <c r="AO44" s="75"/>
      <c r="AP44" s="75"/>
      <c r="AQ44" s="75"/>
      <c r="AR44" s="73"/>
    </row>
    <row r="45" s="1" customFormat="1" ht="6.96" customHeight="1">
      <c r="B45" s="47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3"/>
    </row>
    <row r="46" s="1" customFormat="1">
      <c r="B46" s="47"/>
      <c r="C46" s="77" t="s">
        <v>32</v>
      </c>
      <c r="D46" s="75"/>
      <c r="E46" s="75"/>
      <c r="F46" s="75"/>
      <c r="G46" s="75"/>
      <c r="H46" s="75"/>
      <c r="I46" s="75"/>
      <c r="J46" s="75"/>
      <c r="K46" s="75"/>
      <c r="L46" s="78" t="str">
        <f>IF(E11= "","",E11)</f>
        <v>UP Olomouc</v>
      </c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7" t="s">
        <v>39</v>
      </c>
      <c r="AJ46" s="75"/>
      <c r="AK46" s="75"/>
      <c r="AL46" s="75"/>
      <c r="AM46" s="78" t="str">
        <f>IF(E17="","",E17)</f>
        <v>Atelier A , ul. 8.května , Olomouc</v>
      </c>
      <c r="AN46" s="78"/>
      <c r="AO46" s="78"/>
      <c r="AP46" s="78"/>
      <c r="AQ46" s="75"/>
      <c r="AR46" s="73"/>
      <c r="AS46" s="87" t="s">
        <v>58</v>
      </c>
      <c r="AT46" s="88"/>
      <c r="AU46" s="89"/>
      <c r="AV46" s="89"/>
      <c r="AW46" s="89"/>
      <c r="AX46" s="89"/>
      <c r="AY46" s="89"/>
      <c r="AZ46" s="89"/>
      <c r="BA46" s="89"/>
      <c r="BB46" s="89"/>
      <c r="BC46" s="89"/>
      <c r="BD46" s="90"/>
    </row>
    <row r="47" s="1" customFormat="1">
      <c r="B47" s="47"/>
      <c r="C47" s="77" t="s">
        <v>37</v>
      </c>
      <c r="D47" s="75"/>
      <c r="E47" s="75"/>
      <c r="F47" s="75"/>
      <c r="G47" s="75"/>
      <c r="H47" s="75"/>
      <c r="I47" s="75"/>
      <c r="J47" s="75"/>
      <c r="K47" s="75"/>
      <c r="L47" s="78" t="str">
        <f>IF(E14= "Vyplň údaj","",E14)</f>
        <v/>
      </c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3"/>
      <c r="AS47" s="91"/>
      <c r="AT47" s="92"/>
      <c r="AU47" s="93"/>
      <c r="AV47" s="93"/>
      <c r="AW47" s="93"/>
      <c r="AX47" s="93"/>
      <c r="AY47" s="93"/>
      <c r="AZ47" s="93"/>
      <c r="BA47" s="93"/>
      <c r="BB47" s="93"/>
      <c r="BC47" s="93"/>
      <c r="BD47" s="94"/>
    </row>
    <row r="48" s="1" customFormat="1" ht="10.8" customHeight="1">
      <c r="B48" s="47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3"/>
      <c r="AS48" s="95"/>
      <c r="AT48" s="56"/>
      <c r="AU48" s="48"/>
      <c r="AV48" s="48"/>
      <c r="AW48" s="48"/>
      <c r="AX48" s="48"/>
      <c r="AY48" s="48"/>
      <c r="AZ48" s="48"/>
      <c r="BA48" s="48"/>
      <c r="BB48" s="48"/>
      <c r="BC48" s="48"/>
      <c r="BD48" s="96"/>
    </row>
    <row r="49" s="1" customFormat="1" ht="29.28" customHeight="1">
      <c r="B49" s="47"/>
      <c r="C49" s="97" t="s">
        <v>59</v>
      </c>
      <c r="D49" s="98"/>
      <c r="E49" s="98"/>
      <c r="F49" s="98"/>
      <c r="G49" s="98"/>
      <c r="H49" s="99"/>
      <c r="I49" s="100" t="s">
        <v>60</v>
      </c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101" t="s">
        <v>61</v>
      </c>
      <c r="AH49" s="98"/>
      <c r="AI49" s="98"/>
      <c r="AJ49" s="98"/>
      <c r="AK49" s="98"/>
      <c r="AL49" s="98"/>
      <c r="AM49" s="98"/>
      <c r="AN49" s="100" t="s">
        <v>62</v>
      </c>
      <c r="AO49" s="98"/>
      <c r="AP49" s="98"/>
      <c r="AQ49" s="102" t="s">
        <v>63</v>
      </c>
      <c r="AR49" s="73"/>
      <c r="AS49" s="103" t="s">
        <v>64</v>
      </c>
      <c r="AT49" s="104" t="s">
        <v>65</v>
      </c>
      <c r="AU49" s="104" t="s">
        <v>66</v>
      </c>
      <c r="AV49" s="104" t="s">
        <v>67</v>
      </c>
      <c r="AW49" s="104" t="s">
        <v>68</v>
      </c>
      <c r="AX49" s="104" t="s">
        <v>69</v>
      </c>
      <c r="AY49" s="104" t="s">
        <v>70</v>
      </c>
      <c r="AZ49" s="104" t="s">
        <v>71</v>
      </c>
      <c r="BA49" s="104" t="s">
        <v>72</v>
      </c>
      <c r="BB49" s="104" t="s">
        <v>73</v>
      </c>
      <c r="BC49" s="104" t="s">
        <v>74</v>
      </c>
      <c r="BD49" s="105" t="s">
        <v>75</v>
      </c>
    </row>
    <row r="50" s="1" customFormat="1" ht="10.8" customHeight="1">
      <c r="B50" s="47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3"/>
      <c r="AS50" s="106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8"/>
    </row>
    <row r="51" s="4" customFormat="1" ht="32.4" customHeight="1">
      <c r="B51" s="80"/>
      <c r="C51" s="109" t="s">
        <v>76</v>
      </c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1">
        <f>ROUND(AG52+AG54,2)</f>
        <v>0</v>
      </c>
      <c r="AH51" s="111"/>
      <c r="AI51" s="111"/>
      <c r="AJ51" s="111"/>
      <c r="AK51" s="111"/>
      <c r="AL51" s="111"/>
      <c r="AM51" s="111"/>
      <c r="AN51" s="112">
        <f>SUM(AG51,AT51)</f>
        <v>0</v>
      </c>
      <c r="AO51" s="112"/>
      <c r="AP51" s="112"/>
      <c r="AQ51" s="113" t="s">
        <v>34</v>
      </c>
      <c r="AR51" s="84"/>
      <c r="AS51" s="114">
        <f>ROUND(AS52+AS54,2)</f>
        <v>0</v>
      </c>
      <c r="AT51" s="115">
        <f>ROUND(SUM(AV51:AW51),2)</f>
        <v>0</v>
      </c>
      <c r="AU51" s="116">
        <f>ROUND(AU52+AU54,5)</f>
        <v>0</v>
      </c>
      <c r="AV51" s="115">
        <f>ROUND(AZ51*L26,2)</f>
        <v>0</v>
      </c>
      <c r="AW51" s="115">
        <f>ROUND(BA51*L27,2)</f>
        <v>0</v>
      </c>
      <c r="AX51" s="115">
        <f>ROUND(BB51*L26,2)</f>
        <v>0</v>
      </c>
      <c r="AY51" s="115">
        <f>ROUND(BC51*L27,2)</f>
        <v>0</v>
      </c>
      <c r="AZ51" s="115">
        <f>ROUND(AZ52+AZ54,2)</f>
        <v>0</v>
      </c>
      <c r="BA51" s="115">
        <f>ROUND(BA52+BA54,2)</f>
        <v>0</v>
      </c>
      <c r="BB51" s="115">
        <f>ROUND(BB52+BB54,2)</f>
        <v>0</v>
      </c>
      <c r="BC51" s="115">
        <f>ROUND(BC52+BC54,2)</f>
        <v>0</v>
      </c>
      <c r="BD51" s="117">
        <f>ROUND(BD52+BD54,2)</f>
        <v>0</v>
      </c>
      <c r="BS51" s="118" t="s">
        <v>77</v>
      </c>
      <c r="BT51" s="118" t="s">
        <v>78</v>
      </c>
      <c r="BU51" s="119" t="s">
        <v>79</v>
      </c>
      <c r="BV51" s="118" t="s">
        <v>80</v>
      </c>
      <c r="BW51" s="118" t="s">
        <v>7</v>
      </c>
      <c r="BX51" s="118" t="s">
        <v>81</v>
      </c>
      <c r="CL51" s="118" t="s">
        <v>21</v>
      </c>
    </row>
    <row r="52" s="5" customFormat="1" ht="16.5" customHeight="1">
      <c r="B52" s="120"/>
      <c r="C52" s="121"/>
      <c r="D52" s="122" t="s">
        <v>82</v>
      </c>
      <c r="E52" s="122"/>
      <c r="F52" s="122"/>
      <c r="G52" s="122"/>
      <c r="H52" s="122"/>
      <c r="I52" s="123"/>
      <c r="J52" s="122" t="s">
        <v>83</v>
      </c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4">
        <f>ROUND(AG53,2)</f>
        <v>0</v>
      </c>
      <c r="AH52" s="123"/>
      <c r="AI52" s="123"/>
      <c r="AJ52" s="123"/>
      <c r="AK52" s="123"/>
      <c r="AL52" s="123"/>
      <c r="AM52" s="123"/>
      <c r="AN52" s="125">
        <f>SUM(AG52,AT52)</f>
        <v>0</v>
      </c>
      <c r="AO52" s="123"/>
      <c r="AP52" s="123"/>
      <c r="AQ52" s="126" t="s">
        <v>84</v>
      </c>
      <c r="AR52" s="127"/>
      <c r="AS52" s="128">
        <f>ROUND(AS53,2)</f>
        <v>0</v>
      </c>
      <c r="AT52" s="129">
        <f>ROUND(SUM(AV52:AW52),2)</f>
        <v>0</v>
      </c>
      <c r="AU52" s="130">
        <f>ROUND(AU53,5)</f>
        <v>0</v>
      </c>
      <c r="AV52" s="129">
        <f>ROUND(AZ52*L26,2)</f>
        <v>0</v>
      </c>
      <c r="AW52" s="129">
        <f>ROUND(BA52*L27,2)</f>
        <v>0</v>
      </c>
      <c r="AX52" s="129">
        <f>ROUND(BB52*L26,2)</f>
        <v>0</v>
      </c>
      <c r="AY52" s="129">
        <f>ROUND(BC52*L27,2)</f>
        <v>0</v>
      </c>
      <c r="AZ52" s="129">
        <f>ROUND(AZ53,2)</f>
        <v>0</v>
      </c>
      <c r="BA52" s="129">
        <f>ROUND(BA53,2)</f>
        <v>0</v>
      </c>
      <c r="BB52" s="129">
        <f>ROUND(BB53,2)</f>
        <v>0</v>
      </c>
      <c r="BC52" s="129">
        <f>ROUND(BC53,2)</f>
        <v>0</v>
      </c>
      <c r="BD52" s="131">
        <f>ROUND(BD53,2)</f>
        <v>0</v>
      </c>
      <c r="BS52" s="132" t="s">
        <v>77</v>
      </c>
      <c r="BT52" s="132" t="s">
        <v>85</v>
      </c>
      <c r="BU52" s="132" t="s">
        <v>79</v>
      </c>
      <c r="BV52" s="132" t="s">
        <v>80</v>
      </c>
      <c r="BW52" s="132" t="s">
        <v>86</v>
      </c>
      <c r="BX52" s="132" t="s">
        <v>7</v>
      </c>
      <c r="CL52" s="132" t="s">
        <v>34</v>
      </c>
      <c r="CM52" s="132" t="s">
        <v>87</v>
      </c>
    </row>
    <row r="53" s="6" customFormat="1" ht="16.5" customHeight="1">
      <c r="A53" s="133" t="s">
        <v>88</v>
      </c>
      <c r="B53" s="134"/>
      <c r="C53" s="135"/>
      <c r="D53" s="135"/>
      <c r="E53" s="136" t="s">
        <v>82</v>
      </c>
      <c r="F53" s="136"/>
      <c r="G53" s="136"/>
      <c r="H53" s="136"/>
      <c r="I53" s="136"/>
      <c r="J53" s="135"/>
      <c r="K53" s="136" t="s">
        <v>83</v>
      </c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7">
        <f>'01 - Oprava balkonu v nád...'!J29</f>
        <v>0</v>
      </c>
      <c r="AH53" s="135"/>
      <c r="AI53" s="135"/>
      <c r="AJ53" s="135"/>
      <c r="AK53" s="135"/>
      <c r="AL53" s="135"/>
      <c r="AM53" s="135"/>
      <c r="AN53" s="137">
        <f>SUM(AG53,AT53)</f>
        <v>0</v>
      </c>
      <c r="AO53" s="135"/>
      <c r="AP53" s="135"/>
      <c r="AQ53" s="138" t="s">
        <v>89</v>
      </c>
      <c r="AR53" s="139"/>
      <c r="AS53" s="140">
        <v>0</v>
      </c>
      <c r="AT53" s="141">
        <f>ROUND(SUM(AV53:AW53),2)</f>
        <v>0</v>
      </c>
      <c r="AU53" s="142">
        <f>'01 - Oprava balkonu v nád...'!P97</f>
        <v>0</v>
      </c>
      <c r="AV53" s="141">
        <f>'01 - Oprava balkonu v nád...'!J32</f>
        <v>0</v>
      </c>
      <c r="AW53" s="141">
        <f>'01 - Oprava balkonu v nád...'!J33</f>
        <v>0</v>
      </c>
      <c r="AX53" s="141">
        <f>'01 - Oprava balkonu v nád...'!J34</f>
        <v>0</v>
      </c>
      <c r="AY53" s="141">
        <f>'01 - Oprava balkonu v nád...'!J35</f>
        <v>0</v>
      </c>
      <c r="AZ53" s="141">
        <f>'01 - Oprava balkonu v nád...'!F32</f>
        <v>0</v>
      </c>
      <c r="BA53" s="141">
        <f>'01 - Oprava balkonu v nád...'!F33</f>
        <v>0</v>
      </c>
      <c r="BB53" s="141">
        <f>'01 - Oprava balkonu v nád...'!F34</f>
        <v>0</v>
      </c>
      <c r="BC53" s="141">
        <f>'01 - Oprava balkonu v nád...'!F35</f>
        <v>0</v>
      </c>
      <c r="BD53" s="143">
        <f>'01 - Oprava balkonu v nád...'!F36</f>
        <v>0</v>
      </c>
      <c r="BT53" s="144" t="s">
        <v>87</v>
      </c>
      <c r="BV53" s="144" t="s">
        <v>80</v>
      </c>
      <c r="BW53" s="144" t="s">
        <v>90</v>
      </c>
      <c r="BX53" s="144" t="s">
        <v>86</v>
      </c>
      <c r="CL53" s="144" t="s">
        <v>34</v>
      </c>
    </row>
    <row r="54" s="5" customFormat="1" ht="16.5" customHeight="1">
      <c r="B54" s="120"/>
      <c r="C54" s="121"/>
      <c r="D54" s="122" t="s">
        <v>91</v>
      </c>
      <c r="E54" s="122"/>
      <c r="F54" s="122"/>
      <c r="G54" s="122"/>
      <c r="H54" s="122"/>
      <c r="I54" s="123"/>
      <c r="J54" s="122" t="s">
        <v>92</v>
      </c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4">
        <f>ROUND(AG55,2)</f>
        <v>0</v>
      </c>
      <c r="AH54" s="123"/>
      <c r="AI54" s="123"/>
      <c r="AJ54" s="123"/>
      <c r="AK54" s="123"/>
      <c r="AL54" s="123"/>
      <c r="AM54" s="123"/>
      <c r="AN54" s="125">
        <f>SUM(AG54,AT54)</f>
        <v>0</v>
      </c>
      <c r="AO54" s="123"/>
      <c r="AP54" s="123"/>
      <c r="AQ54" s="126" t="s">
        <v>84</v>
      </c>
      <c r="AR54" s="127"/>
      <c r="AS54" s="128">
        <f>ROUND(AS55,2)</f>
        <v>0</v>
      </c>
      <c r="AT54" s="129">
        <f>ROUND(SUM(AV54:AW54),2)</f>
        <v>0</v>
      </c>
      <c r="AU54" s="130">
        <f>ROUND(AU55,5)</f>
        <v>0</v>
      </c>
      <c r="AV54" s="129">
        <f>ROUND(AZ54*L26,2)</f>
        <v>0</v>
      </c>
      <c r="AW54" s="129">
        <f>ROUND(BA54*L27,2)</f>
        <v>0</v>
      </c>
      <c r="AX54" s="129">
        <f>ROUND(BB54*L26,2)</f>
        <v>0</v>
      </c>
      <c r="AY54" s="129">
        <f>ROUND(BC54*L27,2)</f>
        <v>0</v>
      </c>
      <c r="AZ54" s="129">
        <f>ROUND(AZ55,2)</f>
        <v>0</v>
      </c>
      <c r="BA54" s="129">
        <f>ROUND(BA55,2)</f>
        <v>0</v>
      </c>
      <c r="BB54" s="129">
        <f>ROUND(BB55,2)</f>
        <v>0</v>
      </c>
      <c r="BC54" s="129">
        <f>ROUND(BC55,2)</f>
        <v>0</v>
      </c>
      <c r="BD54" s="131">
        <f>ROUND(BD55,2)</f>
        <v>0</v>
      </c>
      <c r="BS54" s="132" t="s">
        <v>77</v>
      </c>
      <c r="BT54" s="132" t="s">
        <v>85</v>
      </c>
      <c r="BU54" s="132" t="s">
        <v>79</v>
      </c>
      <c r="BV54" s="132" t="s">
        <v>80</v>
      </c>
      <c r="BW54" s="132" t="s">
        <v>93</v>
      </c>
      <c r="BX54" s="132" t="s">
        <v>7</v>
      </c>
      <c r="CL54" s="132" t="s">
        <v>34</v>
      </c>
      <c r="CM54" s="132" t="s">
        <v>87</v>
      </c>
    </row>
    <row r="55" s="6" customFormat="1" ht="16.5" customHeight="1">
      <c r="A55" s="133" t="s">
        <v>88</v>
      </c>
      <c r="B55" s="134"/>
      <c r="C55" s="135"/>
      <c r="D55" s="135"/>
      <c r="E55" s="136" t="s">
        <v>94</v>
      </c>
      <c r="F55" s="136"/>
      <c r="G55" s="136"/>
      <c r="H55" s="136"/>
      <c r="I55" s="136"/>
      <c r="J55" s="135"/>
      <c r="K55" s="136" t="s">
        <v>95</v>
      </c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7">
        <f>'VRN.1 - Vedlejší rozpočto...'!J29</f>
        <v>0</v>
      </c>
      <c r="AH55" s="135"/>
      <c r="AI55" s="135"/>
      <c r="AJ55" s="135"/>
      <c r="AK55" s="135"/>
      <c r="AL55" s="135"/>
      <c r="AM55" s="135"/>
      <c r="AN55" s="137">
        <f>SUM(AG55,AT55)</f>
        <v>0</v>
      </c>
      <c r="AO55" s="135"/>
      <c r="AP55" s="135"/>
      <c r="AQ55" s="138" t="s">
        <v>89</v>
      </c>
      <c r="AR55" s="139"/>
      <c r="AS55" s="145">
        <v>0</v>
      </c>
      <c r="AT55" s="146">
        <f>ROUND(SUM(AV55:AW55),2)</f>
        <v>0</v>
      </c>
      <c r="AU55" s="147">
        <f>'VRN.1 - Vedlejší rozpočto...'!P84</f>
        <v>0</v>
      </c>
      <c r="AV55" s="146">
        <f>'VRN.1 - Vedlejší rozpočto...'!J32</f>
        <v>0</v>
      </c>
      <c r="AW55" s="146">
        <f>'VRN.1 - Vedlejší rozpočto...'!J33</f>
        <v>0</v>
      </c>
      <c r="AX55" s="146">
        <f>'VRN.1 - Vedlejší rozpočto...'!J34</f>
        <v>0</v>
      </c>
      <c r="AY55" s="146">
        <f>'VRN.1 - Vedlejší rozpočto...'!J35</f>
        <v>0</v>
      </c>
      <c r="AZ55" s="146">
        <f>'VRN.1 - Vedlejší rozpočto...'!F32</f>
        <v>0</v>
      </c>
      <c r="BA55" s="146">
        <f>'VRN.1 - Vedlejší rozpočto...'!F33</f>
        <v>0</v>
      </c>
      <c r="BB55" s="146">
        <f>'VRN.1 - Vedlejší rozpočto...'!F34</f>
        <v>0</v>
      </c>
      <c r="BC55" s="146">
        <f>'VRN.1 - Vedlejší rozpočto...'!F35</f>
        <v>0</v>
      </c>
      <c r="BD55" s="148">
        <f>'VRN.1 - Vedlejší rozpočto...'!F36</f>
        <v>0</v>
      </c>
      <c r="BT55" s="144" t="s">
        <v>87</v>
      </c>
      <c r="BV55" s="144" t="s">
        <v>80</v>
      </c>
      <c r="BW55" s="144" t="s">
        <v>96</v>
      </c>
      <c r="BX55" s="144" t="s">
        <v>93</v>
      </c>
      <c r="CL55" s="144" t="s">
        <v>34</v>
      </c>
    </row>
    <row r="56" s="1" customFormat="1" ht="30" customHeight="1">
      <c r="B56" s="47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3"/>
    </row>
    <row r="57" s="1" customFormat="1" ht="6.96" customHeight="1">
      <c r="B57" s="68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73"/>
    </row>
  </sheetData>
  <sheetProtection sheet="1" formatColumns="0" formatRows="0" objects="1" scenarios="1" spinCount="100000" saltValue="gM0fUgbwoCDZZ7mBzB6lgZqYaLFg6e2wogM1fD2fjqMPkfGWCttNjlzEfhLU/3CkdiG7q3pJvw8c5HYjT6y1JQ==" hashValue="MpDdcEid3fHe+Vpx/sIGrQngIq6aS5Cye3m8rPuRZS4vFFmwdI3TS/i/f4aKNB6vCpFAp6fI0fOSmqFg7JVViQ==" algorithmName="SHA-512" password="CC35"/>
  <mergeCells count="53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AN54:AP54"/>
    <mergeCell ref="AG54:AM54"/>
    <mergeCell ref="D54:H54"/>
    <mergeCell ref="J54:AF54"/>
    <mergeCell ref="AN55:AP55"/>
    <mergeCell ref="AG55:AM55"/>
    <mergeCell ref="E55:I55"/>
    <mergeCell ref="K55:AF55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3" location="'01 - Oprava balkonu v nád...'!C2" display="/"/>
    <hyperlink ref="A55" location="'VRN.1 - Vedlejší rozpočto...'!C2" display="/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49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50"/>
      <c r="C1" s="150"/>
      <c r="D1" s="151" t="s">
        <v>1</v>
      </c>
      <c r="E1" s="150"/>
      <c r="F1" s="152" t="s">
        <v>97</v>
      </c>
      <c r="G1" s="152" t="s">
        <v>98</v>
      </c>
      <c r="H1" s="152"/>
      <c r="I1" s="153"/>
      <c r="J1" s="152" t="s">
        <v>99</v>
      </c>
      <c r="K1" s="151" t="s">
        <v>100</v>
      </c>
      <c r="L1" s="152" t="s">
        <v>101</v>
      </c>
      <c r="M1" s="152"/>
      <c r="N1" s="152"/>
      <c r="O1" s="152"/>
      <c r="P1" s="152"/>
      <c r="Q1" s="152"/>
      <c r="R1" s="152"/>
      <c r="S1" s="152"/>
      <c r="T1" s="15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90</v>
      </c>
    </row>
    <row r="3" ht="6.96" customHeight="1">
      <c r="B3" s="25"/>
      <c r="C3" s="26"/>
      <c r="D3" s="26"/>
      <c r="E3" s="26"/>
      <c r="F3" s="26"/>
      <c r="G3" s="26"/>
      <c r="H3" s="26"/>
      <c r="I3" s="154"/>
      <c r="J3" s="26"/>
      <c r="K3" s="27"/>
      <c r="AT3" s="24" t="s">
        <v>87</v>
      </c>
    </row>
    <row r="4" ht="36.96" customHeight="1">
      <c r="B4" s="28"/>
      <c r="C4" s="29"/>
      <c r="D4" s="30" t="s">
        <v>102</v>
      </c>
      <c r="E4" s="29"/>
      <c r="F4" s="29"/>
      <c r="G4" s="29"/>
      <c r="H4" s="29"/>
      <c r="I4" s="155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55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55"/>
      <c r="J6" s="29"/>
      <c r="K6" s="31"/>
    </row>
    <row r="7" ht="16.5" customHeight="1">
      <c r="B7" s="28"/>
      <c r="C7" s="29"/>
      <c r="D7" s="29"/>
      <c r="E7" s="156" t="str">
        <f>'Rekapitulace stavby'!K6</f>
        <v>Oprava balkonu v nádvoří , Křížkovského 8</v>
      </c>
      <c r="F7" s="40"/>
      <c r="G7" s="40"/>
      <c r="H7" s="40"/>
      <c r="I7" s="155"/>
      <c r="J7" s="29"/>
      <c r="K7" s="31"/>
    </row>
    <row r="8">
      <c r="B8" s="28"/>
      <c r="C8" s="29"/>
      <c r="D8" s="40" t="s">
        <v>103</v>
      </c>
      <c r="E8" s="29"/>
      <c r="F8" s="29"/>
      <c r="G8" s="29"/>
      <c r="H8" s="29"/>
      <c r="I8" s="155"/>
      <c r="J8" s="29"/>
      <c r="K8" s="31"/>
    </row>
    <row r="9" s="1" customFormat="1" ht="16.5" customHeight="1">
      <c r="B9" s="47"/>
      <c r="C9" s="48"/>
      <c r="D9" s="48"/>
      <c r="E9" s="156" t="s">
        <v>104</v>
      </c>
      <c r="F9" s="48"/>
      <c r="G9" s="48"/>
      <c r="H9" s="48"/>
      <c r="I9" s="157"/>
      <c r="J9" s="48"/>
      <c r="K9" s="52"/>
    </row>
    <row r="10" s="1" customFormat="1">
      <c r="B10" s="47"/>
      <c r="C10" s="48"/>
      <c r="D10" s="40" t="s">
        <v>105</v>
      </c>
      <c r="E10" s="48"/>
      <c r="F10" s="48"/>
      <c r="G10" s="48"/>
      <c r="H10" s="48"/>
      <c r="I10" s="157"/>
      <c r="J10" s="48"/>
      <c r="K10" s="52"/>
    </row>
    <row r="11" s="1" customFormat="1" ht="36.96" customHeight="1">
      <c r="B11" s="47"/>
      <c r="C11" s="48"/>
      <c r="D11" s="48"/>
      <c r="E11" s="158" t="s">
        <v>104</v>
      </c>
      <c r="F11" s="48"/>
      <c r="G11" s="48"/>
      <c r="H11" s="48"/>
      <c r="I11" s="157"/>
      <c r="J11" s="48"/>
      <c r="K11" s="52"/>
    </row>
    <row r="12" s="1" customFormat="1">
      <c r="B12" s="47"/>
      <c r="C12" s="48"/>
      <c r="D12" s="48"/>
      <c r="E12" s="48"/>
      <c r="F12" s="48"/>
      <c r="G12" s="48"/>
      <c r="H12" s="48"/>
      <c r="I12" s="157"/>
      <c r="J12" s="48"/>
      <c r="K12" s="52"/>
    </row>
    <row r="13" s="1" customFormat="1" ht="14.4" customHeight="1">
      <c r="B13" s="47"/>
      <c r="C13" s="48"/>
      <c r="D13" s="40" t="s">
        <v>20</v>
      </c>
      <c r="E13" s="48"/>
      <c r="F13" s="35" t="s">
        <v>34</v>
      </c>
      <c r="G13" s="48"/>
      <c r="H13" s="48"/>
      <c r="I13" s="159" t="s">
        <v>22</v>
      </c>
      <c r="J13" s="35" t="s">
        <v>34</v>
      </c>
      <c r="K13" s="52"/>
    </row>
    <row r="14" s="1" customFormat="1" ht="14.4" customHeight="1">
      <c r="B14" s="47"/>
      <c r="C14" s="48"/>
      <c r="D14" s="40" t="s">
        <v>24</v>
      </c>
      <c r="E14" s="48"/>
      <c r="F14" s="35" t="s">
        <v>25</v>
      </c>
      <c r="G14" s="48"/>
      <c r="H14" s="48"/>
      <c r="I14" s="159" t="s">
        <v>26</v>
      </c>
      <c r="J14" s="160" t="str">
        <f>'Rekapitulace stavby'!AN8</f>
        <v>7. 8. 2017</v>
      </c>
      <c r="K14" s="52"/>
    </row>
    <row r="15" s="1" customFormat="1" ht="10.8" customHeight="1">
      <c r="B15" s="47"/>
      <c r="C15" s="48"/>
      <c r="D15" s="48"/>
      <c r="E15" s="48"/>
      <c r="F15" s="48"/>
      <c r="G15" s="48"/>
      <c r="H15" s="48"/>
      <c r="I15" s="157"/>
      <c r="J15" s="48"/>
      <c r="K15" s="52"/>
    </row>
    <row r="16" s="1" customFormat="1" ht="14.4" customHeight="1">
      <c r="B16" s="47"/>
      <c r="C16" s="48"/>
      <c r="D16" s="40" t="s">
        <v>32</v>
      </c>
      <c r="E16" s="48"/>
      <c r="F16" s="48"/>
      <c r="G16" s="48"/>
      <c r="H16" s="48"/>
      <c r="I16" s="159" t="s">
        <v>33</v>
      </c>
      <c r="J16" s="35" t="s">
        <v>34</v>
      </c>
      <c r="K16" s="52"/>
    </row>
    <row r="17" s="1" customFormat="1" ht="18" customHeight="1">
      <c r="B17" s="47"/>
      <c r="C17" s="48"/>
      <c r="D17" s="48"/>
      <c r="E17" s="35" t="s">
        <v>35</v>
      </c>
      <c r="F17" s="48"/>
      <c r="G17" s="48"/>
      <c r="H17" s="48"/>
      <c r="I17" s="159" t="s">
        <v>36</v>
      </c>
      <c r="J17" s="35" t="s">
        <v>34</v>
      </c>
      <c r="K17" s="52"/>
    </row>
    <row r="18" s="1" customFormat="1" ht="6.96" customHeight="1">
      <c r="B18" s="47"/>
      <c r="C18" s="48"/>
      <c r="D18" s="48"/>
      <c r="E18" s="48"/>
      <c r="F18" s="48"/>
      <c r="G18" s="48"/>
      <c r="H18" s="48"/>
      <c r="I18" s="157"/>
      <c r="J18" s="48"/>
      <c r="K18" s="52"/>
    </row>
    <row r="19" s="1" customFormat="1" ht="14.4" customHeight="1">
      <c r="B19" s="47"/>
      <c r="C19" s="48"/>
      <c r="D19" s="40" t="s">
        <v>37</v>
      </c>
      <c r="E19" s="48"/>
      <c r="F19" s="48"/>
      <c r="G19" s="48"/>
      <c r="H19" s="48"/>
      <c r="I19" s="159" t="s">
        <v>33</v>
      </c>
      <c r="J19" s="35" t="str">
        <f>IF('Rekapitulace stavby'!AN13="Vyplň údaj","",IF('Rekapitulace stavby'!AN13="","",'Rekapitulace stavby'!AN13))</f>
        <v/>
      </c>
      <c r="K19" s="52"/>
    </row>
    <row r="20" s="1" customFormat="1" ht="18" customHeight="1">
      <c r="B20" s="47"/>
      <c r="C20" s="48"/>
      <c r="D20" s="48"/>
      <c r="E20" s="35" t="str">
        <f>IF('Rekapitulace stavby'!E14="Vyplň údaj","",IF('Rekapitulace stavby'!E14="","",'Rekapitulace stavby'!E14))</f>
        <v/>
      </c>
      <c r="F20" s="48"/>
      <c r="G20" s="48"/>
      <c r="H20" s="48"/>
      <c r="I20" s="159" t="s">
        <v>36</v>
      </c>
      <c r="J20" s="35" t="str">
        <f>IF('Rekapitulace stavby'!AN14="Vyplň údaj","",IF('Rekapitulace stavby'!AN14="","",'Rekapitulace stavby'!AN14))</f>
        <v/>
      </c>
      <c r="K20" s="52"/>
    </row>
    <row r="21" s="1" customFormat="1" ht="6.96" customHeight="1">
      <c r="B21" s="47"/>
      <c r="C21" s="48"/>
      <c r="D21" s="48"/>
      <c r="E21" s="48"/>
      <c r="F21" s="48"/>
      <c r="G21" s="48"/>
      <c r="H21" s="48"/>
      <c r="I21" s="157"/>
      <c r="J21" s="48"/>
      <c r="K21" s="52"/>
    </row>
    <row r="22" s="1" customFormat="1" ht="14.4" customHeight="1">
      <c r="B22" s="47"/>
      <c r="C22" s="48"/>
      <c r="D22" s="40" t="s">
        <v>39</v>
      </c>
      <c r="E22" s="48"/>
      <c r="F22" s="48"/>
      <c r="G22" s="48"/>
      <c r="H22" s="48"/>
      <c r="I22" s="159" t="s">
        <v>33</v>
      </c>
      <c r="J22" s="35" t="s">
        <v>34</v>
      </c>
      <c r="K22" s="52"/>
    </row>
    <row r="23" s="1" customFormat="1" ht="18" customHeight="1">
      <c r="B23" s="47"/>
      <c r="C23" s="48"/>
      <c r="D23" s="48"/>
      <c r="E23" s="35" t="s">
        <v>40</v>
      </c>
      <c r="F23" s="48"/>
      <c r="G23" s="48"/>
      <c r="H23" s="48"/>
      <c r="I23" s="159" t="s">
        <v>36</v>
      </c>
      <c r="J23" s="35" t="s">
        <v>34</v>
      </c>
      <c r="K23" s="52"/>
    </row>
    <row r="24" s="1" customFormat="1" ht="6.96" customHeight="1">
      <c r="B24" s="47"/>
      <c r="C24" s="48"/>
      <c r="D24" s="48"/>
      <c r="E24" s="48"/>
      <c r="F24" s="48"/>
      <c r="G24" s="48"/>
      <c r="H24" s="48"/>
      <c r="I24" s="157"/>
      <c r="J24" s="48"/>
      <c r="K24" s="52"/>
    </row>
    <row r="25" s="1" customFormat="1" ht="14.4" customHeight="1">
      <c r="B25" s="47"/>
      <c r="C25" s="48"/>
      <c r="D25" s="40" t="s">
        <v>42</v>
      </c>
      <c r="E25" s="48"/>
      <c r="F25" s="48"/>
      <c r="G25" s="48"/>
      <c r="H25" s="48"/>
      <c r="I25" s="157"/>
      <c r="J25" s="48"/>
      <c r="K25" s="52"/>
    </row>
    <row r="26" s="7" customFormat="1" ht="57" customHeight="1">
      <c r="B26" s="161"/>
      <c r="C26" s="162"/>
      <c r="D26" s="162"/>
      <c r="E26" s="45" t="s">
        <v>106</v>
      </c>
      <c r="F26" s="45"/>
      <c r="G26" s="45"/>
      <c r="H26" s="45"/>
      <c r="I26" s="163"/>
      <c r="J26" s="162"/>
      <c r="K26" s="164"/>
    </row>
    <row r="27" s="1" customFormat="1" ht="6.96" customHeight="1">
      <c r="B27" s="47"/>
      <c r="C27" s="48"/>
      <c r="D27" s="48"/>
      <c r="E27" s="48"/>
      <c r="F27" s="48"/>
      <c r="G27" s="48"/>
      <c r="H27" s="48"/>
      <c r="I27" s="157"/>
      <c r="J27" s="48"/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65"/>
      <c r="J28" s="107"/>
      <c r="K28" s="166"/>
    </row>
    <row r="29" s="1" customFormat="1" ht="25.44" customHeight="1">
      <c r="B29" s="47"/>
      <c r="C29" s="48"/>
      <c r="D29" s="167" t="s">
        <v>44</v>
      </c>
      <c r="E29" s="48"/>
      <c r="F29" s="48"/>
      <c r="G29" s="48"/>
      <c r="H29" s="48"/>
      <c r="I29" s="157"/>
      <c r="J29" s="168">
        <f>ROUND(J97,2)</f>
        <v>0</v>
      </c>
      <c r="K29" s="52"/>
    </row>
    <row r="30" s="1" customFormat="1" ht="6.96" customHeight="1">
      <c r="B30" s="47"/>
      <c r="C30" s="48"/>
      <c r="D30" s="107"/>
      <c r="E30" s="107"/>
      <c r="F30" s="107"/>
      <c r="G30" s="107"/>
      <c r="H30" s="107"/>
      <c r="I30" s="165"/>
      <c r="J30" s="107"/>
      <c r="K30" s="166"/>
    </row>
    <row r="31" s="1" customFormat="1" ht="14.4" customHeight="1">
      <c r="B31" s="47"/>
      <c r="C31" s="48"/>
      <c r="D31" s="48"/>
      <c r="E31" s="48"/>
      <c r="F31" s="53" t="s">
        <v>46</v>
      </c>
      <c r="G31" s="48"/>
      <c r="H31" s="48"/>
      <c r="I31" s="169" t="s">
        <v>45</v>
      </c>
      <c r="J31" s="53" t="s">
        <v>47</v>
      </c>
      <c r="K31" s="52"/>
    </row>
    <row r="32" s="1" customFormat="1" ht="14.4" customHeight="1">
      <c r="B32" s="47"/>
      <c r="C32" s="48"/>
      <c r="D32" s="56" t="s">
        <v>48</v>
      </c>
      <c r="E32" s="56" t="s">
        <v>49</v>
      </c>
      <c r="F32" s="170">
        <f>ROUND(SUM(BE97:BE347), 2)</f>
        <v>0</v>
      </c>
      <c r="G32" s="48"/>
      <c r="H32" s="48"/>
      <c r="I32" s="171">
        <v>0.20999999999999999</v>
      </c>
      <c r="J32" s="170">
        <f>ROUND(ROUND((SUM(BE97:BE347)), 2)*I32, 2)</f>
        <v>0</v>
      </c>
      <c r="K32" s="52"/>
    </row>
    <row r="33" s="1" customFormat="1" ht="14.4" customHeight="1">
      <c r="B33" s="47"/>
      <c r="C33" s="48"/>
      <c r="D33" s="48"/>
      <c r="E33" s="56" t="s">
        <v>50</v>
      </c>
      <c r="F33" s="170">
        <f>ROUND(SUM(BF97:BF347), 2)</f>
        <v>0</v>
      </c>
      <c r="G33" s="48"/>
      <c r="H33" s="48"/>
      <c r="I33" s="171">
        <v>0.14999999999999999</v>
      </c>
      <c r="J33" s="170">
        <f>ROUND(ROUND((SUM(BF97:BF347)), 2)*I33, 2)</f>
        <v>0</v>
      </c>
      <c r="K33" s="52"/>
    </row>
    <row r="34" hidden="1" s="1" customFormat="1" ht="14.4" customHeight="1">
      <c r="B34" s="47"/>
      <c r="C34" s="48"/>
      <c r="D34" s="48"/>
      <c r="E34" s="56" t="s">
        <v>51</v>
      </c>
      <c r="F34" s="170">
        <f>ROUND(SUM(BG97:BG347), 2)</f>
        <v>0</v>
      </c>
      <c r="G34" s="48"/>
      <c r="H34" s="48"/>
      <c r="I34" s="171">
        <v>0.20999999999999999</v>
      </c>
      <c r="J34" s="170">
        <v>0</v>
      </c>
      <c r="K34" s="52"/>
    </row>
    <row r="35" hidden="1" s="1" customFormat="1" ht="14.4" customHeight="1">
      <c r="B35" s="47"/>
      <c r="C35" s="48"/>
      <c r="D35" s="48"/>
      <c r="E35" s="56" t="s">
        <v>52</v>
      </c>
      <c r="F35" s="170">
        <f>ROUND(SUM(BH97:BH347), 2)</f>
        <v>0</v>
      </c>
      <c r="G35" s="48"/>
      <c r="H35" s="48"/>
      <c r="I35" s="171">
        <v>0.14999999999999999</v>
      </c>
      <c r="J35" s="170">
        <v>0</v>
      </c>
      <c r="K35" s="52"/>
    </row>
    <row r="36" hidden="1" s="1" customFormat="1" ht="14.4" customHeight="1">
      <c r="B36" s="47"/>
      <c r="C36" s="48"/>
      <c r="D36" s="48"/>
      <c r="E36" s="56" t="s">
        <v>53</v>
      </c>
      <c r="F36" s="170">
        <f>ROUND(SUM(BI97:BI347), 2)</f>
        <v>0</v>
      </c>
      <c r="G36" s="48"/>
      <c r="H36" s="48"/>
      <c r="I36" s="171">
        <v>0</v>
      </c>
      <c r="J36" s="170">
        <v>0</v>
      </c>
      <c r="K36" s="52"/>
    </row>
    <row r="37" s="1" customFormat="1" ht="6.96" customHeight="1">
      <c r="B37" s="47"/>
      <c r="C37" s="48"/>
      <c r="D37" s="48"/>
      <c r="E37" s="48"/>
      <c r="F37" s="48"/>
      <c r="G37" s="48"/>
      <c r="H37" s="48"/>
      <c r="I37" s="157"/>
      <c r="J37" s="48"/>
      <c r="K37" s="52"/>
    </row>
    <row r="38" s="1" customFormat="1" ht="25.44" customHeight="1">
      <c r="B38" s="47"/>
      <c r="C38" s="172"/>
      <c r="D38" s="173" t="s">
        <v>54</v>
      </c>
      <c r="E38" s="99"/>
      <c r="F38" s="99"/>
      <c r="G38" s="174" t="s">
        <v>55</v>
      </c>
      <c r="H38" s="175" t="s">
        <v>56</v>
      </c>
      <c r="I38" s="176"/>
      <c r="J38" s="177">
        <f>SUM(J29:J36)</f>
        <v>0</v>
      </c>
      <c r="K38" s="178"/>
    </row>
    <row r="39" s="1" customFormat="1" ht="14.4" customHeight="1">
      <c r="B39" s="68"/>
      <c r="C39" s="69"/>
      <c r="D39" s="69"/>
      <c r="E39" s="69"/>
      <c r="F39" s="69"/>
      <c r="G39" s="69"/>
      <c r="H39" s="69"/>
      <c r="I39" s="179"/>
      <c r="J39" s="69"/>
      <c r="K39" s="70"/>
    </row>
    <row r="43" s="1" customFormat="1" ht="6.96" customHeight="1">
      <c r="B43" s="180"/>
      <c r="C43" s="181"/>
      <c r="D43" s="181"/>
      <c r="E43" s="181"/>
      <c r="F43" s="181"/>
      <c r="G43" s="181"/>
      <c r="H43" s="181"/>
      <c r="I43" s="182"/>
      <c r="J43" s="181"/>
      <c r="K43" s="183"/>
    </row>
    <row r="44" s="1" customFormat="1" ht="36.96" customHeight="1">
      <c r="B44" s="47"/>
      <c r="C44" s="30" t="s">
        <v>107</v>
      </c>
      <c r="D44" s="48"/>
      <c r="E44" s="48"/>
      <c r="F44" s="48"/>
      <c r="G44" s="48"/>
      <c r="H44" s="48"/>
      <c r="I44" s="157"/>
      <c r="J44" s="48"/>
      <c r="K44" s="52"/>
    </row>
    <row r="45" s="1" customFormat="1" ht="6.96" customHeight="1">
      <c r="B45" s="47"/>
      <c r="C45" s="48"/>
      <c r="D45" s="48"/>
      <c r="E45" s="48"/>
      <c r="F45" s="48"/>
      <c r="G45" s="48"/>
      <c r="H45" s="48"/>
      <c r="I45" s="157"/>
      <c r="J45" s="48"/>
      <c r="K45" s="52"/>
    </row>
    <row r="46" s="1" customFormat="1" ht="14.4" customHeight="1">
      <c r="B46" s="47"/>
      <c r="C46" s="40" t="s">
        <v>18</v>
      </c>
      <c r="D46" s="48"/>
      <c r="E46" s="48"/>
      <c r="F46" s="48"/>
      <c r="G46" s="48"/>
      <c r="H46" s="48"/>
      <c r="I46" s="157"/>
      <c r="J46" s="48"/>
      <c r="K46" s="52"/>
    </row>
    <row r="47" s="1" customFormat="1" ht="16.5" customHeight="1">
      <c r="B47" s="47"/>
      <c r="C47" s="48"/>
      <c r="D47" s="48"/>
      <c r="E47" s="156" t="str">
        <f>E7</f>
        <v>Oprava balkonu v nádvoří , Křížkovského 8</v>
      </c>
      <c r="F47" s="40"/>
      <c r="G47" s="40"/>
      <c r="H47" s="40"/>
      <c r="I47" s="157"/>
      <c r="J47" s="48"/>
      <c r="K47" s="52"/>
    </row>
    <row r="48">
      <c r="B48" s="28"/>
      <c r="C48" s="40" t="s">
        <v>103</v>
      </c>
      <c r="D48" s="29"/>
      <c r="E48" s="29"/>
      <c r="F48" s="29"/>
      <c r="G48" s="29"/>
      <c r="H48" s="29"/>
      <c r="I48" s="155"/>
      <c r="J48" s="29"/>
      <c r="K48" s="31"/>
    </row>
    <row r="49" s="1" customFormat="1" ht="16.5" customHeight="1">
      <c r="B49" s="47"/>
      <c r="C49" s="48"/>
      <c r="D49" s="48"/>
      <c r="E49" s="156" t="s">
        <v>104</v>
      </c>
      <c r="F49" s="48"/>
      <c r="G49" s="48"/>
      <c r="H49" s="48"/>
      <c r="I49" s="157"/>
      <c r="J49" s="48"/>
      <c r="K49" s="52"/>
    </row>
    <row r="50" s="1" customFormat="1" ht="14.4" customHeight="1">
      <c r="B50" s="47"/>
      <c r="C50" s="40" t="s">
        <v>105</v>
      </c>
      <c r="D50" s="48"/>
      <c r="E50" s="48"/>
      <c r="F50" s="48"/>
      <c r="G50" s="48"/>
      <c r="H50" s="48"/>
      <c r="I50" s="157"/>
      <c r="J50" s="48"/>
      <c r="K50" s="52"/>
    </row>
    <row r="51" s="1" customFormat="1" ht="17.25" customHeight="1">
      <c r="B51" s="47"/>
      <c r="C51" s="48"/>
      <c r="D51" s="48"/>
      <c r="E51" s="158" t="str">
        <f>E11</f>
        <v>01 - Oprava balkonu v nádvoří</v>
      </c>
      <c r="F51" s="48"/>
      <c r="G51" s="48"/>
      <c r="H51" s="48"/>
      <c r="I51" s="157"/>
      <c r="J51" s="48"/>
      <c r="K51" s="52"/>
    </row>
    <row r="52" s="1" customFormat="1" ht="6.96" customHeight="1">
      <c r="B52" s="47"/>
      <c r="C52" s="48"/>
      <c r="D52" s="48"/>
      <c r="E52" s="48"/>
      <c r="F52" s="48"/>
      <c r="G52" s="48"/>
      <c r="H52" s="48"/>
      <c r="I52" s="157"/>
      <c r="J52" s="48"/>
      <c r="K52" s="52"/>
    </row>
    <row r="53" s="1" customFormat="1" ht="18" customHeight="1">
      <c r="B53" s="47"/>
      <c r="C53" s="40" t="s">
        <v>24</v>
      </c>
      <c r="D53" s="48"/>
      <c r="E53" s="48"/>
      <c r="F53" s="35" t="str">
        <f>F14</f>
        <v>Olomouc</v>
      </c>
      <c r="G53" s="48"/>
      <c r="H53" s="48"/>
      <c r="I53" s="159" t="s">
        <v>26</v>
      </c>
      <c r="J53" s="160" t="str">
        <f>IF(J14="","",J14)</f>
        <v>7. 8. 2017</v>
      </c>
      <c r="K53" s="52"/>
    </row>
    <row r="54" s="1" customFormat="1" ht="6.96" customHeight="1">
      <c r="B54" s="47"/>
      <c r="C54" s="48"/>
      <c r="D54" s="48"/>
      <c r="E54" s="48"/>
      <c r="F54" s="48"/>
      <c r="G54" s="48"/>
      <c r="H54" s="48"/>
      <c r="I54" s="157"/>
      <c r="J54" s="48"/>
      <c r="K54" s="52"/>
    </row>
    <row r="55" s="1" customFormat="1">
      <c r="B55" s="47"/>
      <c r="C55" s="40" t="s">
        <v>32</v>
      </c>
      <c r="D55" s="48"/>
      <c r="E55" s="48"/>
      <c r="F55" s="35" t="str">
        <f>E17</f>
        <v>UP Olomouc</v>
      </c>
      <c r="G55" s="48"/>
      <c r="H55" s="48"/>
      <c r="I55" s="159" t="s">
        <v>39</v>
      </c>
      <c r="J55" s="45" t="str">
        <f>E23</f>
        <v>Atelier A , ul. 8.května , Olomouc</v>
      </c>
      <c r="K55" s="52"/>
    </row>
    <row r="56" s="1" customFormat="1" ht="14.4" customHeight="1">
      <c r="B56" s="47"/>
      <c r="C56" s="40" t="s">
        <v>37</v>
      </c>
      <c r="D56" s="48"/>
      <c r="E56" s="48"/>
      <c r="F56" s="35" t="str">
        <f>IF(E20="","",E20)</f>
        <v/>
      </c>
      <c r="G56" s="48"/>
      <c r="H56" s="48"/>
      <c r="I56" s="157"/>
      <c r="J56" s="184"/>
      <c r="K56" s="52"/>
    </row>
    <row r="57" s="1" customFormat="1" ht="10.32" customHeight="1">
      <c r="B57" s="47"/>
      <c r="C57" s="48"/>
      <c r="D57" s="48"/>
      <c r="E57" s="48"/>
      <c r="F57" s="48"/>
      <c r="G57" s="48"/>
      <c r="H57" s="48"/>
      <c r="I57" s="157"/>
      <c r="J57" s="48"/>
      <c r="K57" s="52"/>
    </row>
    <row r="58" s="1" customFormat="1" ht="29.28" customHeight="1">
      <c r="B58" s="47"/>
      <c r="C58" s="185" t="s">
        <v>108</v>
      </c>
      <c r="D58" s="172"/>
      <c r="E58" s="172"/>
      <c r="F58" s="172"/>
      <c r="G58" s="172"/>
      <c r="H58" s="172"/>
      <c r="I58" s="186"/>
      <c r="J58" s="187" t="s">
        <v>109</v>
      </c>
      <c r="K58" s="188"/>
    </row>
    <row r="59" s="1" customFormat="1" ht="10.32" customHeight="1">
      <c r="B59" s="47"/>
      <c r="C59" s="48"/>
      <c r="D59" s="48"/>
      <c r="E59" s="48"/>
      <c r="F59" s="48"/>
      <c r="G59" s="48"/>
      <c r="H59" s="48"/>
      <c r="I59" s="157"/>
      <c r="J59" s="48"/>
      <c r="K59" s="52"/>
    </row>
    <row r="60" s="1" customFormat="1" ht="29.28" customHeight="1">
      <c r="B60" s="47"/>
      <c r="C60" s="189" t="s">
        <v>110</v>
      </c>
      <c r="D60" s="48"/>
      <c r="E60" s="48"/>
      <c r="F60" s="48"/>
      <c r="G60" s="48"/>
      <c r="H60" s="48"/>
      <c r="I60" s="157"/>
      <c r="J60" s="168">
        <f>J97</f>
        <v>0</v>
      </c>
      <c r="K60" s="52"/>
      <c r="AU60" s="24" t="s">
        <v>111</v>
      </c>
    </row>
    <row r="61" s="8" customFormat="1" ht="24.96" customHeight="1">
      <c r="B61" s="190"/>
      <c r="C61" s="191"/>
      <c r="D61" s="192" t="s">
        <v>112</v>
      </c>
      <c r="E61" s="193"/>
      <c r="F61" s="193"/>
      <c r="G61" s="193"/>
      <c r="H61" s="193"/>
      <c r="I61" s="194"/>
      <c r="J61" s="195">
        <f>J98</f>
        <v>0</v>
      </c>
      <c r="K61" s="196"/>
    </row>
    <row r="62" s="9" customFormat="1" ht="19.92" customHeight="1">
      <c r="B62" s="197"/>
      <c r="C62" s="198"/>
      <c r="D62" s="199" t="s">
        <v>113</v>
      </c>
      <c r="E62" s="200"/>
      <c r="F62" s="200"/>
      <c r="G62" s="200"/>
      <c r="H62" s="200"/>
      <c r="I62" s="201"/>
      <c r="J62" s="202">
        <f>J99</f>
        <v>0</v>
      </c>
      <c r="K62" s="203"/>
    </row>
    <row r="63" s="9" customFormat="1" ht="19.92" customHeight="1">
      <c r="B63" s="197"/>
      <c r="C63" s="198"/>
      <c r="D63" s="199" t="s">
        <v>114</v>
      </c>
      <c r="E63" s="200"/>
      <c r="F63" s="200"/>
      <c r="G63" s="200"/>
      <c r="H63" s="200"/>
      <c r="I63" s="201"/>
      <c r="J63" s="202">
        <f>J111</f>
        <v>0</v>
      </c>
      <c r="K63" s="203"/>
    </row>
    <row r="64" s="9" customFormat="1" ht="19.92" customHeight="1">
      <c r="B64" s="197"/>
      <c r="C64" s="198"/>
      <c r="D64" s="199" t="s">
        <v>115</v>
      </c>
      <c r="E64" s="200"/>
      <c r="F64" s="200"/>
      <c r="G64" s="200"/>
      <c r="H64" s="200"/>
      <c r="I64" s="201"/>
      <c r="J64" s="202">
        <f>J116</f>
        <v>0</v>
      </c>
      <c r="K64" s="203"/>
    </row>
    <row r="65" s="9" customFormat="1" ht="19.92" customHeight="1">
      <c r="B65" s="197"/>
      <c r="C65" s="198"/>
      <c r="D65" s="199" t="s">
        <v>116</v>
      </c>
      <c r="E65" s="200"/>
      <c r="F65" s="200"/>
      <c r="G65" s="200"/>
      <c r="H65" s="200"/>
      <c r="I65" s="201"/>
      <c r="J65" s="202">
        <f>J121</f>
        <v>0</v>
      </c>
      <c r="K65" s="203"/>
    </row>
    <row r="66" s="9" customFormat="1" ht="19.92" customHeight="1">
      <c r="B66" s="197"/>
      <c r="C66" s="198"/>
      <c r="D66" s="199" t="s">
        <v>117</v>
      </c>
      <c r="E66" s="200"/>
      <c r="F66" s="200"/>
      <c r="G66" s="200"/>
      <c r="H66" s="200"/>
      <c r="I66" s="201"/>
      <c r="J66" s="202">
        <f>J176</f>
        <v>0</v>
      </c>
      <c r="K66" s="203"/>
    </row>
    <row r="67" s="9" customFormat="1" ht="19.92" customHeight="1">
      <c r="B67" s="197"/>
      <c r="C67" s="198"/>
      <c r="D67" s="199" t="s">
        <v>118</v>
      </c>
      <c r="E67" s="200"/>
      <c r="F67" s="200"/>
      <c r="G67" s="200"/>
      <c r="H67" s="200"/>
      <c r="I67" s="201"/>
      <c r="J67" s="202">
        <f>J180</f>
        <v>0</v>
      </c>
      <c r="K67" s="203"/>
    </row>
    <row r="68" s="9" customFormat="1" ht="19.92" customHeight="1">
      <c r="B68" s="197"/>
      <c r="C68" s="198"/>
      <c r="D68" s="199" t="s">
        <v>119</v>
      </c>
      <c r="E68" s="200"/>
      <c r="F68" s="200"/>
      <c r="G68" s="200"/>
      <c r="H68" s="200"/>
      <c r="I68" s="201"/>
      <c r="J68" s="202">
        <f>J219</f>
        <v>0</v>
      </c>
      <c r="K68" s="203"/>
    </row>
    <row r="69" s="9" customFormat="1" ht="19.92" customHeight="1">
      <c r="B69" s="197"/>
      <c r="C69" s="198"/>
      <c r="D69" s="199" t="s">
        <v>120</v>
      </c>
      <c r="E69" s="200"/>
      <c r="F69" s="200"/>
      <c r="G69" s="200"/>
      <c r="H69" s="200"/>
      <c r="I69" s="201"/>
      <c r="J69" s="202">
        <f>J231</f>
        <v>0</v>
      </c>
      <c r="K69" s="203"/>
    </row>
    <row r="70" s="8" customFormat="1" ht="24.96" customHeight="1">
      <c r="B70" s="190"/>
      <c r="C70" s="191"/>
      <c r="D70" s="192" t="s">
        <v>121</v>
      </c>
      <c r="E70" s="193"/>
      <c r="F70" s="193"/>
      <c r="G70" s="193"/>
      <c r="H70" s="193"/>
      <c r="I70" s="194"/>
      <c r="J70" s="195">
        <f>J233</f>
        <v>0</v>
      </c>
      <c r="K70" s="196"/>
    </row>
    <row r="71" s="9" customFormat="1" ht="19.92" customHeight="1">
      <c r="B71" s="197"/>
      <c r="C71" s="198"/>
      <c r="D71" s="199" t="s">
        <v>122</v>
      </c>
      <c r="E71" s="200"/>
      <c r="F71" s="200"/>
      <c r="G71" s="200"/>
      <c r="H71" s="200"/>
      <c r="I71" s="201"/>
      <c r="J71" s="202">
        <f>J234</f>
        <v>0</v>
      </c>
      <c r="K71" s="203"/>
    </row>
    <row r="72" s="9" customFormat="1" ht="19.92" customHeight="1">
      <c r="B72" s="197"/>
      <c r="C72" s="198"/>
      <c r="D72" s="199" t="s">
        <v>123</v>
      </c>
      <c r="E72" s="200"/>
      <c r="F72" s="200"/>
      <c r="G72" s="200"/>
      <c r="H72" s="200"/>
      <c r="I72" s="201"/>
      <c r="J72" s="202">
        <f>J239</f>
        <v>0</v>
      </c>
      <c r="K72" s="203"/>
    </row>
    <row r="73" s="9" customFormat="1" ht="19.92" customHeight="1">
      <c r="B73" s="197"/>
      <c r="C73" s="198"/>
      <c r="D73" s="199" t="s">
        <v>124</v>
      </c>
      <c r="E73" s="200"/>
      <c r="F73" s="200"/>
      <c r="G73" s="200"/>
      <c r="H73" s="200"/>
      <c r="I73" s="201"/>
      <c r="J73" s="202">
        <f>J278</f>
        <v>0</v>
      </c>
      <c r="K73" s="203"/>
    </row>
    <row r="74" s="9" customFormat="1" ht="19.92" customHeight="1">
      <c r="B74" s="197"/>
      <c r="C74" s="198"/>
      <c r="D74" s="199" t="s">
        <v>125</v>
      </c>
      <c r="E74" s="200"/>
      <c r="F74" s="200"/>
      <c r="G74" s="200"/>
      <c r="H74" s="200"/>
      <c r="I74" s="201"/>
      <c r="J74" s="202">
        <f>J313</f>
        <v>0</v>
      </c>
      <c r="K74" s="203"/>
    </row>
    <row r="75" s="9" customFormat="1" ht="19.92" customHeight="1">
      <c r="B75" s="197"/>
      <c r="C75" s="198"/>
      <c r="D75" s="199" t="s">
        <v>126</v>
      </c>
      <c r="E75" s="200"/>
      <c r="F75" s="200"/>
      <c r="G75" s="200"/>
      <c r="H75" s="200"/>
      <c r="I75" s="201"/>
      <c r="J75" s="202">
        <f>J341</f>
        <v>0</v>
      </c>
      <c r="K75" s="203"/>
    </row>
    <row r="76" s="1" customFormat="1" ht="21.84" customHeight="1">
      <c r="B76" s="47"/>
      <c r="C76" s="48"/>
      <c r="D76" s="48"/>
      <c r="E76" s="48"/>
      <c r="F76" s="48"/>
      <c r="G76" s="48"/>
      <c r="H76" s="48"/>
      <c r="I76" s="157"/>
      <c r="J76" s="48"/>
      <c r="K76" s="52"/>
    </row>
    <row r="77" s="1" customFormat="1" ht="6.96" customHeight="1">
      <c r="B77" s="68"/>
      <c r="C77" s="69"/>
      <c r="D77" s="69"/>
      <c r="E77" s="69"/>
      <c r="F77" s="69"/>
      <c r="G77" s="69"/>
      <c r="H77" s="69"/>
      <c r="I77" s="179"/>
      <c r="J77" s="69"/>
      <c r="K77" s="70"/>
    </row>
    <row r="81" s="1" customFormat="1" ht="6.96" customHeight="1">
      <c r="B81" s="71"/>
      <c r="C81" s="72"/>
      <c r="D81" s="72"/>
      <c r="E81" s="72"/>
      <c r="F81" s="72"/>
      <c r="G81" s="72"/>
      <c r="H81" s="72"/>
      <c r="I81" s="182"/>
      <c r="J81" s="72"/>
      <c r="K81" s="72"/>
      <c r="L81" s="73"/>
    </row>
    <row r="82" s="1" customFormat="1" ht="36.96" customHeight="1">
      <c r="B82" s="47"/>
      <c r="C82" s="74" t="s">
        <v>127</v>
      </c>
      <c r="D82" s="75"/>
      <c r="E82" s="75"/>
      <c r="F82" s="75"/>
      <c r="G82" s="75"/>
      <c r="H82" s="75"/>
      <c r="I82" s="204"/>
      <c r="J82" s="75"/>
      <c r="K82" s="75"/>
      <c r="L82" s="73"/>
    </row>
    <row r="83" s="1" customFormat="1" ht="6.96" customHeight="1">
      <c r="B83" s="47"/>
      <c r="C83" s="75"/>
      <c r="D83" s="75"/>
      <c r="E83" s="75"/>
      <c r="F83" s="75"/>
      <c r="G83" s="75"/>
      <c r="H83" s="75"/>
      <c r="I83" s="204"/>
      <c r="J83" s="75"/>
      <c r="K83" s="75"/>
      <c r="L83" s="73"/>
    </row>
    <row r="84" s="1" customFormat="1" ht="14.4" customHeight="1">
      <c r="B84" s="47"/>
      <c r="C84" s="77" t="s">
        <v>18</v>
      </c>
      <c r="D84" s="75"/>
      <c r="E84" s="75"/>
      <c r="F84" s="75"/>
      <c r="G84" s="75"/>
      <c r="H84" s="75"/>
      <c r="I84" s="204"/>
      <c r="J84" s="75"/>
      <c r="K84" s="75"/>
      <c r="L84" s="73"/>
    </row>
    <row r="85" s="1" customFormat="1" ht="16.5" customHeight="1">
      <c r="B85" s="47"/>
      <c r="C85" s="75"/>
      <c r="D85" s="75"/>
      <c r="E85" s="205" t="str">
        <f>E7</f>
        <v>Oprava balkonu v nádvoří , Křížkovského 8</v>
      </c>
      <c r="F85" s="77"/>
      <c r="G85" s="77"/>
      <c r="H85" s="77"/>
      <c r="I85" s="204"/>
      <c r="J85" s="75"/>
      <c r="K85" s="75"/>
      <c r="L85" s="73"/>
    </row>
    <row r="86">
      <c r="B86" s="28"/>
      <c r="C86" s="77" t="s">
        <v>103</v>
      </c>
      <c r="D86" s="206"/>
      <c r="E86" s="206"/>
      <c r="F86" s="206"/>
      <c r="G86" s="206"/>
      <c r="H86" s="206"/>
      <c r="I86" s="149"/>
      <c r="J86" s="206"/>
      <c r="K86" s="206"/>
      <c r="L86" s="207"/>
    </row>
    <row r="87" s="1" customFormat="1" ht="16.5" customHeight="1">
      <c r="B87" s="47"/>
      <c r="C87" s="75"/>
      <c r="D87" s="75"/>
      <c r="E87" s="205" t="s">
        <v>104</v>
      </c>
      <c r="F87" s="75"/>
      <c r="G87" s="75"/>
      <c r="H87" s="75"/>
      <c r="I87" s="204"/>
      <c r="J87" s="75"/>
      <c r="K87" s="75"/>
      <c r="L87" s="73"/>
    </row>
    <row r="88" s="1" customFormat="1" ht="14.4" customHeight="1">
      <c r="B88" s="47"/>
      <c r="C88" s="77" t="s">
        <v>105</v>
      </c>
      <c r="D88" s="75"/>
      <c r="E88" s="75"/>
      <c r="F88" s="75"/>
      <c r="G88" s="75"/>
      <c r="H88" s="75"/>
      <c r="I88" s="204"/>
      <c r="J88" s="75"/>
      <c r="K88" s="75"/>
      <c r="L88" s="73"/>
    </row>
    <row r="89" s="1" customFormat="1" ht="17.25" customHeight="1">
      <c r="B89" s="47"/>
      <c r="C89" s="75"/>
      <c r="D89" s="75"/>
      <c r="E89" s="83" t="str">
        <f>E11</f>
        <v>01 - Oprava balkonu v nádvoří</v>
      </c>
      <c r="F89" s="75"/>
      <c r="G89" s="75"/>
      <c r="H89" s="75"/>
      <c r="I89" s="204"/>
      <c r="J89" s="75"/>
      <c r="K89" s="75"/>
      <c r="L89" s="73"/>
    </row>
    <row r="90" s="1" customFormat="1" ht="6.96" customHeight="1">
      <c r="B90" s="47"/>
      <c r="C90" s="75"/>
      <c r="D90" s="75"/>
      <c r="E90" s="75"/>
      <c r="F90" s="75"/>
      <c r="G90" s="75"/>
      <c r="H90" s="75"/>
      <c r="I90" s="204"/>
      <c r="J90" s="75"/>
      <c r="K90" s="75"/>
      <c r="L90" s="73"/>
    </row>
    <row r="91" s="1" customFormat="1" ht="18" customHeight="1">
      <c r="B91" s="47"/>
      <c r="C91" s="77" t="s">
        <v>24</v>
      </c>
      <c r="D91" s="75"/>
      <c r="E91" s="75"/>
      <c r="F91" s="208" t="str">
        <f>F14</f>
        <v>Olomouc</v>
      </c>
      <c r="G91" s="75"/>
      <c r="H91" s="75"/>
      <c r="I91" s="209" t="s">
        <v>26</v>
      </c>
      <c r="J91" s="86" t="str">
        <f>IF(J14="","",J14)</f>
        <v>7. 8. 2017</v>
      </c>
      <c r="K91" s="75"/>
      <c r="L91" s="73"/>
    </row>
    <row r="92" s="1" customFormat="1" ht="6.96" customHeight="1">
      <c r="B92" s="47"/>
      <c r="C92" s="75"/>
      <c r="D92" s="75"/>
      <c r="E92" s="75"/>
      <c r="F92" s="75"/>
      <c r="G92" s="75"/>
      <c r="H92" s="75"/>
      <c r="I92" s="204"/>
      <c r="J92" s="75"/>
      <c r="K92" s="75"/>
      <c r="L92" s="73"/>
    </row>
    <row r="93" s="1" customFormat="1">
      <c r="B93" s="47"/>
      <c r="C93" s="77" t="s">
        <v>32</v>
      </c>
      <c r="D93" s="75"/>
      <c r="E93" s="75"/>
      <c r="F93" s="208" t="str">
        <f>E17</f>
        <v>UP Olomouc</v>
      </c>
      <c r="G93" s="75"/>
      <c r="H93" s="75"/>
      <c r="I93" s="209" t="s">
        <v>39</v>
      </c>
      <c r="J93" s="208" t="str">
        <f>E23</f>
        <v>Atelier A , ul. 8.května , Olomouc</v>
      </c>
      <c r="K93" s="75"/>
      <c r="L93" s="73"/>
    </row>
    <row r="94" s="1" customFormat="1" ht="14.4" customHeight="1">
      <c r="B94" s="47"/>
      <c r="C94" s="77" t="s">
        <v>37</v>
      </c>
      <c r="D94" s="75"/>
      <c r="E94" s="75"/>
      <c r="F94" s="208" t="str">
        <f>IF(E20="","",E20)</f>
        <v/>
      </c>
      <c r="G94" s="75"/>
      <c r="H94" s="75"/>
      <c r="I94" s="204"/>
      <c r="J94" s="75"/>
      <c r="K94" s="75"/>
      <c r="L94" s="73"/>
    </row>
    <row r="95" s="1" customFormat="1" ht="10.32" customHeight="1">
      <c r="B95" s="47"/>
      <c r="C95" s="75"/>
      <c r="D95" s="75"/>
      <c r="E95" s="75"/>
      <c r="F95" s="75"/>
      <c r="G95" s="75"/>
      <c r="H95" s="75"/>
      <c r="I95" s="204"/>
      <c r="J95" s="75"/>
      <c r="K95" s="75"/>
      <c r="L95" s="73"/>
    </row>
    <row r="96" s="10" customFormat="1" ht="29.28" customHeight="1">
      <c r="B96" s="210"/>
      <c r="C96" s="211" t="s">
        <v>128</v>
      </c>
      <c r="D96" s="212" t="s">
        <v>63</v>
      </c>
      <c r="E96" s="212" t="s">
        <v>59</v>
      </c>
      <c r="F96" s="212" t="s">
        <v>129</v>
      </c>
      <c r="G96" s="212" t="s">
        <v>130</v>
      </c>
      <c r="H96" s="212" t="s">
        <v>131</v>
      </c>
      <c r="I96" s="213" t="s">
        <v>132</v>
      </c>
      <c r="J96" s="212" t="s">
        <v>109</v>
      </c>
      <c r="K96" s="214" t="s">
        <v>133</v>
      </c>
      <c r="L96" s="215"/>
      <c r="M96" s="103" t="s">
        <v>134</v>
      </c>
      <c r="N96" s="104" t="s">
        <v>48</v>
      </c>
      <c r="O96" s="104" t="s">
        <v>135</v>
      </c>
      <c r="P96" s="104" t="s">
        <v>136</v>
      </c>
      <c r="Q96" s="104" t="s">
        <v>137</v>
      </c>
      <c r="R96" s="104" t="s">
        <v>138</v>
      </c>
      <c r="S96" s="104" t="s">
        <v>139</v>
      </c>
      <c r="T96" s="105" t="s">
        <v>140</v>
      </c>
    </row>
    <row r="97" s="1" customFormat="1" ht="29.28" customHeight="1">
      <c r="B97" s="47"/>
      <c r="C97" s="109" t="s">
        <v>110</v>
      </c>
      <c r="D97" s="75"/>
      <c r="E97" s="75"/>
      <c r="F97" s="75"/>
      <c r="G97" s="75"/>
      <c r="H97" s="75"/>
      <c r="I97" s="204"/>
      <c r="J97" s="216">
        <f>BK97</f>
        <v>0</v>
      </c>
      <c r="K97" s="75"/>
      <c r="L97" s="73"/>
      <c r="M97" s="106"/>
      <c r="N97" s="107"/>
      <c r="O97" s="107"/>
      <c r="P97" s="217">
        <f>P98+P233</f>
        <v>0</v>
      </c>
      <c r="Q97" s="107"/>
      <c r="R97" s="217">
        <f>R98+R233</f>
        <v>6.6440978599999996</v>
      </c>
      <c r="S97" s="107"/>
      <c r="T97" s="218">
        <f>T98+T233</f>
        <v>16.221127200000002</v>
      </c>
      <c r="AT97" s="24" t="s">
        <v>77</v>
      </c>
      <c r="AU97" s="24" t="s">
        <v>111</v>
      </c>
      <c r="BK97" s="219">
        <f>BK98+BK233</f>
        <v>0</v>
      </c>
    </row>
    <row r="98" s="11" customFormat="1" ht="37.44" customHeight="1">
      <c r="B98" s="220"/>
      <c r="C98" s="221"/>
      <c r="D98" s="222" t="s">
        <v>77</v>
      </c>
      <c r="E98" s="223" t="s">
        <v>141</v>
      </c>
      <c r="F98" s="223" t="s">
        <v>142</v>
      </c>
      <c r="G98" s="221"/>
      <c r="H98" s="221"/>
      <c r="I98" s="224"/>
      <c r="J98" s="225">
        <f>BK98</f>
        <v>0</v>
      </c>
      <c r="K98" s="221"/>
      <c r="L98" s="226"/>
      <c r="M98" s="227"/>
      <c r="N98" s="228"/>
      <c r="O98" s="228"/>
      <c r="P98" s="229">
        <f>P99+P111+P116+P121+P176+P180+P219+P231</f>
        <v>0</v>
      </c>
      <c r="Q98" s="228"/>
      <c r="R98" s="229">
        <f>R99+R111+R116+R121+R176+R180+R219+R231</f>
        <v>6.4738271999999997</v>
      </c>
      <c r="S98" s="228"/>
      <c r="T98" s="230">
        <f>T99+T111+T116+T121+T176+T180+T219+T231</f>
        <v>15.795000000000002</v>
      </c>
      <c r="AR98" s="231" t="s">
        <v>85</v>
      </c>
      <c r="AT98" s="232" t="s">
        <v>77</v>
      </c>
      <c r="AU98" s="232" t="s">
        <v>78</v>
      </c>
      <c r="AY98" s="231" t="s">
        <v>143</v>
      </c>
      <c r="BK98" s="233">
        <f>BK99+BK111+BK116+BK121+BK176+BK180+BK219+BK231</f>
        <v>0</v>
      </c>
    </row>
    <row r="99" s="11" customFormat="1" ht="19.92" customHeight="1">
      <c r="B99" s="220"/>
      <c r="C99" s="221"/>
      <c r="D99" s="222" t="s">
        <v>77</v>
      </c>
      <c r="E99" s="234" t="s">
        <v>144</v>
      </c>
      <c r="F99" s="234" t="s">
        <v>145</v>
      </c>
      <c r="G99" s="221"/>
      <c r="H99" s="221"/>
      <c r="I99" s="224"/>
      <c r="J99" s="235">
        <f>BK99</f>
        <v>0</v>
      </c>
      <c r="K99" s="221"/>
      <c r="L99" s="226"/>
      <c r="M99" s="227"/>
      <c r="N99" s="228"/>
      <c r="O99" s="228"/>
      <c r="P99" s="229">
        <f>SUM(P100:P110)</f>
        <v>0</v>
      </c>
      <c r="Q99" s="228"/>
      <c r="R99" s="229">
        <f>SUM(R100:R110)</f>
        <v>1.8175391999999999</v>
      </c>
      <c r="S99" s="228"/>
      <c r="T99" s="230">
        <f>SUM(T100:T110)</f>
        <v>0</v>
      </c>
      <c r="AR99" s="231" t="s">
        <v>85</v>
      </c>
      <c r="AT99" s="232" t="s">
        <v>77</v>
      </c>
      <c r="AU99" s="232" t="s">
        <v>85</v>
      </c>
      <c r="AY99" s="231" t="s">
        <v>143</v>
      </c>
      <c r="BK99" s="233">
        <f>SUM(BK100:BK110)</f>
        <v>0</v>
      </c>
    </row>
    <row r="100" s="1" customFormat="1" ht="25.5" customHeight="1">
      <c r="B100" s="47"/>
      <c r="C100" s="236" t="s">
        <v>85</v>
      </c>
      <c r="D100" s="236" t="s">
        <v>146</v>
      </c>
      <c r="E100" s="237" t="s">
        <v>147</v>
      </c>
      <c r="F100" s="238" t="s">
        <v>148</v>
      </c>
      <c r="G100" s="239" t="s">
        <v>149</v>
      </c>
      <c r="H100" s="240">
        <v>112.14</v>
      </c>
      <c r="I100" s="241"/>
      <c r="J100" s="242">
        <f>ROUND(I100*H100,2)</f>
        <v>0</v>
      </c>
      <c r="K100" s="238" t="s">
        <v>150</v>
      </c>
      <c r="L100" s="73"/>
      <c r="M100" s="243" t="s">
        <v>34</v>
      </c>
      <c r="N100" s="244" t="s">
        <v>49</v>
      </c>
      <c r="O100" s="48"/>
      <c r="P100" s="245">
        <f>O100*H100</f>
        <v>0</v>
      </c>
      <c r="Q100" s="245">
        <v>0.00012</v>
      </c>
      <c r="R100" s="245">
        <f>Q100*H100</f>
        <v>0.0134568</v>
      </c>
      <c r="S100" s="245">
        <v>0</v>
      </c>
      <c r="T100" s="246">
        <f>S100*H100</f>
        <v>0</v>
      </c>
      <c r="AR100" s="24" t="s">
        <v>151</v>
      </c>
      <c r="AT100" s="24" t="s">
        <v>146</v>
      </c>
      <c r="AU100" s="24" t="s">
        <v>87</v>
      </c>
      <c r="AY100" s="24" t="s">
        <v>143</v>
      </c>
      <c r="BE100" s="247">
        <f>IF(N100="základní",J100,0)</f>
        <v>0</v>
      </c>
      <c r="BF100" s="247">
        <f>IF(N100="snížená",J100,0)</f>
        <v>0</v>
      </c>
      <c r="BG100" s="247">
        <f>IF(N100="zákl. přenesená",J100,0)</f>
        <v>0</v>
      </c>
      <c r="BH100" s="247">
        <f>IF(N100="sníž. přenesená",J100,0)</f>
        <v>0</v>
      </c>
      <c r="BI100" s="247">
        <f>IF(N100="nulová",J100,0)</f>
        <v>0</v>
      </c>
      <c r="BJ100" s="24" t="s">
        <v>85</v>
      </c>
      <c r="BK100" s="247">
        <f>ROUND(I100*H100,2)</f>
        <v>0</v>
      </c>
      <c r="BL100" s="24" t="s">
        <v>151</v>
      </c>
      <c r="BM100" s="24" t="s">
        <v>152</v>
      </c>
    </row>
    <row r="101" s="12" customFormat="1">
      <c r="B101" s="248"/>
      <c r="C101" s="249"/>
      <c r="D101" s="250" t="s">
        <v>153</v>
      </c>
      <c r="E101" s="251" t="s">
        <v>34</v>
      </c>
      <c r="F101" s="252" t="s">
        <v>154</v>
      </c>
      <c r="G101" s="249"/>
      <c r="H101" s="251" t="s">
        <v>34</v>
      </c>
      <c r="I101" s="253"/>
      <c r="J101" s="249"/>
      <c r="K101" s="249"/>
      <c r="L101" s="254"/>
      <c r="M101" s="255"/>
      <c r="N101" s="256"/>
      <c r="O101" s="256"/>
      <c r="P101" s="256"/>
      <c r="Q101" s="256"/>
      <c r="R101" s="256"/>
      <c r="S101" s="256"/>
      <c r="T101" s="257"/>
      <c r="AT101" s="258" t="s">
        <v>153</v>
      </c>
      <c r="AU101" s="258" t="s">
        <v>87</v>
      </c>
      <c r="AV101" s="12" t="s">
        <v>85</v>
      </c>
      <c r="AW101" s="12" t="s">
        <v>41</v>
      </c>
      <c r="AX101" s="12" t="s">
        <v>78</v>
      </c>
      <c r="AY101" s="258" t="s">
        <v>143</v>
      </c>
    </row>
    <row r="102" s="13" customFormat="1">
      <c r="B102" s="259"/>
      <c r="C102" s="260"/>
      <c r="D102" s="250" t="s">
        <v>153</v>
      </c>
      <c r="E102" s="261" t="s">
        <v>34</v>
      </c>
      <c r="F102" s="262" t="s">
        <v>155</v>
      </c>
      <c r="G102" s="260"/>
      <c r="H102" s="263">
        <v>112.14</v>
      </c>
      <c r="I102" s="264"/>
      <c r="J102" s="260"/>
      <c r="K102" s="260"/>
      <c r="L102" s="265"/>
      <c r="M102" s="266"/>
      <c r="N102" s="267"/>
      <c r="O102" s="267"/>
      <c r="P102" s="267"/>
      <c r="Q102" s="267"/>
      <c r="R102" s="267"/>
      <c r="S102" s="267"/>
      <c r="T102" s="268"/>
      <c r="AT102" s="269" t="s">
        <v>153</v>
      </c>
      <c r="AU102" s="269" t="s">
        <v>87</v>
      </c>
      <c r="AV102" s="13" t="s">
        <v>87</v>
      </c>
      <c r="AW102" s="13" t="s">
        <v>41</v>
      </c>
      <c r="AX102" s="13" t="s">
        <v>78</v>
      </c>
      <c r="AY102" s="269" t="s">
        <v>143</v>
      </c>
    </row>
    <row r="103" s="14" customFormat="1">
      <c r="B103" s="270"/>
      <c r="C103" s="271"/>
      <c r="D103" s="250" t="s">
        <v>153</v>
      </c>
      <c r="E103" s="272" t="s">
        <v>34</v>
      </c>
      <c r="F103" s="273" t="s">
        <v>156</v>
      </c>
      <c r="G103" s="271"/>
      <c r="H103" s="274">
        <v>112.14</v>
      </c>
      <c r="I103" s="275"/>
      <c r="J103" s="271"/>
      <c r="K103" s="271"/>
      <c r="L103" s="276"/>
      <c r="M103" s="277"/>
      <c r="N103" s="278"/>
      <c r="O103" s="278"/>
      <c r="P103" s="278"/>
      <c r="Q103" s="278"/>
      <c r="R103" s="278"/>
      <c r="S103" s="278"/>
      <c r="T103" s="279"/>
      <c r="AT103" s="280" t="s">
        <v>153</v>
      </c>
      <c r="AU103" s="280" t="s">
        <v>87</v>
      </c>
      <c r="AV103" s="14" t="s">
        <v>151</v>
      </c>
      <c r="AW103" s="14" t="s">
        <v>41</v>
      </c>
      <c r="AX103" s="14" t="s">
        <v>85</v>
      </c>
      <c r="AY103" s="280" t="s">
        <v>143</v>
      </c>
    </row>
    <row r="104" s="1" customFormat="1" ht="25.5" customHeight="1">
      <c r="B104" s="47"/>
      <c r="C104" s="236" t="s">
        <v>87</v>
      </c>
      <c r="D104" s="236" t="s">
        <v>146</v>
      </c>
      <c r="E104" s="237" t="s">
        <v>157</v>
      </c>
      <c r="F104" s="238" t="s">
        <v>158</v>
      </c>
      <c r="G104" s="239" t="s">
        <v>149</v>
      </c>
      <c r="H104" s="240">
        <v>161.52000000000001</v>
      </c>
      <c r="I104" s="241"/>
      <c r="J104" s="242">
        <f>ROUND(I104*H104,2)</f>
        <v>0</v>
      </c>
      <c r="K104" s="238" t="s">
        <v>150</v>
      </c>
      <c r="L104" s="73"/>
      <c r="M104" s="243" t="s">
        <v>34</v>
      </c>
      <c r="N104" s="244" t="s">
        <v>49</v>
      </c>
      <c r="O104" s="48"/>
      <c r="P104" s="245">
        <f>O104*H104</f>
        <v>0</v>
      </c>
      <c r="Q104" s="245">
        <v>0.00012</v>
      </c>
      <c r="R104" s="245">
        <f>Q104*H104</f>
        <v>0.019382400000000001</v>
      </c>
      <c r="S104" s="245">
        <v>0</v>
      </c>
      <c r="T104" s="246">
        <f>S104*H104</f>
        <v>0</v>
      </c>
      <c r="AR104" s="24" t="s">
        <v>151</v>
      </c>
      <c r="AT104" s="24" t="s">
        <v>146</v>
      </c>
      <c r="AU104" s="24" t="s">
        <v>87</v>
      </c>
      <c r="AY104" s="24" t="s">
        <v>143</v>
      </c>
      <c r="BE104" s="247">
        <f>IF(N104="základní",J104,0)</f>
        <v>0</v>
      </c>
      <c r="BF104" s="247">
        <f>IF(N104="snížená",J104,0)</f>
        <v>0</v>
      </c>
      <c r="BG104" s="247">
        <f>IF(N104="zákl. přenesená",J104,0)</f>
        <v>0</v>
      </c>
      <c r="BH104" s="247">
        <f>IF(N104="sníž. přenesená",J104,0)</f>
        <v>0</v>
      </c>
      <c r="BI104" s="247">
        <f>IF(N104="nulová",J104,0)</f>
        <v>0</v>
      </c>
      <c r="BJ104" s="24" t="s">
        <v>85</v>
      </c>
      <c r="BK104" s="247">
        <f>ROUND(I104*H104,2)</f>
        <v>0</v>
      </c>
      <c r="BL104" s="24" t="s">
        <v>151</v>
      </c>
      <c r="BM104" s="24" t="s">
        <v>159</v>
      </c>
    </row>
    <row r="105" s="12" customFormat="1">
      <c r="B105" s="248"/>
      <c r="C105" s="249"/>
      <c r="D105" s="250" t="s">
        <v>153</v>
      </c>
      <c r="E105" s="251" t="s">
        <v>34</v>
      </c>
      <c r="F105" s="252" t="s">
        <v>154</v>
      </c>
      <c r="G105" s="249"/>
      <c r="H105" s="251" t="s">
        <v>34</v>
      </c>
      <c r="I105" s="253"/>
      <c r="J105" s="249"/>
      <c r="K105" s="249"/>
      <c r="L105" s="254"/>
      <c r="M105" s="255"/>
      <c r="N105" s="256"/>
      <c r="O105" s="256"/>
      <c r="P105" s="256"/>
      <c r="Q105" s="256"/>
      <c r="R105" s="256"/>
      <c r="S105" s="256"/>
      <c r="T105" s="257"/>
      <c r="AT105" s="258" t="s">
        <v>153</v>
      </c>
      <c r="AU105" s="258" t="s">
        <v>87</v>
      </c>
      <c r="AV105" s="12" t="s">
        <v>85</v>
      </c>
      <c r="AW105" s="12" t="s">
        <v>41</v>
      </c>
      <c r="AX105" s="12" t="s">
        <v>78</v>
      </c>
      <c r="AY105" s="258" t="s">
        <v>143</v>
      </c>
    </row>
    <row r="106" s="13" customFormat="1">
      <c r="B106" s="259"/>
      <c r="C106" s="260"/>
      <c r="D106" s="250" t="s">
        <v>153</v>
      </c>
      <c r="E106" s="261" t="s">
        <v>34</v>
      </c>
      <c r="F106" s="262" t="s">
        <v>160</v>
      </c>
      <c r="G106" s="260"/>
      <c r="H106" s="263">
        <v>161.52000000000001</v>
      </c>
      <c r="I106" s="264"/>
      <c r="J106" s="260"/>
      <c r="K106" s="260"/>
      <c r="L106" s="265"/>
      <c r="M106" s="266"/>
      <c r="N106" s="267"/>
      <c r="O106" s="267"/>
      <c r="P106" s="267"/>
      <c r="Q106" s="267"/>
      <c r="R106" s="267"/>
      <c r="S106" s="267"/>
      <c r="T106" s="268"/>
      <c r="AT106" s="269" t="s">
        <v>153</v>
      </c>
      <c r="AU106" s="269" t="s">
        <v>87</v>
      </c>
      <c r="AV106" s="13" t="s">
        <v>87</v>
      </c>
      <c r="AW106" s="13" t="s">
        <v>41</v>
      </c>
      <c r="AX106" s="13" t="s">
        <v>78</v>
      </c>
      <c r="AY106" s="269" t="s">
        <v>143</v>
      </c>
    </row>
    <row r="107" s="14" customFormat="1">
      <c r="B107" s="270"/>
      <c r="C107" s="271"/>
      <c r="D107" s="250" t="s">
        <v>153</v>
      </c>
      <c r="E107" s="272" t="s">
        <v>34</v>
      </c>
      <c r="F107" s="273" t="s">
        <v>156</v>
      </c>
      <c r="G107" s="271"/>
      <c r="H107" s="274">
        <v>161.52000000000001</v>
      </c>
      <c r="I107" s="275"/>
      <c r="J107" s="271"/>
      <c r="K107" s="271"/>
      <c r="L107" s="276"/>
      <c r="M107" s="277"/>
      <c r="N107" s="278"/>
      <c r="O107" s="278"/>
      <c r="P107" s="278"/>
      <c r="Q107" s="278"/>
      <c r="R107" s="278"/>
      <c r="S107" s="278"/>
      <c r="T107" s="279"/>
      <c r="AT107" s="280" t="s">
        <v>153</v>
      </c>
      <c r="AU107" s="280" t="s">
        <v>87</v>
      </c>
      <c r="AV107" s="14" t="s">
        <v>151</v>
      </c>
      <c r="AW107" s="14" t="s">
        <v>41</v>
      </c>
      <c r="AX107" s="14" t="s">
        <v>85</v>
      </c>
      <c r="AY107" s="280" t="s">
        <v>143</v>
      </c>
    </row>
    <row r="108" s="1" customFormat="1" ht="38.25" customHeight="1">
      <c r="B108" s="47"/>
      <c r="C108" s="236" t="s">
        <v>161</v>
      </c>
      <c r="D108" s="236" t="s">
        <v>146</v>
      </c>
      <c r="E108" s="237" t="s">
        <v>162</v>
      </c>
      <c r="F108" s="238" t="s">
        <v>163</v>
      </c>
      <c r="G108" s="239" t="s">
        <v>149</v>
      </c>
      <c r="H108" s="240">
        <v>45</v>
      </c>
      <c r="I108" s="241"/>
      <c r="J108" s="242">
        <f>ROUND(I108*H108,2)</f>
        <v>0</v>
      </c>
      <c r="K108" s="238" t="s">
        <v>150</v>
      </c>
      <c r="L108" s="73"/>
      <c r="M108" s="243" t="s">
        <v>34</v>
      </c>
      <c r="N108" s="244" t="s">
        <v>49</v>
      </c>
      <c r="O108" s="48"/>
      <c r="P108" s="245">
        <f>O108*H108</f>
        <v>0</v>
      </c>
      <c r="Q108" s="245">
        <v>0.039660000000000001</v>
      </c>
      <c r="R108" s="245">
        <f>Q108*H108</f>
        <v>1.7847</v>
      </c>
      <c r="S108" s="245">
        <v>0</v>
      </c>
      <c r="T108" s="246">
        <f>S108*H108</f>
        <v>0</v>
      </c>
      <c r="AR108" s="24" t="s">
        <v>151</v>
      </c>
      <c r="AT108" s="24" t="s">
        <v>146</v>
      </c>
      <c r="AU108" s="24" t="s">
        <v>87</v>
      </c>
      <c r="AY108" s="24" t="s">
        <v>143</v>
      </c>
      <c r="BE108" s="247">
        <f>IF(N108="základní",J108,0)</f>
        <v>0</v>
      </c>
      <c r="BF108" s="247">
        <f>IF(N108="snížená",J108,0)</f>
        <v>0</v>
      </c>
      <c r="BG108" s="247">
        <f>IF(N108="zákl. přenesená",J108,0)</f>
        <v>0</v>
      </c>
      <c r="BH108" s="247">
        <f>IF(N108="sníž. přenesená",J108,0)</f>
        <v>0</v>
      </c>
      <c r="BI108" s="247">
        <f>IF(N108="nulová",J108,0)</f>
        <v>0</v>
      </c>
      <c r="BJ108" s="24" t="s">
        <v>85</v>
      </c>
      <c r="BK108" s="247">
        <f>ROUND(I108*H108,2)</f>
        <v>0</v>
      </c>
      <c r="BL108" s="24" t="s">
        <v>151</v>
      </c>
      <c r="BM108" s="24" t="s">
        <v>164</v>
      </c>
    </row>
    <row r="109" s="12" customFormat="1">
      <c r="B109" s="248"/>
      <c r="C109" s="249"/>
      <c r="D109" s="250" t="s">
        <v>153</v>
      </c>
      <c r="E109" s="251" t="s">
        <v>34</v>
      </c>
      <c r="F109" s="252" t="s">
        <v>165</v>
      </c>
      <c r="G109" s="249"/>
      <c r="H109" s="251" t="s">
        <v>34</v>
      </c>
      <c r="I109" s="253"/>
      <c r="J109" s="249"/>
      <c r="K109" s="249"/>
      <c r="L109" s="254"/>
      <c r="M109" s="255"/>
      <c r="N109" s="256"/>
      <c r="O109" s="256"/>
      <c r="P109" s="256"/>
      <c r="Q109" s="256"/>
      <c r="R109" s="256"/>
      <c r="S109" s="256"/>
      <c r="T109" s="257"/>
      <c r="AT109" s="258" t="s">
        <v>153</v>
      </c>
      <c r="AU109" s="258" t="s">
        <v>87</v>
      </c>
      <c r="AV109" s="12" t="s">
        <v>85</v>
      </c>
      <c r="AW109" s="12" t="s">
        <v>41</v>
      </c>
      <c r="AX109" s="12" t="s">
        <v>78</v>
      </c>
      <c r="AY109" s="258" t="s">
        <v>143</v>
      </c>
    </row>
    <row r="110" s="13" customFormat="1">
      <c r="B110" s="259"/>
      <c r="C110" s="260"/>
      <c r="D110" s="250" t="s">
        <v>153</v>
      </c>
      <c r="E110" s="261" t="s">
        <v>34</v>
      </c>
      <c r="F110" s="262" t="s">
        <v>166</v>
      </c>
      <c r="G110" s="260"/>
      <c r="H110" s="263">
        <v>45</v>
      </c>
      <c r="I110" s="264"/>
      <c r="J110" s="260"/>
      <c r="K110" s="260"/>
      <c r="L110" s="265"/>
      <c r="M110" s="266"/>
      <c r="N110" s="267"/>
      <c r="O110" s="267"/>
      <c r="P110" s="267"/>
      <c r="Q110" s="267"/>
      <c r="R110" s="267"/>
      <c r="S110" s="267"/>
      <c r="T110" s="268"/>
      <c r="AT110" s="269" t="s">
        <v>153</v>
      </c>
      <c r="AU110" s="269" t="s">
        <v>87</v>
      </c>
      <c r="AV110" s="13" t="s">
        <v>87</v>
      </c>
      <c r="AW110" s="13" t="s">
        <v>41</v>
      </c>
      <c r="AX110" s="13" t="s">
        <v>85</v>
      </c>
      <c r="AY110" s="269" t="s">
        <v>143</v>
      </c>
    </row>
    <row r="111" s="11" customFormat="1" ht="29.88" customHeight="1">
      <c r="B111" s="220"/>
      <c r="C111" s="221"/>
      <c r="D111" s="222" t="s">
        <v>77</v>
      </c>
      <c r="E111" s="234" t="s">
        <v>167</v>
      </c>
      <c r="F111" s="234" t="s">
        <v>168</v>
      </c>
      <c r="G111" s="221"/>
      <c r="H111" s="221"/>
      <c r="I111" s="224"/>
      <c r="J111" s="235">
        <f>BK111</f>
        <v>0</v>
      </c>
      <c r="K111" s="221"/>
      <c r="L111" s="226"/>
      <c r="M111" s="227"/>
      <c r="N111" s="228"/>
      <c r="O111" s="228"/>
      <c r="P111" s="229">
        <f>SUM(P112:P115)</f>
        <v>0</v>
      </c>
      <c r="Q111" s="228"/>
      <c r="R111" s="229">
        <f>SUM(R112:R115)</f>
        <v>0.074876999999999985</v>
      </c>
      <c r="S111" s="228"/>
      <c r="T111" s="230">
        <f>SUM(T112:T115)</f>
        <v>0</v>
      </c>
      <c r="AR111" s="231" t="s">
        <v>85</v>
      </c>
      <c r="AT111" s="232" t="s">
        <v>77</v>
      </c>
      <c r="AU111" s="232" t="s">
        <v>85</v>
      </c>
      <c r="AY111" s="231" t="s">
        <v>143</v>
      </c>
      <c r="BK111" s="233">
        <f>SUM(BK112:BK115)</f>
        <v>0</v>
      </c>
    </row>
    <row r="112" s="1" customFormat="1" ht="25.5" customHeight="1">
      <c r="B112" s="47"/>
      <c r="C112" s="236" t="s">
        <v>151</v>
      </c>
      <c r="D112" s="236" t="s">
        <v>146</v>
      </c>
      <c r="E112" s="237" t="s">
        <v>169</v>
      </c>
      <c r="F112" s="238" t="s">
        <v>170</v>
      </c>
      <c r="G112" s="239" t="s">
        <v>149</v>
      </c>
      <c r="H112" s="240">
        <v>3.2999999999999998</v>
      </c>
      <c r="I112" s="241"/>
      <c r="J112" s="242">
        <f>ROUND(I112*H112,2)</f>
        <v>0</v>
      </c>
      <c r="K112" s="238" t="s">
        <v>150</v>
      </c>
      <c r="L112" s="73"/>
      <c r="M112" s="243" t="s">
        <v>34</v>
      </c>
      <c r="N112" s="244" t="s">
        <v>49</v>
      </c>
      <c r="O112" s="48"/>
      <c r="P112" s="245">
        <f>O112*H112</f>
        <v>0</v>
      </c>
      <c r="Q112" s="245">
        <v>0.022689999999999998</v>
      </c>
      <c r="R112" s="245">
        <f>Q112*H112</f>
        <v>0.074876999999999985</v>
      </c>
      <c r="S112" s="245">
        <v>0</v>
      </c>
      <c r="T112" s="246">
        <f>S112*H112</f>
        <v>0</v>
      </c>
      <c r="AR112" s="24" t="s">
        <v>151</v>
      </c>
      <c r="AT112" s="24" t="s">
        <v>146</v>
      </c>
      <c r="AU112" s="24" t="s">
        <v>87</v>
      </c>
      <c r="AY112" s="24" t="s">
        <v>143</v>
      </c>
      <c r="BE112" s="247">
        <f>IF(N112="základní",J112,0)</f>
        <v>0</v>
      </c>
      <c r="BF112" s="247">
        <f>IF(N112="snížená",J112,0)</f>
        <v>0</v>
      </c>
      <c r="BG112" s="247">
        <f>IF(N112="zákl. přenesená",J112,0)</f>
        <v>0</v>
      </c>
      <c r="BH112" s="247">
        <f>IF(N112="sníž. přenesená",J112,0)</f>
        <v>0</v>
      </c>
      <c r="BI112" s="247">
        <f>IF(N112="nulová",J112,0)</f>
        <v>0</v>
      </c>
      <c r="BJ112" s="24" t="s">
        <v>85</v>
      </c>
      <c r="BK112" s="247">
        <f>ROUND(I112*H112,2)</f>
        <v>0</v>
      </c>
      <c r="BL112" s="24" t="s">
        <v>151</v>
      </c>
      <c r="BM112" s="24" t="s">
        <v>171</v>
      </c>
    </row>
    <row r="113" s="12" customFormat="1">
      <c r="B113" s="248"/>
      <c r="C113" s="249"/>
      <c r="D113" s="250" t="s">
        <v>153</v>
      </c>
      <c r="E113" s="251" t="s">
        <v>34</v>
      </c>
      <c r="F113" s="252" t="s">
        <v>154</v>
      </c>
      <c r="G113" s="249"/>
      <c r="H113" s="251" t="s">
        <v>34</v>
      </c>
      <c r="I113" s="253"/>
      <c r="J113" s="249"/>
      <c r="K113" s="249"/>
      <c r="L113" s="254"/>
      <c r="M113" s="255"/>
      <c r="N113" s="256"/>
      <c r="O113" s="256"/>
      <c r="P113" s="256"/>
      <c r="Q113" s="256"/>
      <c r="R113" s="256"/>
      <c r="S113" s="256"/>
      <c r="T113" s="257"/>
      <c r="AT113" s="258" t="s">
        <v>153</v>
      </c>
      <c r="AU113" s="258" t="s">
        <v>87</v>
      </c>
      <c r="AV113" s="12" t="s">
        <v>85</v>
      </c>
      <c r="AW113" s="12" t="s">
        <v>41</v>
      </c>
      <c r="AX113" s="12" t="s">
        <v>78</v>
      </c>
      <c r="AY113" s="258" t="s">
        <v>143</v>
      </c>
    </row>
    <row r="114" s="13" customFormat="1">
      <c r="B114" s="259"/>
      <c r="C114" s="260"/>
      <c r="D114" s="250" t="s">
        <v>153</v>
      </c>
      <c r="E114" s="261" t="s">
        <v>34</v>
      </c>
      <c r="F114" s="262" t="s">
        <v>172</v>
      </c>
      <c r="G114" s="260"/>
      <c r="H114" s="263">
        <v>3.2999999999999998</v>
      </c>
      <c r="I114" s="264"/>
      <c r="J114" s="260"/>
      <c r="K114" s="260"/>
      <c r="L114" s="265"/>
      <c r="M114" s="266"/>
      <c r="N114" s="267"/>
      <c r="O114" s="267"/>
      <c r="P114" s="267"/>
      <c r="Q114" s="267"/>
      <c r="R114" s="267"/>
      <c r="S114" s="267"/>
      <c r="T114" s="268"/>
      <c r="AT114" s="269" t="s">
        <v>153</v>
      </c>
      <c r="AU114" s="269" t="s">
        <v>87</v>
      </c>
      <c r="AV114" s="13" t="s">
        <v>87</v>
      </c>
      <c r="AW114" s="13" t="s">
        <v>41</v>
      </c>
      <c r="AX114" s="13" t="s">
        <v>78</v>
      </c>
      <c r="AY114" s="269" t="s">
        <v>143</v>
      </c>
    </row>
    <row r="115" s="14" customFormat="1">
      <c r="B115" s="270"/>
      <c r="C115" s="271"/>
      <c r="D115" s="250" t="s">
        <v>153</v>
      </c>
      <c r="E115" s="272" t="s">
        <v>34</v>
      </c>
      <c r="F115" s="273" t="s">
        <v>156</v>
      </c>
      <c r="G115" s="271"/>
      <c r="H115" s="274">
        <v>3.2999999999999998</v>
      </c>
      <c r="I115" s="275"/>
      <c r="J115" s="271"/>
      <c r="K115" s="271"/>
      <c r="L115" s="276"/>
      <c r="M115" s="277"/>
      <c r="N115" s="278"/>
      <c r="O115" s="278"/>
      <c r="P115" s="278"/>
      <c r="Q115" s="278"/>
      <c r="R115" s="278"/>
      <c r="S115" s="278"/>
      <c r="T115" s="279"/>
      <c r="AT115" s="280" t="s">
        <v>153</v>
      </c>
      <c r="AU115" s="280" t="s">
        <v>87</v>
      </c>
      <c r="AV115" s="14" t="s">
        <v>151</v>
      </c>
      <c r="AW115" s="14" t="s">
        <v>41</v>
      </c>
      <c r="AX115" s="14" t="s">
        <v>85</v>
      </c>
      <c r="AY115" s="280" t="s">
        <v>143</v>
      </c>
    </row>
    <row r="116" s="11" customFormat="1" ht="29.88" customHeight="1">
      <c r="B116" s="220"/>
      <c r="C116" s="221"/>
      <c r="D116" s="222" t="s">
        <v>77</v>
      </c>
      <c r="E116" s="234" t="s">
        <v>173</v>
      </c>
      <c r="F116" s="234" t="s">
        <v>174</v>
      </c>
      <c r="G116" s="221"/>
      <c r="H116" s="221"/>
      <c r="I116" s="224"/>
      <c r="J116" s="235">
        <f>BK116</f>
        <v>0</v>
      </c>
      <c r="K116" s="221"/>
      <c r="L116" s="226"/>
      <c r="M116" s="227"/>
      <c r="N116" s="228"/>
      <c r="O116" s="228"/>
      <c r="P116" s="229">
        <f>SUM(P117:P120)</f>
        <v>0</v>
      </c>
      <c r="Q116" s="228"/>
      <c r="R116" s="229">
        <f>SUM(R117:R120)</f>
        <v>0.0074760000000000009</v>
      </c>
      <c r="S116" s="228"/>
      <c r="T116" s="230">
        <f>SUM(T117:T120)</f>
        <v>0</v>
      </c>
      <c r="AR116" s="231" t="s">
        <v>85</v>
      </c>
      <c r="AT116" s="232" t="s">
        <v>77</v>
      </c>
      <c r="AU116" s="232" t="s">
        <v>85</v>
      </c>
      <c r="AY116" s="231" t="s">
        <v>143</v>
      </c>
      <c r="BK116" s="233">
        <f>SUM(BK117:BK120)</f>
        <v>0</v>
      </c>
    </row>
    <row r="117" s="1" customFormat="1" ht="63.75" customHeight="1">
      <c r="B117" s="47"/>
      <c r="C117" s="236" t="s">
        <v>175</v>
      </c>
      <c r="D117" s="236" t="s">
        <v>146</v>
      </c>
      <c r="E117" s="237" t="s">
        <v>176</v>
      </c>
      <c r="F117" s="238" t="s">
        <v>177</v>
      </c>
      <c r="G117" s="239" t="s">
        <v>149</v>
      </c>
      <c r="H117" s="240">
        <v>186.90000000000001</v>
      </c>
      <c r="I117" s="241"/>
      <c r="J117" s="242">
        <f>ROUND(I117*H117,2)</f>
        <v>0</v>
      </c>
      <c r="K117" s="238" t="s">
        <v>150</v>
      </c>
      <c r="L117" s="73"/>
      <c r="M117" s="243" t="s">
        <v>34</v>
      </c>
      <c r="N117" s="244" t="s">
        <v>49</v>
      </c>
      <c r="O117" s="48"/>
      <c r="P117" s="245">
        <f>O117*H117</f>
        <v>0</v>
      </c>
      <c r="Q117" s="245">
        <v>4.0000000000000003E-05</v>
      </c>
      <c r="R117" s="245">
        <f>Q117*H117</f>
        <v>0.0074760000000000009</v>
      </c>
      <c r="S117" s="245">
        <v>0</v>
      </c>
      <c r="T117" s="246">
        <f>S117*H117</f>
        <v>0</v>
      </c>
      <c r="AR117" s="24" t="s">
        <v>151</v>
      </c>
      <c r="AT117" s="24" t="s">
        <v>146</v>
      </c>
      <c r="AU117" s="24" t="s">
        <v>87</v>
      </c>
      <c r="AY117" s="24" t="s">
        <v>143</v>
      </c>
      <c r="BE117" s="247">
        <f>IF(N117="základní",J117,0)</f>
        <v>0</v>
      </c>
      <c r="BF117" s="247">
        <f>IF(N117="snížená",J117,0)</f>
        <v>0</v>
      </c>
      <c r="BG117" s="247">
        <f>IF(N117="zákl. přenesená",J117,0)</f>
        <v>0</v>
      </c>
      <c r="BH117" s="247">
        <f>IF(N117="sníž. přenesená",J117,0)</f>
        <v>0</v>
      </c>
      <c r="BI117" s="247">
        <f>IF(N117="nulová",J117,0)</f>
        <v>0</v>
      </c>
      <c r="BJ117" s="24" t="s">
        <v>85</v>
      </c>
      <c r="BK117" s="247">
        <f>ROUND(I117*H117,2)</f>
        <v>0</v>
      </c>
      <c r="BL117" s="24" t="s">
        <v>151</v>
      </c>
      <c r="BM117" s="24" t="s">
        <v>178</v>
      </c>
    </row>
    <row r="118" s="12" customFormat="1">
      <c r="B118" s="248"/>
      <c r="C118" s="249"/>
      <c r="D118" s="250" t="s">
        <v>153</v>
      </c>
      <c r="E118" s="251" t="s">
        <v>34</v>
      </c>
      <c r="F118" s="252" t="s">
        <v>154</v>
      </c>
      <c r="G118" s="249"/>
      <c r="H118" s="251" t="s">
        <v>34</v>
      </c>
      <c r="I118" s="253"/>
      <c r="J118" s="249"/>
      <c r="K118" s="249"/>
      <c r="L118" s="254"/>
      <c r="M118" s="255"/>
      <c r="N118" s="256"/>
      <c r="O118" s="256"/>
      <c r="P118" s="256"/>
      <c r="Q118" s="256"/>
      <c r="R118" s="256"/>
      <c r="S118" s="256"/>
      <c r="T118" s="257"/>
      <c r="AT118" s="258" t="s">
        <v>153</v>
      </c>
      <c r="AU118" s="258" t="s">
        <v>87</v>
      </c>
      <c r="AV118" s="12" t="s">
        <v>85</v>
      </c>
      <c r="AW118" s="12" t="s">
        <v>41</v>
      </c>
      <c r="AX118" s="12" t="s">
        <v>78</v>
      </c>
      <c r="AY118" s="258" t="s">
        <v>143</v>
      </c>
    </row>
    <row r="119" s="13" customFormat="1">
      <c r="B119" s="259"/>
      <c r="C119" s="260"/>
      <c r="D119" s="250" t="s">
        <v>153</v>
      </c>
      <c r="E119" s="261" t="s">
        <v>34</v>
      </c>
      <c r="F119" s="262" t="s">
        <v>179</v>
      </c>
      <c r="G119" s="260"/>
      <c r="H119" s="263">
        <v>186.90000000000001</v>
      </c>
      <c r="I119" s="264"/>
      <c r="J119" s="260"/>
      <c r="K119" s="260"/>
      <c r="L119" s="265"/>
      <c r="M119" s="266"/>
      <c r="N119" s="267"/>
      <c r="O119" s="267"/>
      <c r="P119" s="267"/>
      <c r="Q119" s="267"/>
      <c r="R119" s="267"/>
      <c r="S119" s="267"/>
      <c r="T119" s="268"/>
      <c r="AT119" s="269" t="s">
        <v>153</v>
      </c>
      <c r="AU119" s="269" t="s">
        <v>87</v>
      </c>
      <c r="AV119" s="13" t="s">
        <v>87</v>
      </c>
      <c r="AW119" s="13" t="s">
        <v>41</v>
      </c>
      <c r="AX119" s="13" t="s">
        <v>78</v>
      </c>
      <c r="AY119" s="269" t="s">
        <v>143</v>
      </c>
    </row>
    <row r="120" s="14" customFormat="1">
      <c r="B120" s="270"/>
      <c r="C120" s="271"/>
      <c r="D120" s="250" t="s">
        <v>153</v>
      </c>
      <c r="E120" s="272" t="s">
        <v>34</v>
      </c>
      <c r="F120" s="273" t="s">
        <v>156</v>
      </c>
      <c r="G120" s="271"/>
      <c r="H120" s="274">
        <v>186.90000000000001</v>
      </c>
      <c r="I120" s="275"/>
      <c r="J120" s="271"/>
      <c r="K120" s="271"/>
      <c r="L120" s="276"/>
      <c r="M120" s="277"/>
      <c r="N120" s="278"/>
      <c r="O120" s="278"/>
      <c r="P120" s="278"/>
      <c r="Q120" s="278"/>
      <c r="R120" s="278"/>
      <c r="S120" s="278"/>
      <c r="T120" s="279"/>
      <c r="AT120" s="280" t="s">
        <v>153</v>
      </c>
      <c r="AU120" s="280" t="s">
        <v>87</v>
      </c>
      <c r="AV120" s="14" t="s">
        <v>151</v>
      </c>
      <c r="AW120" s="14" t="s">
        <v>41</v>
      </c>
      <c r="AX120" s="14" t="s">
        <v>85</v>
      </c>
      <c r="AY120" s="280" t="s">
        <v>143</v>
      </c>
    </row>
    <row r="121" s="11" customFormat="1" ht="29.88" customHeight="1">
      <c r="B121" s="220"/>
      <c r="C121" s="221"/>
      <c r="D121" s="222" t="s">
        <v>77</v>
      </c>
      <c r="E121" s="234" t="s">
        <v>180</v>
      </c>
      <c r="F121" s="234" t="s">
        <v>181</v>
      </c>
      <c r="G121" s="221"/>
      <c r="H121" s="221"/>
      <c r="I121" s="224"/>
      <c r="J121" s="235">
        <f>BK121</f>
        <v>0</v>
      </c>
      <c r="K121" s="221"/>
      <c r="L121" s="226"/>
      <c r="M121" s="227"/>
      <c r="N121" s="228"/>
      <c r="O121" s="228"/>
      <c r="P121" s="229">
        <f>SUM(P122:P175)</f>
        <v>0</v>
      </c>
      <c r="Q121" s="228"/>
      <c r="R121" s="229">
        <f>SUM(R122:R175)</f>
        <v>0</v>
      </c>
      <c r="S121" s="228"/>
      <c r="T121" s="230">
        <f>SUM(T122:T175)</f>
        <v>0</v>
      </c>
      <c r="AR121" s="231" t="s">
        <v>85</v>
      </c>
      <c r="AT121" s="232" t="s">
        <v>77</v>
      </c>
      <c r="AU121" s="232" t="s">
        <v>85</v>
      </c>
      <c r="AY121" s="231" t="s">
        <v>143</v>
      </c>
      <c r="BK121" s="233">
        <f>SUM(BK122:BK175)</f>
        <v>0</v>
      </c>
    </row>
    <row r="122" s="1" customFormat="1" ht="38.25" customHeight="1">
      <c r="B122" s="47"/>
      <c r="C122" s="236" t="s">
        <v>144</v>
      </c>
      <c r="D122" s="236" t="s">
        <v>146</v>
      </c>
      <c r="E122" s="237" t="s">
        <v>182</v>
      </c>
      <c r="F122" s="238" t="s">
        <v>183</v>
      </c>
      <c r="G122" s="239" t="s">
        <v>149</v>
      </c>
      <c r="H122" s="240">
        <v>182.56</v>
      </c>
      <c r="I122" s="241"/>
      <c r="J122" s="242">
        <f>ROUND(I122*H122,2)</f>
        <v>0</v>
      </c>
      <c r="K122" s="238" t="s">
        <v>150</v>
      </c>
      <c r="L122" s="73"/>
      <c r="M122" s="243" t="s">
        <v>34</v>
      </c>
      <c r="N122" s="244" t="s">
        <v>49</v>
      </c>
      <c r="O122" s="48"/>
      <c r="P122" s="245">
        <f>O122*H122</f>
        <v>0</v>
      </c>
      <c r="Q122" s="245">
        <v>0</v>
      </c>
      <c r="R122" s="245">
        <f>Q122*H122</f>
        <v>0</v>
      </c>
      <c r="S122" s="245">
        <v>0</v>
      </c>
      <c r="T122" s="246">
        <f>S122*H122</f>
        <v>0</v>
      </c>
      <c r="AR122" s="24" t="s">
        <v>151</v>
      </c>
      <c r="AT122" s="24" t="s">
        <v>146</v>
      </c>
      <c r="AU122" s="24" t="s">
        <v>87</v>
      </c>
      <c r="AY122" s="24" t="s">
        <v>143</v>
      </c>
      <c r="BE122" s="247">
        <f>IF(N122="základní",J122,0)</f>
        <v>0</v>
      </c>
      <c r="BF122" s="247">
        <f>IF(N122="snížená",J122,0)</f>
        <v>0</v>
      </c>
      <c r="BG122" s="247">
        <f>IF(N122="zákl. přenesená",J122,0)</f>
        <v>0</v>
      </c>
      <c r="BH122" s="247">
        <f>IF(N122="sníž. přenesená",J122,0)</f>
        <v>0</v>
      </c>
      <c r="BI122" s="247">
        <f>IF(N122="nulová",J122,0)</f>
        <v>0</v>
      </c>
      <c r="BJ122" s="24" t="s">
        <v>85</v>
      </c>
      <c r="BK122" s="247">
        <f>ROUND(I122*H122,2)</f>
        <v>0</v>
      </c>
      <c r="BL122" s="24" t="s">
        <v>151</v>
      </c>
      <c r="BM122" s="24" t="s">
        <v>184</v>
      </c>
    </row>
    <row r="123" s="12" customFormat="1">
      <c r="B123" s="248"/>
      <c r="C123" s="249"/>
      <c r="D123" s="250" t="s">
        <v>153</v>
      </c>
      <c r="E123" s="251" t="s">
        <v>34</v>
      </c>
      <c r="F123" s="252" t="s">
        <v>154</v>
      </c>
      <c r="G123" s="249"/>
      <c r="H123" s="251" t="s">
        <v>34</v>
      </c>
      <c r="I123" s="253"/>
      <c r="J123" s="249"/>
      <c r="K123" s="249"/>
      <c r="L123" s="254"/>
      <c r="M123" s="255"/>
      <c r="N123" s="256"/>
      <c r="O123" s="256"/>
      <c r="P123" s="256"/>
      <c r="Q123" s="256"/>
      <c r="R123" s="256"/>
      <c r="S123" s="256"/>
      <c r="T123" s="257"/>
      <c r="AT123" s="258" t="s">
        <v>153</v>
      </c>
      <c r="AU123" s="258" t="s">
        <v>87</v>
      </c>
      <c r="AV123" s="12" t="s">
        <v>85</v>
      </c>
      <c r="AW123" s="12" t="s">
        <v>41</v>
      </c>
      <c r="AX123" s="12" t="s">
        <v>78</v>
      </c>
      <c r="AY123" s="258" t="s">
        <v>143</v>
      </c>
    </row>
    <row r="124" s="13" customFormat="1">
      <c r="B124" s="259"/>
      <c r="C124" s="260"/>
      <c r="D124" s="250" t="s">
        <v>153</v>
      </c>
      <c r="E124" s="261" t="s">
        <v>34</v>
      </c>
      <c r="F124" s="262" t="s">
        <v>185</v>
      </c>
      <c r="G124" s="260"/>
      <c r="H124" s="263">
        <v>182.56</v>
      </c>
      <c r="I124" s="264"/>
      <c r="J124" s="260"/>
      <c r="K124" s="260"/>
      <c r="L124" s="265"/>
      <c r="M124" s="266"/>
      <c r="N124" s="267"/>
      <c r="O124" s="267"/>
      <c r="P124" s="267"/>
      <c r="Q124" s="267"/>
      <c r="R124" s="267"/>
      <c r="S124" s="267"/>
      <c r="T124" s="268"/>
      <c r="AT124" s="269" t="s">
        <v>153</v>
      </c>
      <c r="AU124" s="269" t="s">
        <v>87</v>
      </c>
      <c r="AV124" s="13" t="s">
        <v>87</v>
      </c>
      <c r="AW124" s="13" t="s">
        <v>41</v>
      </c>
      <c r="AX124" s="13" t="s">
        <v>78</v>
      </c>
      <c r="AY124" s="269" t="s">
        <v>143</v>
      </c>
    </row>
    <row r="125" s="14" customFormat="1">
      <c r="B125" s="270"/>
      <c r="C125" s="271"/>
      <c r="D125" s="250" t="s">
        <v>153</v>
      </c>
      <c r="E125" s="272" t="s">
        <v>34</v>
      </c>
      <c r="F125" s="273" t="s">
        <v>156</v>
      </c>
      <c r="G125" s="271"/>
      <c r="H125" s="274">
        <v>182.56</v>
      </c>
      <c r="I125" s="275"/>
      <c r="J125" s="271"/>
      <c r="K125" s="271"/>
      <c r="L125" s="276"/>
      <c r="M125" s="277"/>
      <c r="N125" s="278"/>
      <c r="O125" s="278"/>
      <c r="P125" s="278"/>
      <c r="Q125" s="278"/>
      <c r="R125" s="278"/>
      <c r="S125" s="278"/>
      <c r="T125" s="279"/>
      <c r="AT125" s="280" t="s">
        <v>153</v>
      </c>
      <c r="AU125" s="280" t="s">
        <v>87</v>
      </c>
      <c r="AV125" s="14" t="s">
        <v>151</v>
      </c>
      <c r="AW125" s="14" t="s">
        <v>41</v>
      </c>
      <c r="AX125" s="14" t="s">
        <v>85</v>
      </c>
      <c r="AY125" s="280" t="s">
        <v>143</v>
      </c>
    </row>
    <row r="126" s="1" customFormat="1" ht="38.25" customHeight="1">
      <c r="B126" s="47"/>
      <c r="C126" s="236" t="s">
        <v>186</v>
      </c>
      <c r="D126" s="236" t="s">
        <v>146</v>
      </c>
      <c r="E126" s="237" t="s">
        <v>187</v>
      </c>
      <c r="F126" s="238" t="s">
        <v>188</v>
      </c>
      <c r="G126" s="239" t="s">
        <v>149</v>
      </c>
      <c r="H126" s="240">
        <v>5176.3199999999997</v>
      </c>
      <c r="I126" s="241"/>
      <c r="J126" s="242">
        <f>ROUND(I126*H126,2)</f>
        <v>0</v>
      </c>
      <c r="K126" s="238" t="s">
        <v>150</v>
      </c>
      <c r="L126" s="73"/>
      <c r="M126" s="243" t="s">
        <v>34</v>
      </c>
      <c r="N126" s="244" t="s">
        <v>49</v>
      </c>
      <c r="O126" s="48"/>
      <c r="P126" s="245">
        <f>O126*H126</f>
        <v>0</v>
      </c>
      <c r="Q126" s="245">
        <v>0</v>
      </c>
      <c r="R126" s="245">
        <f>Q126*H126</f>
        <v>0</v>
      </c>
      <c r="S126" s="245">
        <v>0</v>
      </c>
      <c r="T126" s="246">
        <f>S126*H126</f>
        <v>0</v>
      </c>
      <c r="AR126" s="24" t="s">
        <v>151</v>
      </c>
      <c r="AT126" s="24" t="s">
        <v>146</v>
      </c>
      <c r="AU126" s="24" t="s">
        <v>87</v>
      </c>
      <c r="AY126" s="24" t="s">
        <v>143</v>
      </c>
      <c r="BE126" s="247">
        <f>IF(N126="základní",J126,0)</f>
        <v>0</v>
      </c>
      <c r="BF126" s="247">
        <f>IF(N126="snížená",J126,0)</f>
        <v>0</v>
      </c>
      <c r="BG126" s="247">
        <f>IF(N126="zákl. přenesená",J126,0)</f>
        <v>0</v>
      </c>
      <c r="BH126" s="247">
        <f>IF(N126="sníž. přenesená",J126,0)</f>
        <v>0</v>
      </c>
      <c r="BI126" s="247">
        <f>IF(N126="nulová",J126,0)</f>
        <v>0</v>
      </c>
      <c r="BJ126" s="24" t="s">
        <v>85</v>
      </c>
      <c r="BK126" s="247">
        <f>ROUND(I126*H126,2)</f>
        <v>0</v>
      </c>
      <c r="BL126" s="24" t="s">
        <v>151</v>
      </c>
      <c r="BM126" s="24" t="s">
        <v>189</v>
      </c>
    </row>
    <row r="127" s="12" customFormat="1">
      <c r="B127" s="248"/>
      <c r="C127" s="249"/>
      <c r="D127" s="250" t="s">
        <v>153</v>
      </c>
      <c r="E127" s="251" t="s">
        <v>34</v>
      </c>
      <c r="F127" s="252" t="s">
        <v>154</v>
      </c>
      <c r="G127" s="249"/>
      <c r="H127" s="251" t="s">
        <v>34</v>
      </c>
      <c r="I127" s="253"/>
      <c r="J127" s="249"/>
      <c r="K127" s="249"/>
      <c r="L127" s="254"/>
      <c r="M127" s="255"/>
      <c r="N127" s="256"/>
      <c r="O127" s="256"/>
      <c r="P127" s="256"/>
      <c r="Q127" s="256"/>
      <c r="R127" s="256"/>
      <c r="S127" s="256"/>
      <c r="T127" s="257"/>
      <c r="AT127" s="258" t="s">
        <v>153</v>
      </c>
      <c r="AU127" s="258" t="s">
        <v>87</v>
      </c>
      <c r="AV127" s="12" t="s">
        <v>85</v>
      </c>
      <c r="AW127" s="12" t="s">
        <v>41</v>
      </c>
      <c r="AX127" s="12" t="s">
        <v>78</v>
      </c>
      <c r="AY127" s="258" t="s">
        <v>143</v>
      </c>
    </row>
    <row r="128" s="13" customFormat="1">
      <c r="B128" s="259"/>
      <c r="C128" s="260"/>
      <c r="D128" s="250" t="s">
        <v>153</v>
      </c>
      <c r="E128" s="261" t="s">
        <v>34</v>
      </c>
      <c r="F128" s="262" t="s">
        <v>190</v>
      </c>
      <c r="G128" s="260"/>
      <c r="H128" s="263">
        <v>5176.3199999999997</v>
      </c>
      <c r="I128" s="264"/>
      <c r="J128" s="260"/>
      <c r="K128" s="260"/>
      <c r="L128" s="265"/>
      <c r="M128" s="266"/>
      <c r="N128" s="267"/>
      <c r="O128" s="267"/>
      <c r="P128" s="267"/>
      <c r="Q128" s="267"/>
      <c r="R128" s="267"/>
      <c r="S128" s="267"/>
      <c r="T128" s="268"/>
      <c r="AT128" s="269" t="s">
        <v>153</v>
      </c>
      <c r="AU128" s="269" t="s">
        <v>87</v>
      </c>
      <c r="AV128" s="13" t="s">
        <v>87</v>
      </c>
      <c r="AW128" s="13" t="s">
        <v>41</v>
      </c>
      <c r="AX128" s="13" t="s">
        <v>78</v>
      </c>
      <c r="AY128" s="269" t="s">
        <v>143</v>
      </c>
    </row>
    <row r="129" s="14" customFormat="1">
      <c r="B129" s="270"/>
      <c r="C129" s="271"/>
      <c r="D129" s="250" t="s">
        <v>153</v>
      </c>
      <c r="E129" s="272" t="s">
        <v>34</v>
      </c>
      <c r="F129" s="273" t="s">
        <v>156</v>
      </c>
      <c r="G129" s="271"/>
      <c r="H129" s="274">
        <v>5176.3199999999997</v>
      </c>
      <c r="I129" s="275"/>
      <c r="J129" s="271"/>
      <c r="K129" s="271"/>
      <c r="L129" s="276"/>
      <c r="M129" s="277"/>
      <c r="N129" s="278"/>
      <c r="O129" s="278"/>
      <c r="P129" s="278"/>
      <c r="Q129" s="278"/>
      <c r="R129" s="278"/>
      <c r="S129" s="278"/>
      <c r="T129" s="279"/>
      <c r="AT129" s="280" t="s">
        <v>153</v>
      </c>
      <c r="AU129" s="280" t="s">
        <v>87</v>
      </c>
      <c r="AV129" s="14" t="s">
        <v>151</v>
      </c>
      <c r="AW129" s="14" t="s">
        <v>41</v>
      </c>
      <c r="AX129" s="14" t="s">
        <v>85</v>
      </c>
      <c r="AY129" s="280" t="s">
        <v>143</v>
      </c>
    </row>
    <row r="130" s="1" customFormat="1" ht="38.25" customHeight="1">
      <c r="B130" s="47"/>
      <c r="C130" s="236" t="s">
        <v>191</v>
      </c>
      <c r="D130" s="236" t="s">
        <v>146</v>
      </c>
      <c r="E130" s="237" t="s">
        <v>192</v>
      </c>
      <c r="F130" s="238" t="s">
        <v>193</v>
      </c>
      <c r="G130" s="239" t="s">
        <v>149</v>
      </c>
      <c r="H130" s="240">
        <v>182.56</v>
      </c>
      <c r="I130" s="241"/>
      <c r="J130" s="242">
        <f>ROUND(I130*H130,2)</f>
        <v>0</v>
      </c>
      <c r="K130" s="238" t="s">
        <v>150</v>
      </c>
      <c r="L130" s="73"/>
      <c r="M130" s="243" t="s">
        <v>34</v>
      </c>
      <c r="N130" s="244" t="s">
        <v>49</v>
      </c>
      <c r="O130" s="48"/>
      <c r="P130" s="245">
        <f>O130*H130</f>
        <v>0</v>
      </c>
      <c r="Q130" s="245">
        <v>0</v>
      </c>
      <c r="R130" s="245">
        <f>Q130*H130</f>
        <v>0</v>
      </c>
      <c r="S130" s="245">
        <v>0</v>
      </c>
      <c r="T130" s="246">
        <f>S130*H130</f>
        <v>0</v>
      </c>
      <c r="AR130" s="24" t="s">
        <v>151</v>
      </c>
      <c r="AT130" s="24" t="s">
        <v>146</v>
      </c>
      <c r="AU130" s="24" t="s">
        <v>87</v>
      </c>
      <c r="AY130" s="24" t="s">
        <v>143</v>
      </c>
      <c r="BE130" s="247">
        <f>IF(N130="základní",J130,0)</f>
        <v>0</v>
      </c>
      <c r="BF130" s="247">
        <f>IF(N130="snížená",J130,0)</f>
        <v>0</v>
      </c>
      <c r="BG130" s="247">
        <f>IF(N130="zákl. přenesená",J130,0)</f>
        <v>0</v>
      </c>
      <c r="BH130" s="247">
        <f>IF(N130="sníž. přenesená",J130,0)</f>
        <v>0</v>
      </c>
      <c r="BI130" s="247">
        <f>IF(N130="nulová",J130,0)</f>
        <v>0</v>
      </c>
      <c r="BJ130" s="24" t="s">
        <v>85</v>
      </c>
      <c r="BK130" s="247">
        <f>ROUND(I130*H130,2)</f>
        <v>0</v>
      </c>
      <c r="BL130" s="24" t="s">
        <v>151</v>
      </c>
      <c r="BM130" s="24" t="s">
        <v>194</v>
      </c>
    </row>
    <row r="131" s="12" customFormat="1">
      <c r="B131" s="248"/>
      <c r="C131" s="249"/>
      <c r="D131" s="250" t="s">
        <v>153</v>
      </c>
      <c r="E131" s="251" t="s">
        <v>34</v>
      </c>
      <c r="F131" s="252" t="s">
        <v>195</v>
      </c>
      <c r="G131" s="249"/>
      <c r="H131" s="251" t="s">
        <v>34</v>
      </c>
      <c r="I131" s="253"/>
      <c r="J131" s="249"/>
      <c r="K131" s="249"/>
      <c r="L131" s="254"/>
      <c r="M131" s="255"/>
      <c r="N131" s="256"/>
      <c r="O131" s="256"/>
      <c r="P131" s="256"/>
      <c r="Q131" s="256"/>
      <c r="R131" s="256"/>
      <c r="S131" s="256"/>
      <c r="T131" s="257"/>
      <c r="AT131" s="258" t="s">
        <v>153</v>
      </c>
      <c r="AU131" s="258" t="s">
        <v>87</v>
      </c>
      <c r="AV131" s="12" t="s">
        <v>85</v>
      </c>
      <c r="AW131" s="12" t="s">
        <v>41</v>
      </c>
      <c r="AX131" s="12" t="s">
        <v>78</v>
      </c>
      <c r="AY131" s="258" t="s">
        <v>143</v>
      </c>
    </row>
    <row r="132" s="13" customFormat="1">
      <c r="B132" s="259"/>
      <c r="C132" s="260"/>
      <c r="D132" s="250" t="s">
        <v>153</v>
      </c>
      <c r="E132" s="261" t="s">
        <v>34</v>
      </c>
      <c r="F132" s="262" t="s">
        <v>196</v>
      </c>
      <c r="G132" s="260"/>
      <c r="H132" s="263">
        <v>182.56</v>
      </c>
      <c r="I132" s="264"/>
      <c r="J132" s="260"/>
      <c r="K132" s="260"/>
      <c r="L132" s="265"/>
      <c r="M132" s="266"/>
      <c r="N132" s="267"/>
      <c r="O132" s="267"/>
      <c r="P132" s="267"/>
      <c r="Q132" s="267"/>
      <c r="R132" s="267"/>
      <c r="S132" s="267"/>
      <c r="T132" s="268"/>
      <c r="AT132" s="269" t="s">
        <v>153</v>
      </c>
      <c r="AU132" s="269" t="s">
        <v>87</v>
      </c>
      <c r="AV132" s="13" t="s">
        <v>87</v>
      </c>
      <c r="AW132" s="13" t="s">
        <v>41</v>
      </c>
      <c r="AX132" s="13" t="s">
        <v>85</v>
      </c>
      <c r="AY132" s="269" t="s">
        <v>143</v>
      </c>
    </row>
    <row r="133" s="1" customFormat="1" ht="25.5" customHeight="1">
      <c r="B133" s="47"/>
      <c r="C133" s="236" t="s">
        <v>167</v>
      </c>
      <c r="D133" s="236" t="s">
        <v>146</v>
      </c>
      <c r="E133" s="237" t="s">
        <v>197</v>
      </c>
      <c r="F133" s="238" t="s">
        <v>198</v>
      </c>
      <c r="G133" s="239" t="s">
        <v>199</v>
      </c>
      <c r="H133" s="240">
        <v>37.380000000000003</v>
      </c>
      <c r="I133" s="241"/>
      <c r="J133" s="242">
        <f>ROUND(I133*H133,2)</f>
        <v>0</v>
      </c>
      <c r="K133" s="238" t="s">
        <v>150</v>
      </c>
      <c r="L133" s="73"/>
      <c r="M133" s="243" t="s">
        <v>34</v>
      </c>
      <c r="N133" s="244" t="s">
        <v>49</v>
      </c>
      <c r="O133" s="48"/>
      <c r="P133" s="245">
        <f>O133*H133</f>
        <v>0</v>
      </c>
      <c r="Q133" s="245">
        <v>0</v>
      </c>
      <c r="R133" s="245">
        <f>Q133*H133</f>
        <v>0</v>
      </c>
      <c r="S133" s="245">
        <v>0</v>
      </c>
      <c r="T133" s="246">
        <f>S133*H133</f>
        <v>0</v>
      </c>
      <c r="AR133" s="24" t="s">
        <v>151</v>
      </c>
      <c r="AT133" s="24" t="s">
        <v>146</v>
      </c>
      <c r="AU133" s="24" t="s">
        <v>87</v>
      </c>
      <c r="AY133" s="24" t="s">
        <v>143</v>
      </c>
      <c r="BE133" s="247">
        <f>IF(N133="základní",J133,0)</f>
        <v>0</v>
      </c>
      <c r="BF133" s="247">
        <f>IF(N133="snížená",J133,0)</f>
        <v>0</v>
      </c>
      <c r="BG133" s="247">
        <f>IF(N133="zákl. přenesená",J133,0)</f>
        <v>0</v>
      </c>
      <c r="BH133" s="247">
        <f>IF(N133="sníž. přenesená",J133,0)</f>
        <v>0</v>
      </c>
      <c r="BI133" s="247">
        <f>IF(N133="nulová",J133,0)</f>
        <v>0</v>
      </c>
      <c r="BJ133" s="24" t="s">
        <v>85</v>
      </c>
      <c r="BK133" s="247">
        <f>ROUND(I133*H133,2)</f>
        <v>0</v>
      </c>
      <c r="BL133" s="24" t="s">
        <v>151</v>
      </c>
      <c r="BM133" s="24" t="s">
        <v>200</v>
      </c>
    </row>
    <row r="134" s="12" customFormat="1">
      <c r="B134" s="248"/>
      <c r="C134" s="249"/>
      <c r="D134" s="250" t="s">
        <v>153</v>
      </c>
      <c r="E134" s="251" t="s">
        <v>34</v>
      </c>
      <c r="F134" s="252" t="s">
        <v>154</v>
      </c>
      <c r="G134" s="249"/>
      <c r="H134" s="251" t="s">
        <v>34</v>
      </c>
      <c r="I134" s="253"/>
      <c r="J134" s="249"/>
      <c r="K134" s="249"/>
      <c r="L134" s="254"/>
      <c r="M134" s="255"/>
      <c r="N134" s="256"/>
      <c r="O134" s="256"/>
      <c r="P134" s="256"/>
      <c r="Q134" s="256"/>
      <c r="R134" s="256"/>
      <c r="S134" s="256"/>
      <c r="T134" s="257"/>
      <c r="AT134" s="258" t="s">
        <v>153</v>
      </c>
      <c r="AU134" s="258" t="s">
        <v>87</v>
      </c>
      <c r="AV134" s="12" t="s">
        <v>85</v>
      </c>
      <c r="AW134" s="12" t="s">
        <v>41</v>
      </c>
      <c r="AX134" s="12" t="s">
        <v>78</v>
      </c>
      <c r="AY134" s="258" t="s">
        <v>143</v>
      </c>
    </row>
    <row r="135" s="13" customFormat="1">
      <c r="B135" s="259"/>
      <c r="C135" s="260"/>
      <c r="D135" s="250" t="s">
        <v>153</v>
      </c>
      <c r="E135" s="261" t="s">
        <v>34</v>
      </c>
      <c r="F135" s="262" t="s">
        <v>201</v>
      </c>
      <c r="G135" s="260"/>
      <c r="H135" s="263">
        <v>37.380000000000003</v>
      </c>
      <c r="I135" s="264"/>
      <c r="J135" s="260"/>
      <c r="K135" s="260"/>
      <c r="L135" s="265"/>
      <c r="M135" s="266"/>
      <c r="N135" s="267"/>
      <c r="O135" s="267"/>
      <c r="P135" s="267"/>
      <c r="Q135" s="267"/>
      <c r="R135" s="267"/>
      <c r="S135" s="267"/>
      <c r="T135" s="268"/>
      <c r="AT135" s="269" t="s">
        <v>153</v>
      </c>
      <c r="AU135" s="269" t="s">
        <v>87</v>
      </c>
      <c r="AV135" s="13" t="s">
        <v>87</v>
      </c>
      <c r="AW135" s="13" t="s">
        <v>41</v>
      </c>
      <c r="AX135" s="13" t="s">
        <v>78</v>
      </c>
      <c r="AY135" s="269" t="s">
        <v>143</v>
      </c>
    </row>
    <row r="136" s="14" customFormat="1">
      <c r="B136" s="270"/>
      <c r="C136" s="271"/>
      <c r="D136" s="250" t="s">
        <v>153</v>
      </c>
      <c r="E136" s="272" t="s">
        <v>34</v>
      </c>
      <c r="F136" s="273" t="s">
        <v>156</v>
      </c>
      <c r="G136" s="271"/>
      <c r="H136" s="274">
        <v>37.380000000000003</v>
      </c>
      <c r="I136" s="275"/>
      <c r="J136" s="271"/>
      <c r="K136" s="271"/>
      <c r="L136" s="276"/>
      <c r="M136" s="277"/>
      <c r="N136" s="278"/>
      <c r="O136" s="278"/>
      <c r="P136" s="278"/>
      <c r="Q136" s="278"/>
      <c r="R136" s="278"/>
      <c r="S136" s="278"/>
      <c r="T136" s="279"/>
      <c r="AT136" s="280" t="s">
        <v>153</v>
      </c>
      <c r="AU136" s="280" t="s">
        <v>87</v>
      </c>
      <c r="AV136" s="14" t="s">
        <v>151</v>
      </c>
      <c r="AW136" s="14" t="s">
        <v>41</v>
      </c>
      <c r="AX136" s="14" t="s">
        <v>85</v>
      </c>
      <c r="AY136" s="280" t="s">
        <v>143</v>
      </c>
    </row>
    <row r="137" s="1" customFormat="1" ht="25.5" customHeight="1">
      <c r="B137" s="47"/>
      <c r="C137" s="236" t="s">
        <v>202</v>
      </c>
      <c r="D137" s="236" t="s">
        <v>146</v>
      </c>
      <c r="E137" s="237" t="s">
        <v>203</v>
      </c>
      <c r="F137" s="238" t="s">
        <v>204</v>
      </c>
      <c r="G137" s="239" t="s">
        <v>199</v>
      </c>
      <c r="H137" s="240">
        <v>2242.8000000000002</v>
      </c>
      <c r="I137" s="241"/>
      <c r="J137" s="242">
        <f>ROUND(I137*H137,2)</f>
        <v>0</v>
      </c>
      <c r="K137" s="238" t="s">
        <v>150</v>
      </c>
      <c r="L137" s="73"/>
      <c r="M137" s="243" t="s">
        <v>34</v>
      </c>
      <c r="N137" s="244" t="s">
        <v>49</v>
      </c>
      <c r="O137" s="48"/>
      <c r="P137" s="245">
        <f>O137*H137</f>
        <v>0</v>
      </c>
      <c r="Q137" s="245">
        <v>0</v>
      </c>
      <c r="R137" s="245">
        <f>Q137*H137</f>
        <v>0</v>
      </c>
      <c r="S137" s="245">
        <v>0</v>
      </c>
      <c r="T137" s="246">
        <f>S137*H137</f>
        <v>0</v>
      </c>
      <c r="AR137" s="24" t="s">
        <v>151</v>
      </c>
      <c r="AT137" s="24" t="s">
        <v>146</v>
      </c>
      <c r="AU137" s="24" t="s">
        <v>87</v>
      </c>
      <c r="AY137" s="24" t="s">
        <v>143</v>
      </c>
      <c r="BE137" s="247">
        <f>IF(N137="základní",J137,0)</f>
        <v>0</v>
      </c>
      <c r="BF137" s="247">
        <f>IF(N137="snížená",J137,0)</f>
        <v>0</v>
      </c>
      <c r="BG137" s="247">
        <f>IF(N137="zákl. přenesená",J137,0)</f>
        <v>0</v>
      </c>
      <c r="BH137" s="247">
        <f>IF(N137="sníž. přenesená",J137,0)</f>
        <v>0</v>
      </c>
      <c r="BI137" s="247">
        <f>IF(N137="nulová",J137,0)</f>
        <v>0</v>
      </c>
      <c r="BJ137" s="24" t="s">
        <v>85</v>
      </c>
      <c r="BK137" s="247">
        <f>ROUND(I137*H137,2)</f>
        <v>0</v>
      </c>
      <c r="BL137" s="24" t="s">
        <v>151</v>
      </c>
      <c r="BM137" s="24" t="s">
        <v>205</v>
      </c>
    </row>
    <row r="138" s="12" customFormat="1">
      <c r="B138" s="248"/>
      <c r="C138" s="249"/>
      <c r="D138" s="250" t="s">
        <v>153</v>
      </c>
      <c r="E138" s="251" t="s">
        <v>34</v>
      </c>
      <c r="F138" s="252" t="s">
        <v>206</v>
      </c>
      <c r="G138" s="249"/>
      <c r="H138" s="251" t="s">
        <v>34</v>
      </c>
      <c r="I138" s="253"/>
      <c r="J138" s="249"/>
      <c r="K138" s="249"/>
      <c r="L138" s="254"/>
      <c r="M138" s="255"/>
      <c r="N138" s="256"/>
      <c r="O138" s="256"/>
      <c r="P138" s="256"/>
      <c r="Q138" s="256"/>
      <c r="R138" s="256"/>
      <c r="S138" s="256"/>
      <c r="T138" s="257"/>
      <c r="AT138" s="258" t="s">
        <v>153</v>
      </c>
      <c r="AU138" s="258" t="s">
        <v>87</v>
      </c>
      <c r="AV138" s="12" t="s">
        <v>85</v>
      </c>
      <c r="AW138" s="12" t="s">
        <v>41</v>
      </c>
      <c r="AX138" s="12" t="s">
        <v>78</v>
      </c>
      <c r="AY138" s="258" t="s">
        <v>143</v>
      </c>
    </row>
    <row r="139" s="13" customFormat="1">
      <c r="B139" s="259"/>
      <c r="C139" s="260"/>
      <c r="D139" s="250" t="s">
        <v>153</v>
      </c>
      <c r="E139" s="261" t="s">
        <v>34</v>
      </c>
      <c r="F139" s="262" t="s">
        <v>207</v>
      </c>
      <c r="G139" s="260"/>
      <c r="H139" s="263">
        <v>2242.8000000000002</v>
      </c>
      <c r="I139" s="264"/>
      <c r="J139" s="260"/>
      <c r="K139" s="260"/>
      <c r="L139" s="265"/>
      <c r="M139" s="266"/>
      <c r="N139" s="267"/>
      <c r="O139" s="267"/>
      <c r="P139" s="267"/>
      <c r="Q139" s="267"/>
      <c r="R139" s="267"/>
      <c r="S139" s="267"/>
      <c r="T139" s="268"/>
      <c r="AT139" s="269" t="s">
        <v>153</v>
      </c>
      <c r="AU139" s="269" t="s">
        <v>87</v>
      </c>
      <c r="AV139" s="13" t="s">
        <v>87</v>
      </c>
      <c r="AW139" s="13" t="s">
        <v>41</v>
      </c>
      <c r="AX139" s="13" t="s">
        <v>78</v>
      </c>
      <c r="AY139" s="269" t="s">
        <v>143</v>
      </c>
    </row>
    <row r="140" s="14" customFormat="1">
      <c r="B140" s="270"/>
      <c r="C140" s="271"/>
      <c r="D140" s="250" t="s">
        <v>153</v>
      </c>
      <c r="E140" s="272" t="s">
        <v>34</v>
      </c>
      <c r="F140" s="273" t="s">
        <v>156</v>
      </c>
      <c r="G140" s="271"/>
      <c r="H140" s="274">
        <v>2242.8000000000002</v>
      </c>
      <c r="I140" s="275"/>
      <c r="J140" s="271"/>
      <c r="K140" s="271"/>
      <c r="L140" s="276"/>
      <c r="M140" s="277"/>
      <c r="N140" s="278"/>
      <c r="O140" s="278"/>
      <c r="P140" s="278"/>
      <c r="Q140" s="278"/>
      <c r="R140" s="278"/>
      <c r="S140" s="278"/>
      <c r="T140" s="279"/>
      <c r="AT140" s="280" t="s">
        <v>153</v>
      </c>
      <c r="AU140" s="280" t="s">
        <v>87</v>
      </c>
      <c r="AV140" s="14" t="s">
        <v>151</v>
      </c>
      <c r="AW140" s="14" t="s">
        <v>41</v>
      </c>
      <c r="AX140" s="14" t="s">
        <v>85</v>
      </c>
      <c r="AY140" s="280" t="s">
        <v>143</v>
      </c>
    </row>
    <row r="141" s="1" customFormat="1" ht="25.5" customHeight="1">
      <c r="B141" s="47"/>
      <c r="C141" s="236" t="s">
        <v>208</v>
      </c>
      <c r="D141" s="236" t="s">
        <v>146</v>
      </c>
      <c r="E141" s="237" t="s">
        <v>209</v>
      </c>
      <c r="F141" s="238" t="s">
        <v>210</v>
      </c>
      <c r="G141" s="239" t="s">
        <v>199</v>
      </c>
      <c r="H141" s="240">
        <v>37.380000000000003</v>
      </c>
      <c r="I141" s="241"/>
      <c r="J141" s="242">
        <f>ROUND(I141*H141,2)</f>
        <v>0</v>
      </c>
      <c r="K141" s="238" t="s">
        <v>150</v>
      </c>
      <c r="L141" s="73"/>
      <c r="M141" s="243" t="s">
        <v>34</v>
      </c>
      <c r="N141" s="244" t="s">
        <v>49</v>
      </c>
      <c r="O141" s="48"/>
      <c r="P141" s="245">
        <f>O141*H141</f>
        <v>0</v>
      </c>
      <c r="Q141" s="245">
        <v>0</v>
      </c>
      <c r="R141" s="245">
        <f>Q141*H141</f>
        <v>0</v>
      </c>
      <c r="S141" s="245">
        <v>0</v>
      </c>
      <c r="T141" s="246">
        <f>S141*H141</f>
        <v>0</v>
      </c>
      <c r="AR141" s="24" t="s">
        <v>151</v>
      </c>
      <c r="AT141" s="24" t="s">
        <v>146</v>
      </c>
      <c r="AU141" s="24" t="s">
        <v>87</v>
      </c>
      <c r="AY141" s="24" t="s">
        <v>143</v>
      </c>
      <c r="BE141" s="247">
        <f>IF(N141="základní",J141,0)</f>
        <v>0</v>
      </c>
      <c r="BF141" s="247">
        <f>IF(N141="snížená",J141,0)</f>
        <v>0</v>
      </c>
      <c r="BG141" s="247">
        <f>IF(N141="zákl. přenesená",J141,0)</f>
        <v>0</v>
      </c>
      <c r="BH141" s="247">
        <f>IF(N141="sníž. přenesená",J141,0)</f>
        <v>0</v>
      </c>
      <c r="BI141" s="247">
        <f>IF(N141="nulová",J141,0)</f>
        <v>0</v>
      </c>
      <c r="BJ141" s="24" t="s">
        <v>85</v>
      </c>
      <c r="BK141" s="247">
        <f>ROUND(I141*H141,2)</f>
        <v>0</v>
      </c>
      <c r="BL141" s="24" t="s">
        <v>151</v>
      </c>
      <c r="BM141" s="24" t="s">
        <v>211</v>
      </c>
    </row>
    <row r="142" s="12" customFormat="1">
      <c r="B142" s="248"/>
      <c r="C142" s="249"/>
      <c r="D142" s="250" t="s">
        <v>153</v>
      </c>
      <c r="E142" s="251" t="s">
        <v>34</v>
      </c>
      <c r="F142" s="252" t="s">
        <v>206</v>
      </c>
      <c r="G142" s="249"/>
      <c r="H142" s="251" t="s">
        <v>34</v>
      </c>
      <c r="I142" s="253"/>
      <c r="J142" s="249"/>
      <c r="K142" s="249"/>
      <c r="L142" s="254"/>
      <c r="M142" s="255"/>
      <c r="N142" s="256"/>
      <c r="O142" s="256"/>
      <c r="P142" s="256"/>
      <c r="Q142" s="256"/>
      <c r="R142" s="256"/>
      <c r="S142" s="256"/>
      <c r="T142" s="257"/>
      <c r="AT142" s="258" t="s">
        <v>153</v>
      </c>
      <c r="AU142" s="258" t="s">
        <v>87</v>
      </c>
      <c r="AV142" s="12" t="s">
        <v>85</v>
      </c>
      <c r="AW142" s="12" t="s">
        <v>41</v>
      </c>
      <c r="AX142" s="12" t="s">
        <v>78</v>
      </c>
      <c r="AY142" s="258" t="s">
        <v>143</v>
      </c>
    </row>
    <row r="143" s="13" customFormat="1">
      <c r="B143" s="259"/>
      <c r="C143" s="260"/>
      <c r="D143" s="250" t="s">
        <v>153</v>
      </c>
      <c r="E143" s="261" t="s">
        <v>34</v>
      </c>
      <c r="F143" s="262" t="s">
        <v>212</v>
      </c>
      <c r="G143" s="260"/>
      <c r="H143" s="263">
        <v>37.380000000000003</v>
      </c>
      <c r="I143" s="264"/>
      <c r="J143" s="260"/>
      <c r="K143" s="260"/>
      <c r="L143" s="265"/>
      <c r="M143" s="266"/>
      <c r="N143" s="267"/>
      <c r="O143" s="267"/>
      <c r="P143" s="267"/>
      <c r="Q143" s="267"/>
      <c r="R143" s="267"/>
      <c r="S143" s="267"/>
      <c r="T143" s="268"/>
      <c r="AT143" s="269" t="s">
        <v>153</v>
      </c>
      <c r="AU143" s="269" t="s">
        <v>87</v>
      </c>
      <c r="AV143" s="13" t="s">
        <v>87</v>
      </c>
      <c r="AW143" s="13" t="s">
        <v>41</v>
      </c>
      <c r="AX143" s="13" t="s">
        <v>85</v>
      </c>
      <c r="AY143" s="269" t="s">
        <v>143</v>
      </c>
    </row>
    <row r="144" s="1" customFormat="1" ht="25.5" customHeight="1">
      <c r="B144" s="47"/>
      <c r="C144" s="236" t="s">
        <v>213</v>
      </c>
      <c r="D144" s="236" t="s">
        <v>146</v>
      </c>
      <c r="E144" s="237" t="s">
        <v>214</v>
      </c>
      <c r="F144" s="238" t="s">
        <v>215</v>
      </c>
      <c r="G144" s="239" t="s">
        <v>199</v>
      </c>
      <c r="H144" s="240">
        <v>6.5999999999999996</v>
      </c>
      <c r="I144" s="241"/>
      <c r="J144" s="242">
        <f>ROUND(I144*H144,2)</f>
        <v>0</v>
      </c>
      <c r="K144" s="238" t="s">
        <v>150</v>
      </c>
      <c r="L144" s="73"/>
      <c r="M144" s="243" t="s">
        <v>34</v>
      </c>
      <c r="N144" s="244" t="s">
        <v>49</v>
      </c>
      <c r="O144" s="48"/>
      <c r="P144" s="245">
        <f>O144*H144</f>
        <v>0</v>
      </c>
      <c r="Q144" s="245">
        <v>0</v>
      </c>
      <c r="R144" s="245">
        <f>Q144*H144</f>
        <v>0</v>
      </c>
      <c r="S144" s="245">
        <v>0</v>
      </c>
      <c r="T144" s="246">
        <f>S144*H144</f>
        <v>0</v>
      </c>
      <c r="AR144" s="24" t="s">
        <v>151</v>
      </c>
      <c r="AT144" s="24" t="s">
        <v>146</v>
      </c>
      <c r="AU144" s="24" t="s">
        <v>87</v>
      </c>
      <c r="AY144" s="24" t="s">
        <v>143</v>
      </c>
      <c r="BE144" s="247">
        <f>IF(N144="základní",J144,0)</f>
        <v>0</v>
      </c>
      <c r="BF144" s="247">
        <f>IF(N144="snížená",J144,0)</f>
        <v>0</v>
      </c>
      <c r="BG144" s="247">
        <f>IF(N144="zákl. přenesená",J144,0)</f>
        <v>0</v>
      </c>
      <c r="BH144" s="247">
        <f>IF(N144="sníž. přenesená",J144,0)</f>
        <v>0</v>
      </c>
      <c r="BI144" s="247">
        <f>IF(N144="nulová",J144,0)</f>
        <v>0</v>
      </c>
      <c r="BJ144" s="24" t="s">
        <v>85</v>
      </c>
      <c r="BK144" s="247">
        <f>ROUND(I144*H144,2)</f>
        <v>0</v>
      </c>
      <c r="BL144" s="24" t="s">
        <v>151</v>
      </c>
      <c r="BM144" s="24" t="s">
        <v>216</v>
      </c>
    </row>
    <row r="145" s="12" customFormat="1">
      <c r="B145" s="248"/>
      <c r="C145" s="249"/>
      <c r="D145" s="250" t="s">
        <v>153</v>
      </c>
      <c r="E145" s="251" t="s">
        <v>34</v>
      </c>
      <c r="F145" s="252" t="s">
        <v>154</v>
      </c>
      <c r="G145" s="249"/>
      <c r="H145" s="251" t="s">
        <v>34</v>
      </c>
      <c r="I145" s="253"/>
      <c r="J145" s="249"/>
      <c r="K145" s="249"/>
      <c r="L145" s="254"/>
      <c r="M145" s="255"/>
      <c r="N145" s="256"/>
      <c r="O145" s="256"/>
      <c r="P145" s="256"/>
      <c r="Q145" s="256"/>
      <c r="R145" s="256"/>
      <c r="S145" s="256"/>
      <c r="T145" s="257"/>
      <c r="AT145" s="258" t="s">
        <v>153</v>
      </c>
      <c r="AU145" s="258" t="s">
        <v>87</v>
      </c>
      <c r="AV145" s="12" t="s">
        <v>85</v>
      </c>
      <c r="AW145" s="12" t="s">
        <v>41</v>
      </c>
      <c r="AX145" s="12" t="s">
        <v>78</v>
      </c>
      <c r="AY145" s="258" t="s">
        <v>143</v>
      </c>
    </row>
    <row r="146" s="13" customFormat="1">
      <c r="B146" s="259"/>
      <c r="C146" s="260"/>
      <c r="D146" s="250" t="s">
        <v>153</v>
      </c>
      <c r="E146" s="261" t="s">
        <v>34</v>
      </c>
      <c r="F146" s="262" t="s">
        <v>217</v>
      </c>
      <c r="G146" s="260"/>
      <c r="H146" s="263">
        <v>6.5999999999999996</v>
      </c>
      <c r="I146" s="264"/>
      <c r="J146" s="260"/>
      <c r="K146" s="260"/>
      <c r="L146" s="265"/>
      <c r="M146" s="266"/>
      <c r="N146" s="267"/>
      <c r="O146" s="267"/>
      <c r="P146" s="267"/>
      <c r="Q146" s="267"/>
      <c r="R146" s="267"/>
      <c r="S146" s="267"/>
      <c r="T146" s="268"/>
      <c r="AT146" s="269" t="s">
        <v>153</v>
      </c>
      <c r="AU146" s="269" t="s">
        <v>87</v>
      </c>
      <c r="AV146" s="13" t="s">
        <v>87</v>
      </c>
      <c r="AW146" s="13" t="s">
        <v>41</v>
      </c>
      <c r="AX146" s="13" t="s">
        <v>78</v>
      </c>
      <c r="AY146" s="269" t="s">
        <v>143</v>
      </c>
    </row>
    <row r="147" s="14" customFormat="1">
      <c r="B147" s="270"/>
      <c r="C147" s="271"/>
      <c r="D147" s="250" t="s">
        <v>153</v>
      </c>
      <c r="E147" s="272" t="s">
        <v>34</v>
      </c>
      <c r="F147" s="273" t="s">
        <v>156</v>
      </c>
      <c r="G147" s="271"/>
      <c r="H147" s="274">
        <v>6.5999999999999996</v>
      </c>
      <c r="I147" s="275"/>
      <c r="J147" s="271"/>
      <c r="K147" s="271"/>
      <c r="L147" s="276"/>
      <c r="M147" s="277"/>
      <c r="N147" s="278"/>
      <c r="O147" s="278"/>
      <c r="P147" s="278"/>
      <c r="Q147" s="278"/>
      <c r="R147" s="278"/>
      <c r="S147" s="278"/>
      <c r="T147" s="279"/>
      <c r="AT147" s="280" t="s">
        <v>153</v>
      </c>
      <c r="AU147" s="280" t="s">
        <v>87</v>
      </c>
      <c r="AV147" s="14" t="s">
        <v>151</v>
      </c>
      <c r="AW147" s="14" t="s">
        <v>41</v>
      </c>
      <c r="AX147" s="14" t="s">
        <v>85</v>
      </c>
      <c r="AY147" s="280" t="s">
        <v>143</v>
      </c>
    </row>
    <row r="148" s="1" customFormat="1" ht="25.5" customHeight="1">
      <c r="B148" s="47"/>
      <c r="C148" s="236" t="s">
        <v>218</v>
      </c>
      <c r="D148" s="236" t="s">
        <v>146</v>
      </c>
      <c r="E148" s="237" t="s">
        <v>219</v>
      </c>
      <c r="F148" s="238" t="s">
        <v>220</v>
      </c>
      <c r="G148" s="239" t="s">
        <v>199</v>
      </c>
      <c r="H148" s="240">
        <v>396</v>
      </c>
      <c r="I148" s="241"/>
      <c r="J148" s="242">
        <f>ROUND(I148*H148,2)</f>
        <v>0</v>
      </c>
      <c r="K148" s="238" t="s">
        <v>150</v>
      </c>
      <c r="L148" s="73"/>
      <c r="M148" s="243" t="s">
        <v>34</v>
      </c>
      <c r="N148" s="244" t="s">
        <v>49</v>
      </c>
      <c r="O148" s="48"/>
      <c r="P148" s="245">
        <f>O148*H148</f>
        <v>0</v>
      </c>
      <c r="Q148" s="245">
        <v>0</v>
      </c>
      <c r="R148" s="245">
        <f>Q148*H148</f>
        <v>0</v>
      </c>
      <c r="S148" s="245">
        <v>0</v>
      </c>
      <c r="T148" s="246">
        <f>S148*H148</f>
        <v>0</v>
      </c>
      <c r="AR148" s="24" t="s">
        <v>151</v>
      </c>
      <c r="AT148" s="24" t="s">
        <v>146</v>
      </c>
      <c r="AU148" s="24" t="s">
        <v>87</v>
      </c>
      <c r="AY148" s="24" t="s">
        <v>143</v>
      </c>
      <c r="BE148" s="247">
        <f>IF(N148="základní",J148,0)</f>
        <v>0</v>
      </c>
      <c r="BF148" s="247">
        <f>IF(N148="snížená",J148,0)</f>
        <v>0</v>
      </c>
      <c r="BG148" s="247">
        <f>IF(N148="zákl. přenesená",J148,0)</f>
        <v>0</v>
      </c>
      <c r="BH148" s="247">
        <f>IF(N148="sníž. přenesená",J148,0)</f>
        <v>0</v>
      </c>
      <c r="BI148" s="247">
        <f>IF(N148="nulová",J148,0)</f>
        <v>0</v>
      </c>
      <c r="BJ148" s="24" t="s">
        <v>85</v>
      </c>
      <c r="BK148" s="247">
        <f>ROUND(I148*H148,2)</f>
        <v>0</v>
      </c>
      <c r="BL148" s="24" t="s">
        <v>151</v>
      </c>
      <c r="BM148" s="24" t="s">
        <v>221</v>
      </c>
    </row>
    <row r="149" s="12" customFormat="1">
      <c r="B149" s="248"/>
      <c r="C149" s="249"/>
      <c r="D149" s="250" t="s">
        <v>153</v>
      </c>
      <c r="E149" s="251" t="s">
        <v>34</v>
      </c>
      <c r="F149" s="252" t="s">
        <v>206</v>
      </c>
      <c r="G149" s="249"/>
      <c r="H149" s="251" t="s">
        <v>34</v>
      </c>
      <c r="I149" s="253"/>
      <c r="J149" s="249"/>
      <c r="K149" s="249"/>
      <c r="L149" s="254"/>
      <c r="M149" s="255"/>
      <c r="N149" s="256"/>
      <c r="O149" s="256"/>
      <c r="P149" s="256"/>
      <c r="Q149" s="256"/>
      <c r="R149" s="256"/>
      <c r="S149" s="256"/>
      <c r="T149" s="257"/>
      <c r="AT149" s="258" t="s">
        <v>153</v>
      </c>
      <c r="AU149" s="258" t="s">
        <v>87</v>
      </c>
      <c r="AV149" s="12" t="s">
        <v>85</v>
      </c>
      <c r="AW149" s="12" t="s">
        <v>41</v>
      </c>
      <c r="AX149" s="12" t="s">
        <v>78</v>
      </c>
      <c r="AY149" s="258" t="s">
        <v>143</v>
      </c>
    </row>
    <row r="150" s="13" customFormat="1">
      <c r="B150" s="259"/>
      <c r="C150" s="260"/>
      <c r="D150" s="250" t="s">
        <v>153</v>
      </c>
      <c r="E150" s="261" t="s">
        <v>34</v>
      </c>
      <c r="F150" s="262" t="s">
        <v>222</v>
      </c>
      <c r="G150" s="260"/>
      <c r="H150" s="263">
        <v>396</v>
      </c>
      <c r="I150" s="264"/>
      <c r="J150" s="260"/>
      <c r="K150" s="260"/>
      <c r="L150" s="265"/>
      <c r="M150" s="266"/>
      <c r="N150" s="267"/>
      <c r="O150" s="267"/>
      <c r="P150" s="267"/>
      <c r="Q150" s="267"/>
      <c r="R150" s="267"/>
      <c r="S150" s="267"/>
      <c r="T150" s="268"/>
      <c r="AT150" s="269" t="s">
        <v>153</v>
      </c>
      <c r="AU150" s="269" t="s">
        <v>87</v>
      </c>
      <c r="AV150" s="13" t="s">
        <v>87</v>
      </c>
      <c r="AW150" s="13" t="s">
        <v>41</v>
      </c>
      <c r="AX150" s="13" t="s">
        <v>78</v>
      </c>
      <c r="AY150" s="269" t="s">
        <v>143</v>
      </c>
    </row>
    <row r="151" s="14" customFormat="1">
      <c r="B151" s="270"/>
      <c r="C151" s="271"/>
      <c r="D151" s="250" t="s">
        <v>153</v>
      </c>
      <c r="E151" s="272" t="s">
        <v>34</v>
      </c>
      <c r="F151" s="273" t="s">
        <v>156</v>
      </c>
      <c r="G151" s="271"/>
      <c r="H151" s="274">
        <v>396</v>
      </c>
      <c r="I151" s="275"/>
      <c r="J151" s="271"/>
      <c r="K151" s="271"/>
      <c r="L151" s="276"/>
      <c r="M151" s="277"/>
      <c r="N151" s="278"/>
      <c r="O151" s="278"/>
      <c r="P151" s="278"/>
      <c r="Q151" s="278"/>
      <c r="R151" s="278"/>
      <c r="S151" s="278"/>
      <c r="T151" s="279"/>
      <c r="AT151" s="280" t="s">
        <v>153</v>
      </c>
      <c r="AU151" s="280" t="s">
        <v>87</v>
      </c>
      <c r="AV151" s="14" t="s">
        <v>151</v>
      </c>
      <c r="AW151" s="14" t="s">
        <v>41</v>
      </c>
      <c r="AX151" s="14" t="s">
        <v>85</v>
      </c>
      <c r="AY151" s="280" t="s">
        <v>143</v>
      </c>
    </row>
    <row r="152" s="1" customFormat="1" ht="25.5" customHeight="1">
      <c r="B152" s="47"/>
      <c r="C152" s="236" t="s">
        <v>223</v>
      </c>
      <c r="D152" s="236" t="s">
        <v>146</v>
      </c>
      <c r="E152" s="237" t="s">
        <v>224</v>
      </c>
      <c r="F152" s="238" t="s">
        <v>225</v>
      </c>
      <c r="G152" s="239" t="s">
        <v>199</v>
      </c>
      <c r="H152" s="240">
        <v>6.5999999999999996</v>
      </c>
      <c r="I152" s="241"/>
      <c r="J152" s="242">
        <f>ROUND(I152*H152,2)</f>
        <v>0</v>
      </c>
      <c r="K152" s="238" t="s">
        <v>150</v>
      </c>
      <c r="L152" s="73"/>
      <c r="M152" s="243" t="s">
        <v>34</v>
      </c>
      <c r="N152" s="244" t="s">
        <v>49</v>
      </c>
      <c r="O152" s="48"/>
      <c r="P152" s="245">
        <f>O152*H152</f>
        <v>0</v>
      </c>
      <c r="Q152" s="245">
        <v>0</v>
      </c>
      <c r="R152" s="245">
        <f>Q152*H152</f>
        <v>0</v>
      </c>
      <c r="S152" s="245">
        <v>0</v>
      </c>
      <c r="T152" s="246">
        <f>S152*H152</f>
        <v>0</v>
      </c>
      <c r="AR152" s="24" t="s">
        <v>151</v>
      </c>
      <c r="AT152" s="24" t="s">
        <v>146</v>
      </c>
      <c r="AU152" s="24" t="s">
        <v>87</v>
      </c>
      <c r="AY152" s="24" t="s">
        <v>143</v>
      </c>
      <c r="BE152" s="247">
        <f>IF(N152="základní",J152,0)</f>
        <v>0</v>
      </c>
      <c r="BF152" s="247">
        <f>IF(N152="snížená",J152,0)</f>
        <v>0</v>
      </c>
      <c r="BG152" s="247">
        <f>IF(N152="zákl. přenesená",J152,0)</f>
        <v>0</v>
      </c>
      <c r="BH152" s="247">
        <f>IF(N152="sníž. přenesená",J152,0)</f>
        <v>0</v>
      </c>
      <c r="BI152" s="247">
        <f>IF(N152="nulová",J152,0)</f>
        <v>0</v>
      </c>
      <c r="BJ152" s="24" t="s">
        <v>85</v>
      </c>
      <c r="BK152" s="247">
        <f>ROUND(I152*H152,2)</f>
        <v>0</v>
      </c>
      <c r="BL152" s="24" t="s">
        <v>151</v>
      </c>
      <c r="BM152" s="24" t="s">
        <v>226</v>
      </c>
    </row>
    <row r="153" s="12" customFormat="1">
      <c r="B153" s="248"/>
      <c r="C153" s="249"/>
      <c r="D153" s="250" t="s">
        <v>153</v>
      </c>
      <c r="E153" s="251" t="s">
        <v>34</v>
      </c>
      <c r="F153" s="252" t="s">
        <v>206</v>
      </c>
      <c r="G153" s="249"/>
      <c r="H153" s="251" t="s">
        <v>34</v>
      </c>
      <c r="I153" s="253"/>
      <c r="J153" s="249"/>
      <c r="K153" s="249"/>
      <c r="L153" s="254"/>
      <c r="M153" s="255"/>
      <c r="N153" s="256"/>
      <c r="O153" s="256"/>
      <c r="P153" s="256"/>
      <c r="Q153" s="256"/>
      <c r="R153" s="256"/>
      <c r="S153" s="256"/>
      <c r="T153" s="257"/>
      <c r="AT153" s="258" t="s">
        <v>153</v>
      </c>
      <c r="AU153" s="258" t="s">
        <v>87</v>
      </c>
      <c r="AV153" s="12" t="s">
        <v>85</v>
      </c>
      <c r="AW153" s="12" t="s">
        <v>41</v>
      </c>
      <c r="AX153" s="12" t="s">
        <v>78</v>
      </c>
      <c r="AY153" s="258" t="s">
        <v>143</v>
      </c>
    </row>
    <row r="154" s="13" customFormat="1">
      <c r="B154" s="259"/>
      <c r="C154" s="260"/>
      <c r="D154" s="250" t="s">
        <v>153</v>
      </c>
      <c r="E154" s="261" t="s">
        <v>34</v>
      </c>
      <c r="F154" s="262" t="s">
        <v>227</v>
      </c>
      <c r="G154" s="260"/>
      <c r="H154" s="263">
        <v>6.5999999999999996</v>
      </c>
      <c r="I154" s="264"/>
      <c r="J154" s="260"/>
      <c r="K154" s="260"/>
      <c r="L154" s="265"/>
      <c r="M154" s="266"/>
      <c r="N154" s="267"/>
      <c r="O154" s="267"/>
      <c r="P154" s="267"/>
      <c r="Q154" s="267"/>
      <c r="R154" s="267"/>
      <c r="S154" s="267"/>
      <c r="T154" s="268"/>
      <c r="AT154" s="269" t="s">
        <v>153</v>
      </c>
      <c r="AU154" s="269" t="s">
        <v>87</v>
      </c>
      <c r="AV154" s="13" t="s">
        <v>87</v>
      </c>
      <c r="AW154" s="13" t="s">
        <v>41</v>
      </c>
      <c r="AX154" s="13" t="s">
        <v>85</v>
      </c>
      <c r="AY154" s="269" t="s">
        <v>143</v>
      </c>
    </row>
    <row r="155" s="1" customFormat="1" ht="25.5" customHeight="1">
      <c r="B155" s="47"/>
      <c r="C155" s="236" t="s">
        <v>10</v>
      </c>
      <c r="D155" s="236" t="s">
        <v>146</v>
      </c>
      <c r="E155" s="237" t="s">
        <v>228</v>
      </c>
      <c r="F155" s="238" t="s">
        <v>229</v>
      </c>
      <c r="G155" s="239" t="s">
        <v>199</v>
      </c>
      <c r="H155" s="240">
        <v>4.4000000000000004</v>
      </c>
      <c r="I155" s="241"/>
      <c r="J155" s="242">
        <f>ROUND(I155*H155,2)</f>
        <v>0</v>
      </c>
      <c r="K155" s="238" t="s">
        <v>150</v>
      </c>
      <c r="L155" s="73"/>
      <c r="M155" s="243" t="s">
        <v>34</v>
      </c>
      <c r="N155" s="244" t="s">
        <v>49</v>
      </c>
      <c r="O155" s="48"/>
      <c r="P155" s="245">
        <f>O155*H155</f>
        <v>0</v>
      </c>
      <c r="Q155" s="245">
        <v>0</v>
      </c>
      <c r="R155" s="245">
        <f>Q155*H155</f>
        <v>0</v>
      </c>
      <c r="S155" s="245">
        <v>0</v>
      </c>
      <c r="T155" s="246">
        <f>S155*H155</f>
        <v>0</v>
      </c>
      <c r="AR155" s="24" t="s">
        <v>151</v>
      </c>
      <c r="AT155" s="24" t="s">
        <v>146</v>
      </c>
      <c r="AU155" s="24" t="s">
        <v>87</v>
      </c>
      <c r="AY155" s="24" t="s">
        <v>143</v>
      </c>
      <c r="BE155" s="247">
        <f>IF(N155="základní",J155,0)</f>
        <v>0</v>
      </c>
      <c r="BF155" s="247">
        <f>IF(N155="snížená",J155,0)</f>
        <v>0</v>
      </c>
      <c r="BG155" s="247">
        <f>IF(N155="zákl. přenesená",J155,0)</f>
        <v>0</v>
      </c>
      <c r="BH155" s="247">
        <f>IF(N155="sníž. přenesená",J155,0)</f>
        <v>0</v>
      </c>
      <c r="BI155" s="247">
        <f>IF(N155="nulová",J155,0)</f>
        <v>0</v>
      </c>
      <c r="BJ155" s="24" t="s">
        <v>85</v>
      </c>
      <c r="BK155" s="247">
        <f>ROUND(I155*H155,2)</f>
        <v>0</v>
      </c>
      <c r="BL155" s="24" t="s">
        <v>151</v>
      </c>
      <c r="BM155" s="24" t="s">
        <v>230</v>
      </c>
    </row>
    <row r="156" s="12" customFormat="1">
      <c r="B156" s="248"/>
      <c r="C156" s="249"/>
      <c r="D156" s="250" t="s">
        <v>153</v>
      </c>
      <c r="E156" s="251" t="s">
        <v>34</v>
      </c>
      <c r="F156" s="252" t="s">
        <v>154</v>
      </c>
      <c r="G156" s="249"/>
      <c r="H156" s="251" t="s">
        <v>34</v>
      </c>
      <c r="I156" s="253"/>
      <c r="J156" s="249"/>
      <c r="K156" s="249"/>
      <c r="L156" s="254"/>
      <c r="M156" s="255"/>
      <c r="N156" s="256"/>
      <c r="O156" s="256"/>
      <c r="P156" s="256"/>
      <c r="Q156" s="256"/>
      <c r="R156" s="256"/>
      <c r="S156" s="256"/>
      <c r="T156" s="257"/>
      <c r="AT156" s="258" t="s">
        <v>153</v>
      </c>
      <c r="AU156" s="258" t="s">
        <v>87</v>
      </c>
      <c r="AV156" s="12" t="s">
        <v>85</v>
      </c>
      <c r="AW156" s="12" t="s">
        <v>41</v>
      </c>
      <c r="AX156" s="12" t="s">
        <v>78</v>
      </c>
      <c r="AY156" s="258" t="s">
        <v>143</v>
      </c>
    </row>
    <row r="157" s="13" customFormat="1">
      <c r="B157" s="259"/>
      <c r="C157" s="260"/>
      <c r="D157" s="250" t="s">
        <v>153</v>
      </c>
      <c r="E157" s="261" t="s">
        <v>34</v>
      </c>
      <c r="F157" s="262" t="s">
        <v>231</v>
      </c>
      <c r="G157" s="260"/>
      <c r="H157" s="263">
        <v>4.4000000000000004</v>
      </c>
      <c r="I157" s="264"/>
      <c r="J157" s="260"/>
      <c r="K157" s="260"/>
      <c r="L157" s="265"/>
      <c r="M157" s="266"/>
      <c r="N157" s="267"/>
      <c r="O157" s="267"/>
      <c r="P157" s="267"/>
      <c r="Q157" s="267"/>
      <c r="R157" s="267"/>
      <c r="S157" s="267"/>
      <c r="T157" s="268"/>
      <c r="AT157" s="269" t="s">
        <v>153</v>
      </c>
      <c r="AU157" s="269" t="s">
        <v>87</v>
      </c>
      <c r="AV157" s="13" t="s">
        <v>87</v>
      </c>
      <c r="AW157" s="13" t="s">
        <v>41</v>
      </c>
      <c r="AX157" s="13" t="s">
        <v>78</v>
      </c>
      <c r="AY157" s="269" t="s">
        <v>143</v>
      </c>
    </row>
    <row r="158" s="14" customFormat="1">
      <c r="B158" s="270"/>
      <c r="C158" s="271"/>
      <c r="D158" s="250" t="s">
        <v>153</v>
      </c>
      <c r="E158" s="272" t="s">
        <v>34</v>
      </c>
      <c r="F158" s="273" t="s">
        <v>156</v>
      </c>
      <c r="G158" s="271"/>
      <c r="H158" s="274">
        <v>4.4000000000000004</v>
      </c>
      <c r="I158" s="275"/>
      <c r="J158" s="271"/>
      <c r="K158" s="271"/>
      <c r="L158" s="276"/>
      <c r="M158" s="277"/>
      <c r="N158" s="278"/>
      <c r="O158" s="278"/>
      <c r="P158" s="278"/>
      <c r="Q158" s="278"/>
      <c r="R158" s="278"/>
      <c r="S158" s="278"/>
      <c r="T158" s="279"/>
      <c r="AT158" s="280" t="s">
        <v>153</v>
      </c>
      <c r="AU158" s="280" t="s">
        <v>87</v>
      </c>
      <c r="AV158" s="14" t="s">
        <v>151</v>
      </c>
      <c r="AW158" s="14" t="s">
        <v>41</v>
      </c>
      <c r="AX158" s="14" t="s">
        <v>85</v>
      </c>
      <c r="AY158" s="280" t="s">
        <v>143</v>
      </c>
    </row>
    <row r="159" s="1" customFormat="1" ht="25.5" customHeight="1">
      <c r="B159" s="47"/>
      <c r="C159" s="236" t="s">
        <v>232</v>
      </c>
      <c r="D159" s="236" t="s">
        <v>146</v>
      </c>
      <c r="E159" s="237" t="s">
        <v>233</v>
      </c>
      <c r="F159" s="238" t="s">
        <v>234</v>
      </c>
      <c r="G159" s="239" t="s">
        <v>199</v>
      </c>
      <c r="H159" s="240">
        <v>264</v>
      </c>
      <c r="I159" s="241"/>
      <c r="J159" s="242">
        <f>ROUND(I159*H159,2)</f>
        <v>0</v>
      </c>
      <c r="K159" s="238" t="s">
        <v>150</v>
      </c>
      <c r="L159" s="73"/>
      <c r="M159" s="243" t="s">
        <v>34</v>
      </c>
      <c r="N159" s="244" t="s">
        <v>49</v>
      </c>
      <c r="O159" s="48"/>
      <c r="P159" s="245">
        <f>O159*H159</f>
        <v>0</v>
      </c>
      <c r="Q159" s="245">
        <v>0</v>
      </c>
      <c r="R159" s="245">
        <f>Q159*H159</f>
        <v>0</v>
      </c>
      <c r="S159" s="245">
        <v>0</v>
      </c>
      <c r="T159" s="246">
        <f>S159*H159</f>
        <v>0</v>
      </c>
      <c r="AR159" s="24" t="s">
        <v>151</v>
      </c>
      <c r="AT159" s="24" t="s">
        <v>146</v>
      </c>
      <c r="AU159" s="24" t="s">
        <v>87</v>
      </c>
      <c r="AY159" s="24" t="s">
        <v>143</v>
      </c>
      <c r="BE159" s="247">
        <f>IF(N159="základní",J159,0)</f>
        <v>0</v>
      </c>
      <c r="BF159" s="247">
        <f>IF(N159="snížená",J159,0)</f>
        <v>0</v>
      </c>
      <c r="BG159" s="247">
        <f>IF(N159="zákl. přenesená",J159,0)</f>
        <v>0</v>
      </c>
      <c r="BH159" s="247">
        <f>IF(N159="sníž. přenesená",J159,0)</f>
        <v>0</v>
      </c>
      <c r="BI159" s="247">
        <f>IF(N159="nulová",J159,0)</f>
        <v>0</v>
      </c>
      <c r="BJ159" s="24" t="s">
        <v>85</v>
      </c>
      <c r="BK159" s="247">
        <f>ROUND(I159*H159,2)</f>
        <v>0</v>
      </c>
      <c r="BL159" s="24" t="s">
        <v>151</v>
      </c>
      <c r="BM159" s="24" t="s">
        <v>235</v>
      </c>
    </row>
    <row r="160" s="12" customFormat="1">
      <c r="B160" s="248"/>
      <c r="C160" s="249"/>
      <c r="D160" s="250" t="s">
        <v>153</v>
      </c>
      <c r="E160" s="251" t="s">
        <v>34</v>
      </c>
      <c r="F160" s="252" t="s">
        <v>206</v>
      </c>
      <c r="G160" s="249"/>
      <c r="H160" s="251" t="s">
        <v>34</v>
      </c>
      <c r="I160" s="253"/>
      <c r="J160" s="249"/>
      <c r="K160" s="249"/>
      <c r="L160" s="254"/>
      <c r="M160" s="255"/>
      <c r="N160" s="256"/>
      <c r="O160" s="256"/>
      <c r="P160" s="256"/>
      <c r="Q160" s="256"/>
      <c r="R160" s="256"/>
      <c r="S160" s="256"/>
      <c r="T160" s="257"/>
      <c r="AT160" s="258" t="s">
        <v>153</v>
      </c>
      <c r="AU160" s="258" t="s">
        <v>87</v>
      </c>
      <c r="AV160" s="12" t="s">
        <v>85</v>
      </c>
      <c r="AW160" s="12" t="s">
        <v>41</v>
      </c>
      <c r="AX160" s="12" t="s">
        <v>78</v>
      </c>
      <c r="AY160" s="258" t="s">
        <v>143</v>
      </c>
    </row>
    <row r="161" s="13" customFormat="1">
      <c r="B161" s="259"/>
      <c r="C161" s="260"/>
      <c r="D161" s="250" t="s">
        <v>153</v>
      </c>
      <c r="E161" s="261" t="s">
        <v>34</v>
      </c>
      <c r="F161" s="262" t="s">
        <v>236</v>
      </c>
      <c r="G161" s="260"/>
      <c r="H161" s="263">
        <v>264</v>
      </c>
      <c r="I161" s="264"/>
      <c r="J161" s="260"/>
      <c r="K161" s="260"/>
      <c r="L161" s="265"/>
      <c r="M161" s="266"/>
      <c r="N161" s="267"/>
      <c r="O161" s="267"/>
      <c r="P161" s="267"/>
      <c r="Q161" s="267"/>
      <c r="R161" s="267"/>
      <c r="S161" s="267"/>
      <c r="T161" s="268"/>
      <c r="AT161" s="269" t="s">
        <v>153</v>
      </c>
      <c r="AU161" s="269" t="s">
        <v>87</v>
      </c>
      <c r="AV161" s="13" t="s">
        <v>87</v>
      </c>
      <c r="AW161" s="13" t="s">
        <v>41</v>
      </c>
      <c r="AX161" s="13" t="s">
        <v>78</v>
      </c>
      <c r="AY161" s="269" t="s">
        <v>143</v>
      </c>
    </row>
    <row r="162" s="14" customFormat="1">
      <c r="B162" s="270"/>
      <c r="C162" s="271"/>
      <c r="D162" s="250" t="s">
        <v>153</v>
      </c>
      <c r="E162" s="272" t="s">
        <v>34</v>
      </c>
      <c r="F162" s="273" t="s">
        <v>156</v>
      </c>
      <c r="G162" s="271"/>
      <c r="H162" s="274">
        <v>264</v>
      </c>
      <c r="I162" s="275"/>
      <c r="J162" s="271"/>
      <c r="K162" s="271"/>
      <c r="L162" s="276"/>
      <c r="M162" s="277"/>
      <c r="N162" s="278"/>
      <c r="O162" s="278"/>
      <c r="P162" s="278"/>
      <c r="Q162" s="278"/>
      <c r="R162" s="278"/>
      <c r="S162" s="278"/>
      <c r="T162" s="279"/>
      <c r="AT162" s="280" t="s">
        <v>153</v>
      </c>
      <c r="AU162" s="280" t="s">
        <v>87</v>
      </c>
      <c r="AV162" s="14" t="s">
        <v>151</v>
      </c>
      <c r="AW162" s="14" t="s">
        <v>41</v>
      </c>
      <c r="AX162" s="14" t="s">
        <v>85</v>
      </c>
      <c r="AY162" s="280" t="s">
        <v>143</v>
      </c>
    </row>
    <row r="163" s="1" customFormat="1" ht="25.5" customHeight="1">
      <c r="B163" s="47"/>
      <c r="C163" s="236" t="s">
        <v>237</v>
      </c>
      <c r="D163" s="236" t="s">
        <v>146</v>
      </c>
      <c r="E163" s="237" t="s">
        <v>238</v>
      </c>
      <c r="F163" s="238" t="s">
        <v>239</v>
      </c>
      <c r="G163" s="239" t="s">
        <v>199</v>
      </c>
      <c r="H163" s="240">
        <v>4.4000000000000004</v>
      </c>
      <c r="I163" s="241"/>
      <c r="J163" s="242">
        <f>ROUND(I163*H163,2)</f>
        <v>0</v>
      </c>
      <c r="K163" s="238" t="s">
        <v>150</v>
      </c>
      <c r="L163" s="73"/>
      <c r="M163" s="243" t="s">
        <v>34</v>
      </c>
      <c r="N163" s="244" t="s">
        <v>49</v>
      </c>
      <c r="O163" s="48"/>
      <c r="P163" s="245">
        <f>O163*H163</f>
        <v>0</v>
      </c>
      <c r="Q163" s="245">
        <v>0</v>
      </c>
      <c r="R163" s="245">
        <f>Q163*H163</f>
        <v>0</v>
      </c>
      <c r="S163" s="245">
        <v>0</v>
      </c>
      <c r="T163" s="246">
        <f>S163*H163</f>
        <v>0</v>
      </c>
      <c r="AR163" s="24" t="s">
        <v>151</v>
      </c>
      <c r="AT163" s="24" t="s">
        <v>146</v>
      </c>
      <c r="AU163" s="24" t="s">
        <v>87</v>
      </c>
      <c r="AY163" s="24" t="s">
        <v>143</v>
      </c>
      <c r="BE163" s="247">
        <f>IF(N163="základní",J163,0)</f>
        <v>0</v>
      </c>
      <c r="BF163" s="247">
        <f>IF(N163="snížená",J163,0)</f>
        <v>0</v>
      </c>
      <c r="BG163" s="247">
        <f>IF(N163="zákl. přenesená",J163,0)</f>
        <v>0</v>
      </c>
      <c r="BH163" s="247">
        <f>IF(N163="sníž. přenesená",J163,0)</f>
        <v>0</v>
      </c>
      <c r="BI163" s="247">
        <f>IF(N163="nulová",J163,0)</f>
        <v>0</v>
      </c>
      <c r="BJ163" s="24" t="s">
        <v>85</v>
      </c>
      <c r="BK163" s="247">
        <f>ROUND(I163*H163,2)</f>
        <v>0</v>
      </c>
      <c r="BL163" s="24" t="s">
        <v>151</v>
      </c>
      <c r="BM163" s="24" t="s">
        <v>240</v>
      </c>
    </row>
    <row r="164" s="12" customFormat="1">
      <c r="B164" s="248"/>
      <c r="C164" s="249"/>
      <c r="D164" s="250" t="s">
        <v>153</v>
      </c>
      <c r="E164" s="251" t="s">
        <v>34</v>
      </c>
      <c r="F164" s="252" t="s">
        <v>206</v>
      </c>
      <c r="G164" s="249"/>
      <c r="H164" s="251" t="s">
        <v>34</v>
      </c>
      <c r="I164" s="253"/>
      <c r="J164" s="249"/>
      <c r="K164" s="249"/>
      <c r="L164" s="254"/>
      <c r="M164" s="255"/>
      <c r="N164" s="256"/>
      <c r="O164" s="256"/>
      <c r="P164" s="256"/>
      <c r="Q164" s="256"/>
      <c r="R164" s="256"/>
      <c r="S164" s="256"/>
      <c r="T164" s="257"/>
      <c r="AT164" s="258" t="s">
        <v>153</v>
      </c>
      <c r="AU164" s="258" t="s">
        <v>87</v>
      </c>
      <c r="AV164" s="12" t="s">
        <v>85</v>
      </c>
      <c r="AW164" s="12" t="s">
        <v>41</v>
      </c>
      <c r="AX164" s="12" t="s">
        <v>78</v>
      </c>
      <c r="AY164" s="258" t="s">
        <v>143</v>
      </c>
    </row>
    <row r="165" s="13" customFormat="1">
      <c r="B165" s="259"/>
      <c r="C165" s="260"/>
      <c r="D165" s="250" t="s">
        <v>153</v>
      </c>
      <c r="E165" s="261" t="s">
        <v>34</v>
      </c>
      <c r="F165" s="262" t="s">
        <v>241</v>
      </c>
      <c r="G165" s="260"/>
      <c r="H165" s="263">
        <v>4.4000000000000004</v>
      </c>
      <c r="I165" s="264"/>
      <c r="J165" s="260"/>
      <c r="K165" s="260"/>
      <c r="L165" s="265"/>
      <c r="M165" s="266"/>
      <c r="N165" s="267"/>
      <c r="O165" s="267"/>
      <c r="P165" s="267"/>
      <c r="Q165" s="267"/>
      <c r="R165" s="267"/>
      <c r="S165" s="267"/>
      <c r="T165" s="268"/>
      <c r="AT165" s="269" t="s">
        <v>153</v>
      </c>
      <c r="AU165" s="269" t="s">
        <v>87</v>
      </c>
      <c r="AV165" s="13" t="s">
        <v>87</v>
      </c>
      <c r="AW165" s="13" t="s">
        <v>41</v>
      </c>
      <c r="AX165" s="13" t="s">
        <v>85</v>
      </c>
      <c r="AY165" s="269" t="s">
        <v>143</v>
      </c>
    </row>
    <row r="166" s="1" customFormat="1" ht="25.5" customHeight="1">
      <c r="B166" s="47"/>
      <c r="C166" s="236" t="s">
        <v>242</v>
      </c>
      <c r="D166" s="236" t="s">
        <v>146</v>
      </c>
      <c r="E166" s="237" t="s">
        <v>243</v>
      </c>
      <c r="F166" s="238" t="s">
        <v>244</v>
      </c>
      <c r="G166" s="239" t="s">
        <v>149</v>
      </c>
      <c r="H166" s="240">
        <v>182.56</v>
      </c>
      <c r="I166" s="241"/>
      <c r="J166" s="242">
        <f>ROUND(I166*H166,2)</f>
        <v>0</v>
      </c>
      <c r="K166" s="238" t="s">
        <v>150</v>
      </c>
      <c r="L166" s="73"/>
      <c r="M166" s="243" t="s">
        <v>34</v>
      </c>
      <c r="N166" s="244" t="s">
        <v>49</v>
      </c>
      <c r="O166" s="48"/>
      <c r="P166" s="245">
        <f>O166*H166</f>
        <v>0</v>
      </c>
      <c r="Q166" s="245">
        <v>0</v>
      </c>
      <c r="R166" s="245">
        <f>Q166*H166</f>
        <v>0</v>
      </c>
      <c r="S166" s="245">
        <v>0</v>
      </c>
      <c r="T166" s="246">
        <f>S166*H166</f>
        <v>0</v>
      </c>
      <c r="AR166" s="24" t="s">
        <v>151</v>
      </c>
      <c r="AT166" s="24" t="s">
        <v>146</v>
      </c>
      <c r="AU166" s="24" t="s">
        <v>87</v>
      </c>
      <c r="AY166" s="24" t="s">
        <v>143</v>
      </c>
      <c r="BE166" s="247">
        <f>IF(N166="základní",J166,0)</f>
        <v>0</v>
      </c>
      <c r="BF166" s="247">
        <f>IF(N166="snížená",J166,0)</f>
        <v>0</v>
      </c>
      <c r="BG166" s="247">
        <f>IF(N166="zákl. přenesená",J166,0)</f>
        <v>0</v>
      </c>
      <c r="BH166" s="247">
        <f>IF(N166="sníž. přenesená",J166,0)</f>
        <v>0</v>
      </c>
      <c r="BI166" s="247">
        <f>IF(N166="nulová",J166,0)</f>
        <v>0</v>
      </c>
      <c r="BJ166" s="24" t="s">
        <v>85</v>
      </c>
      <c r="BK166" s="247">
        <f>ROUND(I166*H166,2)</f>
        <v>0</v>
      </c>
      <c r="BL166" s="24" t="s">
        <v>151</v>
      </c>
      <c r="BM166" s="24" t="s">
        <v>245</v>
      </c>
    </row>
    <row r="167" s="12" customFormat="1">
      <c r="B167" s="248"/>
      <c r="C167" s="249"/>
      <c r="D167" s="250" t="s">
        <v>153</v>
      </c>
      <c r="E167" s="251" t="s">
        <v>34</v>
      </c>
      <c r="F167" s="252" t="s">
        <v>246</v>
      </c>
      <c r="G167" s="249"/>
      <c r="H167" s="251" t="s">
        <v>34</v>
      </c>
      <c r="I167" s="253"/>
      <c r="J167" s="249"/>
      <c r="K167" s="249"/>
      <c r="L167" s="254"/>
      <c r="M167" s="255"/>
      <c r="N167" s="256"/>
      <c r="O167" s="256"/>
      <c r="P167" s="256"/>
      <c r="Q167" s="256"/>
      <c r="R167" s="256"/>
      <c r="S167" s="256"/>
      <c r="T167" s="257"/>
      <c r="AT167" s="258" t="s">
        <v>153</v>
      </c>
      <c r="AU167" s="258" t="s">
        <v>87</v>
      </c>
      <c r="AV167" s="12" t="s">
        <v>85</v>
      </c>
      <c r="AW167" s="12" t="s">
        <v>41</v>
      </c>
      <c r="AX167" s="12" t="s">
        <v>78</v>
      </c>
      <c r="AY167" s="258" t="s">
        <v>143</v>
      </c>
    </row>
    <row r="168" s="13" customFormat="1">
      <c r="B168" s="259"/>
      <c r="C168" s="260"/>
      <c r="D168" s="250" t="s">
        <v>153</v>
      </c>
      <c r="E168" s="261" t="s">
        <v>34</v>
      </c>
      <c r="F168" s="262" t="s">
        <v>196</v>
      </c>
      <c r="G168" s="260"/>
      <c r="H168" s="263">
        <v>182.56</v>
      </c>
      <c r="I168" s="264"/>
      <c r="J168" s="260"/>
      <c r="K168" s="260"/>
      <c r="L168" s="265"/>
      <c r="M168" s="266"/>
      <c r="N168" s="267"/>
      <c r="O168" s="267"/>
      <c r="P168" s="267"/>
      <c r="Q168" s="267"/>
      <c r="R168" s="267"/>
      <c r="S168" s="267"/>
      <c r="T168" s="268"/>
      <c r="AT168" s="269" t="s">
        <v>153</v>
      </c>
      <c r="AU168" s="269" t="s">
        <v>87</v>
      </c>
      <c r="AV168" s="13" t="s">
        <v>87</v>
      </c>
      <c r="AW168" s="13" t="s">
        <v>41</v>
      </c>
      <c r="AX168" s="13" t="s">
        <v>85</v>
      </c>
      <c r="AY168" s="269" t="s">
        <v>143</v>
      </c>
    </row>
    <row r="169" s="1" customFormat="1" ht="25.5" customHeight="1">
      <c r="B169" s="47"/>
      <c r="C169" s="236" t="s">
        <v>247</v>
      </c>
      <c r="D169" s="236" t="s">
        <v>146</v>
      </c>
      <c r="E169" s="237" t="s">
        <v>248</v>
      </c>
      <c r="F169" s="238" t="s">
        <v>249</v>
      </c>
      <c r="G169" s="239" t="s">
        <v>149</v>
      </c>
      <c r="H169" s="240">
        <v>5176.3199999999997</v>
      </c>
      <c r="I169" s="241"/>
      <c r="J169" s="242">
        <f>ROUND(I169*H169,2)</f>
        <v>0</v>
      </c>
      <c r="K169" s="238" t="s">
        <v>150</v>
      </c>
      <c r="L169" s="73"/>
      <c r="M169" s="243" t="s">
        <v>34</v>
      </c>
      <c r="N169" s="244" t="s">
        <v>49</v>
      </c>
      <c r="O169" s="48"/>
      <c r="P169" s="245">
        <f>O169*H169</f>
        <v>0</v>
      </c>
      <c r="Q169" s="245">
        <v>0</v>
      </c>
      <c r="R169" s="245">
        <f>Q169*H169</f>
        <v>0</v>
      </c>
      <c r="S169" s="245">
        <v>0</v>
      </c>
      <c r="T169" s="246">
        <f>S169*H169</f>
        <v>0</v>
      </c>
      <c r="AR169" s="24" t="s">
        <v>151</v>
      </c>
      <c r="AT169" s="24" t="s">
        <v>146</v>
      </c>
      <c r="AU169" s="24" t="s">
        <v>87</v>
      </c>
      <c r="AY169" s="24" t="s">
        <v>143</v>
      </c>
      <c r="BE169" s="247">
        <f>IF(N169="základní",J169,0)</f>
        <v>0</v>
      </c>
      <c r="BF169" s="247">
        <f>IF(N169="snížená",J169,0)</f>
        <v>0</v>
      </c>
      <c r="BG169" s="247">
        <f>IF(N169="zákl. přenesená",J169,0)</f>
        <v>0</v>
      </c>
      <c r="BH169" s="247">
        <f>IF(N169="sníž. přenesená",J169,0)</f>
        <v>0</v>
      </c>
      <c r="BI169" s="247">
        <f>IF(N169="nulová",J169,0)</f>
        <v>0</v>
      </c>
      <c r="BJ169" s="24" t="s">
        <v>85</v>
      </c>
      <c r="BK169" s="247">
        <f>ROUND(I169*H169,2)</f>
        <v>0</v>
      </c>
      <c r="BL169" s="24" t="s">
        <v>151</v>
      </c>
      <c r="BM169" s="24" t="s">
        <v>250</v>
      </c>
    </row>
    <row r="170" s="12" customFormat="1">
      <c r="B170" s="248"/>
      <c r="C170" s="249"/>
      <c r="D170" s="250" t="s">
        <v>153</v>
      </c>
      <c r="E170" s="251" t="s">
        <v>34</v>
      </c>
      <c r="F170" s="252" t="s">
        <v>154</v>
      </c>
      <c r="G170" s="249"/>
      <c r="H170" s="251" t="s">
        <v>34</v>
      </c>
      <c r="I170" s="253"/>
      <c r="J170" s="249"/>
      <c r="K170" s="249"/>
      <c r="L170" s="254"/>
      <c r="M170" s="255"/>
      <c r="N170" s="256"/>
      <c r="O170" s="256"/>
      <c r="P170" s="256"/>
      <c r="Q170" s="256"/>
      <c r="R170" s="256"/>
      <c r="S170" s="256"/>
      <c r="T170" s="257"/>
      <c r="AT170" s="258" t="s">
        <v>153</v>
      </c>
      <c r="AU170" s="258" t="s">
        <v>87</v>
      </c>
      <c r="AV170" s="12" t="s">
        <v>85</v>
      </c>
      <c r="AW170" s="12" t="s">
        <v>41</v>
      </c>
      <c r="AX170" s="12" t="s">
        <v>78</v>
      </c>
      <c r="AY170" s="258" t="s">
        <v>143</v>
      </c>
    </row>
    <row r="171" s="13" customFormat="1">
      <c r="B171" s="259"/>
      <c r="C171" s="260"/>
      <c r="D171" s="250" t="s">
        <v>153</v>
      </c>
      <c r="E171" s="261" t="s">
        <v>34</v>
      </c>
      <c r="F171" s="262" t="s">
        <v>190</v>
      </c>
      <c r="G171" s="260"/>
      <c r="H171" s="263">
        <v>5176.3199999999997</v>
      </c>
      <c r="I171" s="264"/>
      <c r="J171" s="260"/>
      <c r="K171" s="260"/>
      <c r="L171" s="265"/>
      <c r="M171" s="266"/>
      <c r="N171" s="267"/>
      <c r="O171" s="267"/>
      <c r="P171" s="267"/>
      <c r="Q171" s="267"/>
      <c r="R171" s="267"/>
      <c r="S171" s="267"/>
      <c r="T171" s="268"/>
      <c r="AT171" s="269" t="s">
        <v>153</v>
      </c>
      <c r="AU171" s="269" t="s">
        <v>87</v>
      </c>
      <c r="AV171" s="13" t="s">
        <v>87</v>
      </c>
      <c r="AW171" s="13" t="s">
        <v>41</v>
      </c>
      <c r="AX171" s="13" t="s">
        <v>78</v>
      </c>
      <c r="AY171" s="269" t="s">
        <v>143</v>
      </c>
    </row>
    <row r="172" s="14" customFormat="1">
      <c r="B172" s="270"/>
      <c r="C172" s="271"/>
      <c r="D172" s="250" t="s">
        <v>153</v>
      </c>
      <c r="E172" s="272" t="s">
        <v>34</v>
      </c>
      <c r="F172" s="273" t="s">
        <v>156</v>
      </c>
      <c r="G172" s="271"/>
      <c r="H172" s="274">
        <v>5176.3199999999997</v>
      </c>
      <c r="I172" s="275"/>
      <c r="J172" s="271"/>
      <c r="K172" s="271"/>
      <c r="L172" s="276"/>
      <c r="M172" s="277"/>
      <c r="N172" s="278"/>
      <c r="O172" s="278"/>
      <c r="P172" s="278"/>
      <c r="Q172" s="278"/>
      <c r="R172" s="278"/>
      <c r="S172" s="278"/>
      <c r="T172" s="279"/>
      <c r="AT172" s="280" t="s">
        <v>153</v>
      </c>
      <c r="AU172" s="280" t="s">
        <v>87</v>
      </c>
      <c r="AV172" s="14" t="s">
        <v>151</v>
      </c>
      <c r="AW172" s="14" t="s">
        <v>41</v>
      </c>
      <c r="AX172" s="14" t="s">
        <v>85</v>
      </c>
      <c r="AY172" s="280" t="s">
        <v>143</v>
      </c>
    </row>
    <row r="173" s="1" customFormat="1" ht="25.5" customHeight="1">
      <c r="B173" s="47"/>
      <c r="C173" s="236" t="s">
        <v>251</v>
      </c>
      <c r="D173" s="236" t="s">
        <v>146</v>
      </c>
      <c r="E173" s="237" t="s">
        <v>252</v>
      </c>
      <c r="F173" s="238" t="s">
        <v>253</v>
      </c>
      <c r="G173" s="239" t="s">
        <v>149</v>
      </c>
      <c r="H173" s="240">
        <v>182.56</v>
      </c>
      <c r="I173" s="241"/>
      <c r="J173" s="242">
        <f>ROUND(I173*H173,2)</f>
        <v>0</v>
      </c>
      <c r="K173" s="238" t="s">
        <v>150</v>
      </c>
      <c r="L173" s="73"/>
      <c r="M173" s="243" t="s">
        <v>34</v>
      </c>
      <c r="N173" s="244" t="s">
        <v>49</v>
      </c>
      <c r="O173" s="48"/>
      <c r="P173" s="245">
        <f>O173*H173</f>
        <v>0</v>
      </c>
      <c r="Q173" s="245">
        <v>0</v>
      </c>
      <c r="R173" s="245">
        <f>Q173*H173</f>
        <v>0</v>
      </c>
      <c r="S173" s="245">
        <v>0</v>
      </c>
      <c r="T173" s="246">
        <f>S173*H173</f>
        <v>0</v>
      </c>
      <c r="AR173" s="24" t="s">
        <v>151</v>
      </c>
      <c r="AT173" s="24" t="s">
        <v>146</v>
      </c>
      <c r="AU173" s="24" t="s">
        <v>87</v>
      </c>
      <c r="AY173" s="24" t="s">
        <v>143</v>
      </c>
      <c r="BE173" s="247">
        <f>IF(N173="základní",J173,0)</f>
        <v>0</v>
      </c>
      <c r="BF173" s="247">
        <f>IF(N173="snížená",J173,0)</f>
        <v>0</v>
      </c>
      <c r="BG173" s="247">
        <f>IF(N173="zákl. přenesená",J173,0)</f>
        <v>0</v>
      </c>
      <c r="BH173" s="247">
        <f>IF(N173="sníž. přenesená",J173,0)</f>
        <v>0</v>
      </c>
      <c r="BI173" s="247">
        <f>IF(N173="nulová",J173,0)</f>
        <v>0</v>
      </c>
      <c r="BJ173" s="24" t="s">
        <v>85</v>
      </c>
      <c r="BK173" s="247">
        <f>ROUND(I173*H173,2)</f>
        <v>0</v>
      </c>
      <c r="BL173" s="24" t="s">
        <v>151</v>
      </c>
      <c r="BM173" s="24" t="s">
        <v>254</v>
      </c>
    </row>
    <row r="174" s="12" customFormat="1">
      <c r="B174" s="248"/>
      <c r="C174" s="249"/>
      <c r="D174" s="250" t="s">
        <v>153</v>
      </c>
      <c r="E174" s="251" t="s">
        <v>34</v>
      </c>
      <c r="F174" s="252" t="s">
        <v>246</v>
      </c>
      <c r="G174" s="249"/>
      <c r="H174" s="251" t="s">
        <v>34</v>
      </c>
      <c r="I174" s="253"/>
      <c r="J174" s="249"/>
      <c r="K174" s="249"/>
      <c r="L174" s="254"/>
      <c r="M174" s="255"/>
      <c r="N174" s="256"/>
      <c r="O174" s="256"/>
      <c r="P174" s="256"/>
      <c r="Q174" s="256"/>
      <c r="R174" s="256"/>
      <c r="S174" s="256"/>
      <c r="T174" s="257"/>
      <c r="AT174" s="258" t="s">
        <v>153</v>
      </c>
      <c r="AU174" s="258" t="s">
        <v>87</v>
      </c>
      <c r="AV174" s="12" t="s">
        <v>85</v>
      </c>
      <c r="AW174" s="12" t="s">
        <v>41</v>
      </c>
      <c r="AX174" s="12" t="s">
        <v>78</v>
      </c>
      <c r="AY174" s="258" t="s">
        <v>143</v>
      </c>
    </row>
    <row r="175" s="13" customFormat="1">
      <c r="B175" s="259"/>
      <c r="C175" s="260"/>
      <c r="D175" s="250" t="s">
        <v>153</v>
      </c>
      <c r="E175" s="261" t="s">
        <v>34</v>
      </c>
      <c r="F175" s="262" t="s">
        <v>196</v>
      </c>
      <c r="G175" s="260"/>
      <c r="H175" s="263">
        <v>182.56</v>
      </c>
      <c r="I175" s="264"/>
      <c r="J175" s="260"/>
      <c r="K175" s="260"/>
      <c r="L175" s="265"/>
      <c r="M175" s="266"/>
      <c r="N175" s="267"/>
      <c r="O175" s="267"/>
      <c r="P175" s="267"/>
      <c r="Q175" s="267"/>
      <c r="R175" s="267"/>
      <c r="S175" s="267"/>
      <c r="T175" s="268"/>
      <c r="AT175" s="269" t="s">
        <v>153</v>
      </c>
      <c r="AU175" s="269" t="s">
        <v>87</v>
      </c>
      <c r="AV175" s="13" t="s">
        <v>87</v>
      </c>
      <c r="AW175" s="13" t="s">
        <v>41</v>
      </c>
      <c r="AX175" s="13" t="s">
        <v>85</v>
      </c>
      <c r="AY175" s="269" t="s">
        <v>143</v>
      </c>
    </row>
    <row r="176" s="11" customFormat="1" ht="29.88" customHeight="1">
      <c r="B176" s="220"/>
      <c r="C176" s="221"/>
      <c r="D176" s="222" t="s">
        <v>77</v>
      </c>
      <c r="E176" s="234" t="s">
        <v>255</v>
      </c>
      <c r="F176" s="234" t="s">
        <v>256</v>
      </c>
      <c r="G176" s="221"/>
      <c r="H176" s="221"/>
      <c r="I176" s="224"/>
      <c r="J176" s="235">
        <f>BK176</f>
        <v>0</v>
      </c>
      <c r="K176" s="221"/>
      <c r="L176" s="226"/>
      <c r="M176" s="227"/>
      <c r="N176" s="228"/>
      <c r="O176" s="228"/>
      <c r="P176" s="229">
        <f>SUM(P177:P179)</f>
        <v>0</v>
      </c>
      <c r="Q176" s="228"/>
      <c r="R176" s="229">
        <f>SUM(R177:R179)</f>
        <v>0</v>
      </c>
      <c r="S176" s="228"/>
      <c r="T176" s="230">
        <f>SUM(T177:T179)</f>
        <v>1.5750000000000002</v>
      </c>
      <c r="AR176" s="231" t="s">
        <v>85</v>
      </c>
      <c r="AT176" s="232" t="s">
        <v>77</v>
      </c>
      <c r="AU176" s="232" t="s">
        <v>85</v>
      </c>
      <c r="AY176" s="231" t="s">
        <v>143</v>
      </c>
      <c r="BK176" s="233">
        <f>SUM(BK177:BK179)</f>
        <v>0</v>
      </c>
    </row>
    <row r="177" s="1" customFormat="1" ht="25.5" customHeight="1">
      <c r="B177" s="47"/>
      <c r="C177" s="236" t="s">
        <v>9</v>
      </c>
      <c r="D177" s="236" t="s">
        <v>146</v>
      </c>
      <c r="E177" s="237" t="s">
        <v>257</v>
      </c>
      <c r="F177" s="238" t="s">
        <v>258</v>
      </c>
      <c r="G177" s="239" t="s">
        <v>149</v>
      </c>
      <c r="H177" s="240">
        <v>45</v>
      </c>
      <c r="I177" s="241"/>
      <c r="J177" s="242">
        <f>ROUND(I177*H177,2)</f>
        <v>0</v>
      </c>
      <c r="K177" s="238" t="s">
        <v>150</v>
      </c>
      <c r="L177" s="73"/>
      <c r="M177" s="243" t="s">
        <v>34</v>
      </c>
      <c r="N177" s="244" t="s">
        <v>49</v>
      </c>
      <c r="O177" s="48"/>
      <c r="P177" s="245">
        <f>O177*H177</f>
        <v>0</v>
      </c>
      <c r="Q177" s="245">
        <v>0</v>
      </c>
      <c r="R177" s="245">
        <f>Q177*H177</f>
        <v>0</v>
      </c>
      <c r="S177" s="245">
        <v>0.035000000000000003</v>
      </c>
      <c r="T177" s="246">
        <f>S177*H177</f>
        <v>1.5750000000000002</v>
      </c>
      <c r="AR177" s="24" t="s">
        <v>151</v>
      </c>
      <c r="AT177" s="24" t="s">
        <v>146</v>
      </c>
      <c r="AU177" s="24" t="s">
        <v>87</v>
      </c>
      <c r="AY177" s="24" t="s">
        <v>143</v>
      </c>
      <c r="BE177" s="247">
        <f>IF(N177="základní",J177,0)</f>
        <v>0</v>
      </c>
      <c r="BF177" s="247">
        <f>IF(N177="snížená",J177,0)</f>
        <v>0</v>
      </c>
      <c r="BG177" s="247">
        <f>IF(N177="zákl. přenesená",J177,0)</f>
        <v>0</v>
      </c>
      <c r="BH177" s="247">
        <f>IF(N177="sníž. přenesená",J177,0)</f>
        <v>0</v>
      </c>
      <c r="BI177" s="247">
        <f>IF(N177="nulová",J177,0)</f>
        <v>0</v>
      </c>
      <c r="BJ177" s="24" t="s">
        <v>85</v>
      </c>
      <c r="BK177" s="247">
        <f>ROUND(I177*H177,2)</f>
        <v>0</v>
      </c>
      <c r="BL177" s="24" t="s">
        <v>151</v>
      </c>
      <c r="BM177" s="24" t="s">
        <v>259</v>
      </c>
    </row>
    <row r="178" s="12" customFormat="1">
      <c r="B178" s="248"/>
      <c r="C178" s="249"/>
      <c r="D178" s="250" t="s">
        <v>153</v>
      </c>
      <c r="E178" s="251" t="s">
        <v>34</v>
      </c>
      <c r="F178" s="252" t="s">
        <v>165</v>
      </c>
      <c r="G178" s="249"/>
      <c r="H178" s="251" t="s">
        <v>34</v>
      </c>
      <c r="I178" s="253"/>
      <c r="J178" s="249"/>
      <c r="K178" s="249"/>
      <c r="L178" s="254"/>
      <c r="M178" s="255"/>
      <c r="N178" s="256"/>
      <c r="O178" s="256"/>
      <c r="P178" s="256"/>
      <c r="Q178" s="256"/>
      <c r="R178" s="256"/>
      <c r="S178" s="256"/>
      <c r="T178" s="257"/>
      <c r="AT178" s="258" t="s">
        <v>153</v>
      </c>
      <c r="AU178" s="258" t="s">
        <v>87</v>
      </c>
      <c r="AV178" s="12" t="s">
        <v>85</v>
      </c>
      <c r="AW178" s="12" t="s">
        <v>41</v>
      </c>
      <c r="AX178" s="12" t="s">
        <v>78</v>
      </c>
      <c r="AY178" s="258" t="s">
        <v>143</v>
      </c>
    </row>
    <row r="179" s="13" customFormat="1">
      <c r="B179" s="259"/>
      <c r="C179" s="260"/>
      <c r="D179" s="250" t="s">
        <v>153</v>
      </c>
      <c r="E179" s="261" t="s">
        <v>34</v>
      </c>
      <c r="F179" s="262" t="s">
        <v>166</v>
      </c>
      <c r="G179" s="260"/>
      <c r="H179" s="263">
        <v>45</v>
      </c>
      <c r="I179" s="264"/>
      <c r="J179" s="260"/>
      <c r="K179" s="260"/>
      <c r="L179" s="265"/>
      <c r="M179" s="266"/>
      <c r="N179" s="267"/>
      <c r="O179" s="267"/>
      <c r="P179" s="267"/>
      <c r="Q179" s="267"/>
      <c r="R179" s="267"/>
      <c r="S179" s="267"/>
      <c r="T179" s="268"/>
      <c r="AT179" s="269" t="s">
        <v>153</v>
      </c>
      <c r="AU179" s="269" t="s">
        <v>87</v>
      </c>
      <c r="AV179" s="13" t="s">
        <v>87</v>
      </c>
      <c r="AW179" s="13" t="s">
        <v>41</v>
      </c>
      <c r="AX179" s="13" t="s">
        <v>85</v>
      </c>
      <c r="AY179" s="269" t="s">
        <v>143</v>
      </c>
    </row>
    <row r="180" s="11" customFormat="1" ht="29.88" customHeight="1">
      <c r="B180" s="220"/>
      <c r="C180" s="221"/>
      <c r="D180" s="222" t="s">
        <v>77</v>
      </c>
      <c r="E180" s="234" t="s">
        <v>260</v>
      </c>
      <c r="F180" s="234" t="s">
        <v>261</v>
      </c>
      <c r="G180" s="221"/>
      <c r="H180" s="221"/>
      <c r="I180" s="224"/>
      <c r="J180" s="235">
        <f>BK180</f>
        <v>0</v>
      </c>
      <c r="K180" s="221"/>
      <c r="L180" s="226"/>
      <c r="M180" s="227"/>
      <c r="N180" s="228"/>
      <c r="O180" s="228"/>
      <c r="P180" s="229">
        <f>SUM(P181:P218)</f>
        <v>0</v>
      </c>
      <c r="Q180" s="228"/>
      <c r="R180" s="229">
        <f>SUM(R181:R218)</f>
        <v>4.5739349999999996</v>
      </c>
      <c r="S180" s="228"/>
      <c r="T180" s="230">
        <f>SUM(T181:T218)</f>
        <v>14.220000000000002</v>
      </c>
      <c r="AR180" s="231" t="s">
        <v>85</v>
      </c>
      <c r="AT180" s="232" t="s">
        <v>77</v>
      </c>
      <c r="AU180" s="232" t="s">
        <v>85</v>
      </c>
      <c r="AY180" s="231" t="s">
        <v>143</v>
      </c>
      <c r="BK180" s="233">
        <f>SUM(BK181:BK218)</f>
        <v>0</v>
      </c>
    </row>
    <row r="181" s="1" customFormat="1" ht="25.5" customHeight="1">
      <c r="B181" s="47"/>
      <c r="C181" s="236" t="s">
        <v>262</v>
      </c>
      <c r="D181" s="236" t="s">
        <v>146</v>
      </c>
      <c r="E181" s="237" t="s">
        <v>263</v>
      </c>
      <c r="F181" s="238" t="s">
        <v>264</v>
      </c>
      <c r="G181" s="239" t="s">
        <v>149</v>
      </c>
      <c r="H181" s="240">
        <v>45</v>
      </c>
      <c r="I181" s="241"/>
      <c r="J181" s="242">
        <f>ROUND(I181*H181,2)</f>
        <v>0</v>
      </c>
      <c r="K181" s="238" t="s">
        <v>150</v>
      </c>
      <c r="L181" s="73"/>
      <c r="M181" s="243" t="s">
        <v>34</v>
      </c>
      <c r="N181" s="244" t="s">
        <v>49</v>
      </c>
      <c r="O181" s="48"/>
      <c r="P181" s="245">
        <f>O181*H181</f>
        <v>0</v>
      </c>
      <c r="Q181" s="245">
        <v>0</v>
      </c>
      <c r="R181" s="245">
        <f>Q181*H181</f>
        <v>0</v>
      </c>
      <c r="S181" s="245">
        <v>0.11</v>
      </c>
      <c r="T181" s="246">
        <f>S181*H181</f>
        <v>4.9500000000000002</v>
      </c>
      <c r="AR181" s="24" t="s">
        <v>151</v>
      </c>
      <c r="AT181" s="24" t="s">
        <v>146</v>
      </c>
      <c r="AU181" s="24" t="s">
        <v>87</v>
      </c>
      <c r="AY181" s="24" t="s">
        <v>143</v>
      </c>
      <c r="BE181" s="247">
        <f>IF(N181="základní",J181,0)</f>
        <v>0</v>
      </c>
      <c r="BF181" s="247">
        <f>IF(N181="snížená",J181,0)</f>
        <v>0</v>
      </c>
      <c r="BG181" s="247">
        <f>IF(N181="zákl. přenesená",J181,0)</f>
        <v>0</v>
      </c>
      <c r="BH181" s="247">
        <f>IF(N181="sníž. přenesená",J181,0)</f>
        <v>0</v>
      </c>
      <c r="BI181" s="247">
        <f>IF(N181="nulová",J181,0)</f>
        <v>0</v>
      </c>
      <c r="BJ181" s="24" t="s">
        <v>85</v>
      </c>
      <c r="BK181" s="247">
        <f>ROUND(I181*H181,2)</f>
        <v>0</v>
      </c>
      <c r="BL181" s="24" t="s">
        <v>151</v>
      </c>
      <c r="BM181" s="24" t="s">
        <v>265</v>
      </c>
    </row>
    <row r="182" s="12" customFormat="1">
      <c r="B182" s="248"/>
      <c r="C182" s="249"/>
      <c r="D182" s="250" t="s">
        <v>153</v>
      </c>
      <c r="E182" s="251" t="s">
        <v>34</v>
      </c>
      <c r="F182" s="252" t="s">
        <v>165</v>
      </c>
      <c r="G182" s="249"/>
      <c r="H182" s="251" t="s">
        <v>34</v>
      </c>
      <c r="I182" s="253"/>
      <c r="J182" s="249"/>
      <c r="K182" s="249"/>
      <c r="L182" s="254"/>
      <c r="M182" s="255"/>
      <c r="N182" s="256"/>
      <c r="O182" s="256"/>
      <c r="P182" s="256"/>
      <c r="Q182" s="256"/>
      <c r="R182" s="256"/>
      <c r="S182" s="256"/>
      <c r="T182" s="257"/>
      <c r="AT182" s="258" t="s">
        <v>153</v>
      </c>
      <c r="AU182" s="258" t="s">
        <v>87</v>
      </c>
      <c r="AV182" s="12" t="s">
        <v>85</v>
      </c>
      <c r="AW182" s="12" t="s">
        <v>41</v>
      </c>
      <c r="AX182" s="12" t="s">
        <v>78</v>
      </c>
      <c r="AY182" s="258" t="s">
        <v>143</v>
      </c>
    </row>
    <row r="183" s="13" customFormat="1">
      <c r="B183" s="259"/>
      <c r="C183" s="260"/>
      <c r="D183" s="250" t="s">
        <v>153</v>
      </c>
      <c r="E183" s="261" t="s">
        <v>34</v>
      </c>
      <c r="F183" s="262" t="s">
        <v>166</v>
      </c>
      <c r="G183" s="260"/>
      <c r="H183" s="263">
        <v>45</v>
      </c>
      <c r="I183" s="264"/>
      <c r="J183" s="260"/>
      <c r="K183" s="260"/>
      <c r="L183" s="265"/>
      <c r="M183" s="266"/>
      <c r="N183" s="267"/>
      <c r="O183" s="267"/>
      <c r="P183" s="267"/>
      <c r="Q183" s="267"/>
      <c r="R183" s="267"/>
      <c r="S183" s="267"/>
      <c r="T183" s="268"/>
      <c r="AT183" s="269" t="s">
        <v>153</v>
      </c>
      <c r="AU183" s="269" t="s">
        <v>87</v>
      </c>
      <c r="AV183" s="13" t="s">
        <v>87</v>
      </c>
      <c r="AW183" s="13" t="s">
        <v>41</v>
      </c>
      <c r="AX183" s="13" t="s">
        <v>85</v>
      </c>
      <c r="AY183" s="269" t="s">
        <v>143</v>
      </c>
    </row>
    <row r="184" s="1" customFormat="1" ht="25.5" customHeight="1">
      <c r="B184" s="47"/>
      <c r="C184" s="236" t="s">
        <v>266</v>
      </c>
      <c r="D184" s="236" t="s">
        <v>146</v>
      </c>
      <c r="E184" s="237" t="s">
        <v>267</v>
      </c>
      <c r="F184" s="238" t="s">
        <v>268</v>
      </c>
      <c r="G184" s="239" t="s">
        <v>149</v>
      </c>
      <c r="H184" s="240">
        <v>45</v>
      </c>
      <c r="I184" s="241"/>
      <c r="J184" s="242">
        <f>ROUND(I184*H184,2)</f>
        <v>0</v>
      </c>
      <c r="K184" s="238" t="s">
        <v>150</v>
      </c>
      <c r="L184" s="73"/>
      <c r="M184" s="243" t="s">
        <v>34</v>
      </c>
      <c r="N184" s="244" t="s">
        <v>49</v>
      </c>
      <c r="O184" s="48"/>
      <c r="P184" s="245">
        <f>O184*H184</f>
        <v>0</v>
      </c>
      <c r="Q184" s="245">
        <v>0</v>
      </c>
      <c r="R184" s="245">
        <f>Q184*H184</f>
        <v>0</v>
      </c>
      <c r="S184" s="245">
        <v>0.070000000000000007</v>
      </c>
      <c r="T184" s="246">
        <f>S184*H184</f>
        <v>3.1500000000000004</v>
      </c>
      <c r="AR184" s="24" t="s">
        <v>151</v>
      </c>
      <c r="AT184" s="24" t="s">
        <v>146</v>
      </c>
      <c r="AU184" s="24" t="s">
        <v>87</v>
      </c>
      <c r="AY184" s="24" t="s">
        <v>143</v>
      </c>
      <c r="BE184" s="247">
        <f>IF(N184="základní",J184,0)</f>
        <v>0</v>
      </c>
      <c r="BF184" s="247">
        <f>IF(N184="snížená",J184,0)</f>
        <v>0</v>
      </c>
      <c r="BG184" s="247">
        <f>IF(N184="zákl. přenesená",J184,0)</f>
        <v>0</v>
      </c>
      <c r="BH184" s="247">
        <f>IF(N184="sníž. přenesená",J184,0)</f>
        <v>0</v>
      </c>
      <c r="BI184" s="247">
        <f>IF(N184="nulová",J184,0)</f>
        <v>0</v>
      </c>
      <c r="BJ184" s="24" t="s">
        <v>85</v>
      </c>
      <c r="BK184" s="247">
        <f>ROUND(I184*H184,2)</f>
        <v>0</v>
      </c>
      <c r="BL184" s="24" t="s">
        <v>151</v>
      </c>
      <c r="BM184" s="24" t="s">
        <v>269</v>
      </c>
    </row>
    <row r="185" s="12" customFormat="1">
      <c r="B185" s="248"/>
      <c r="C185" s="249"/>
      <c r="D185" s="250" t="s">
        <v>153</v>
      </c>
      <c r="E185" s="251" t="s">
        <v>34</v>
      </c>
      <c r="F185" s="252" t="s">
        <v>165</v>
      </c>
      <c r="G185" s="249"/>
      <c r="H185" s="251" t="s">
        <v>34</v>
      </c>
      <c r="I185" s="253"/>
      <c r="J185" s="249"/>
      <c r="K185" s="249"/>
      <c r="L185" s="254"/>
      <c r="M185" s="255"/>
      <c r="N185" s="256"/>
      <c r="O185" s="256"/>
      <c r="P185" s="256"/>
      <c r="Q185" s="256"/>
      <c r="R185" s="256"/>
      <c r="S185" s="256"/>
      <c r="T185" s="257"/>
      <c r="AT185" s="258" t="s">
        <v>153</v>
      </c>
      <c r="AU185" s="258" t="s">
        <v>87</v>
      </c>
      <c r="AV185" s="12" t="s">
        <v>85</v>
      </c>
      <c r="AW185" s="12" t="s">
        <v>41</v>
      </c>
      <c r="AX185" s="12" t="s">
        <v>78</v>
      </c>
      <c r="AY185" s="258" t="s">
        <v>143</v>
      </c>
    </row>
    <row r="186" s="13" customFormat="1">
      <c r="B186" s="259"/>
      <c r="C186" s="260"/>
      <c r="D186" s="250" t="s">
        <v>153</v>
      </c>
      <c r="E186" s="261" t="s">
        <v>34</v>
      </c>
      <c r="F186" s="262" t="s">
        <v>166</v>
      </c>
      <c r="G186" s="260"/>
      <c r="H186" s="263">
        <v>45</v>
      </c>
      <c r="I186" s="264"/>
      <c r="J186" s="260"/>
      <c r="K186" s="260"/>
      <c r="L186" s="265"/>
      <c r="M186" s="266"/>
      <c r="N186" s="267"/>
      <c r="O186" s="267"/>
      <c r="P186" s="267"/>
      <c r="Q186" s="267"/>
      <c r="R186" s="267"/>
      <c r="S186" s="267"/>
      <c r="T186" s="268"/>
      <c r="AT186" s="269" t="s">
        <v>153</v>
      </c>
      <c r="AU186" s="269" t="s">
        <v>87</v>
      </c>
      <c r="AV186" s="13" t="s">
        <v>87</v>
      </c>
      <c r="AW186" s="13" t="s">
        <v>41</v>
      </c>
      <c r="AX186" s="13" t="s">
        <v>85</v>
      </c>
      <c r="AY186" s="269" t="s">
        <v>143</v>
      </c>
    </row>
    <row r="187" s="1" customFormat="1" ht="25.5" customHeight="1">
      <c r="B187" s="47"/>
      <c r="C187" s="236" t="s">
        <v>270</v>
      </c>
      <c r="D187" s="236" t="s">
        <v>146</v>
      </c>
      <c r="E187" s="237" t="s">
        <v>271</v>
      </c>
      <c r="F187" s="238" t="s">
        <v>272</v>
      </c>
      <c r="G187" s="239" t="s">
        <v>149</v>
      </c>
      <c r="H187" s="240">
        <v>31.5</v>
      </c>
      <c r="I187" s="241"/>
      <c r="J187" s="242">
        <f>ROUND(I187*H187,2)</f>
        <v>0</v>
      </c>
      <c r="K187" s="238" t="s">
        <v>150</v>
      </c>
      <c r="L187" s="73"/>
      <c r="M187" s="243" t="s">
        <v>34</v>
      </c>
      <c r="N187" s="244" t="s">
        <v>49</v>
      </c>
      <c r="O187" s="48"/>
      <c r="P187" s="245">
        <f>O187*H187</f>
        <v>0</v>
      </c>
      <c r="Q187" s="245">
        <v>0.079799999999999996</v>
      </c>
      <c r="R187" s="245">
        <f>Q187*H187</f>
        <v>2.5137</v>
      </c>
      <c r="S187" s="245">
        <v>0</v>
      </c>
      <c r="T187" s="246">
        <f>S187*H187</f>
        <v>0</v>
      </c>
      <c r="AR187" s="24" t="s">
        <v>151</v>
      </c>
      <c r="AT187" s="24" t="s">
        <v>146</v>
      </c>
      <c r="AU187" s="24" t="s">
        <v>87</v>
      </c>
      <c r="AY187" s="24" t="s">
        <v>143</v>
      </c>
      <c r="BE187" s="247">
        <f>IF(N187="základní",J187,0)</f>
        <v>0</v>
      </c>
      <c r="BF187" s="247">
        <f>IF(N187="snížená",J187,0)</f>
        <v>0</v>
      </c>
      <c r="BG187" s="247">
        <f>IF(N187="zákl. přenesená",J187,0)</f>
        <v>0</v>
      </c>
      <c r="BH187" s="247">
        <f>IF(N187="sníž. přenesená",J187,0)</f>
        <v>0</v>
      </c>
      <c r="BI187" s="247">
        <f>IF(N187="nulová",J187,0)</f>
        <v>0</v>
      </c>
      <c r="BJ187" s="24" t="s">
        <v>85</v>
      </c>
      <c r="BK187" s="247">
        <f>ROUND(I187*H187,2)</f>
        <v>0</v>
      </c>
      <c r="BL187" s="24" t="s">
        <v>151</v>
      </c>
      <c r="BM187" s="24" t="s">
        <v>273</v>
      </c>
    </row>
    <row r="188" s="12" customFormat="1">
      <c r="B188" s="248"/>
      <c r="C188" s="249"/>
      <c r="D188" s="250" t="s">
        <v>153</v>
      </c>
      <c r="E188" s="251" t="s">
        <v>34</v>
      </c>
      <c r="F188" s="252" t="s">
        <v>274</v>
      </c>
      <c r="G188" s="249"/>
      <c r="H188" s="251" t="s">
        <v>34</v>
      </c>
      <c r="I188" s="253"/>
      <c r="J188" s="249"/>
      <c r="K188" s="249"/>
      <c r="L188" s="254"/>
      <c r="M188" s="255"/>
      <c r="N188" s="256"/>
      <c r="O188" s="256"/>
      <c r="P188" s="256"/>
      <c r="Q188" s="256"/>
      <c r="R188" s="256"/>
      <c r="S188" s="256"/>
      <c r="T188" s="257"/>
      <c r="AT188" s="258" t="s">
        <v>153</v>
      </c>
      <c r="AU188" s="258" t="s">
        <v>87</v>
      </c>
      <c r="AV188" s="12" t="s">
        <v>85</v>
      </c>
      <c r="AW188" s="12" t="s">
        <v>41</v>
      </c>
      <c r="AX188" s="12" t="s">
        <v>78</v>
      </c>
      <c r="AY188" s="258" t="s">
        <v>143</v>
      </c>
    </row>
    <row r="189" s="13" customFormat="1">
      <c r="B189" s="259"/>
      <c r="C189" s="260"/>
      <c r="D189" s="250" t="s">
        <v>153</v>
      </c>
      <c r="E189" s="261" t="s">
        <v>34</v>
      </c>
      <c r="F189" s="262" t="s">
        <v>275</v>
      </c>
      <c r="G189" s="260"/>
      <c r="H189" s="263">
        <v>31.5</v>
      </c>
      <c r="I189" s="264"/>
      <c r="J189" s="260"/>
      <c r="K189" s="260"/>
      <c r="L189" s="265"/>
      <c r="M189" s="266"/>
      <c r="N189" s="267"/>
      <c r="O189" s="267"/>
      <c r="P189" s="267"/>
      <c r="Q189" s="267"/>
      <c r="R189" s="267"/>
      <c r="S189" s="267"/>
      <c r="T189" s="268"/>
      <c r="AT189" s="269" t="s">
        <v>153</v>
      </c>
      <c r="AU189" s="269" t="s">
        <v>87</v>
      </c>
      <c r="AV189" s="13" t="s">
        <v>87</v>
      </c>
      <c r="AW189" s="13" t="s">
        <v>41</v>
      </c>
      <c r="AX189" s="13" t="s">
        <v>78</v>
      </c>
      <c r="AY189" s="269" t="s">
        <v>143</v>
      </c>
    </row>
    <row r="190" s="14" customFormat="1">
      <c r="B190" s="270"/>
      <c r="C190" s="271"/>
      <c r="D190" s="250" t="s">
        <v>153</v>
      </c>
      <c r="E190" s="272" t="s">
        <v>34</v>
      </c>
      <c r="F190" s="273" t="s">
        <v>156</v>
      </c>
      <c r="G190" s="271"/>
      <c r="H190" s="274">
        <v>31.5</v>
      </c>
      <c r="I190" s="275"/>
      <c r="J190" s="271"/>
      <c r="K190" s="271"/>
      <c r="L190" s="276"/>
      <c r="M190" s="277"/>
      <c r="N190" s="278"/>
      <c r="O190" s="278"/>
      <c r="P190" s="278"/>
      <c r="Q190" s="278"/>
      <c r="R190" s="278"/>
      <c r="S190" s="278"/>
      <c r="T190" s="279"/>
      <c r="AT190" s="280" t="s">
        <v>153</v>
      </c>
      <c r="AU190" s="280" t="s">
        <v>87</v>
      </c>
      <c r="AV190" s="14" t="s">
        <v>151</v>
      </c>
      <c r="AW190" s="14" t="s">
        <v>41</v>
      </c>
      <c r="AX190" s="14" t="s">
        <v>85</v>
      </c>
      <c r="AY190" s="280" t="s">
        <v>143</v>
      </c>
    </row>
    <row r="191" s="1" customFormat="1" ht="25.5" customHeight="1">
      <c r="B191" s="47"/>
      <c r="C191" s="236" t="s">
        <v>276</v>
      </c>
      <c r="D191" s="236" t="s">
        <v>146</v>
      </c>
      <c r="E191" s="237" t="s">
        <v>277</v>
      </c>
      <c r="F191" s="238" t="s">
        <v>278</v>
      </c>
      <c r="G191" s="239" t="s">
        <v>149</v>
      </c>
      <c r="H191" s="240">
        <v>45</v>
      </c>
      <c r="I191" s="241"/>
      <c r="J191" s="242">
        <f>ROUND(I191*H191,2)</f>
        <v>0</v>
      </c>
      <c r="K191" s="238" t="s">
        <v>150</v>
      </c>
      <c r="L191" s="73"/>
      <c r="M191" s="243" t="s">
        <v>34</v>
      </c>
      <c r="N191" s="244" t="s">
        <v>49</v>
      </c>
      <c r="O191" s="48"/>
      <c r="P191" s="245">
        <f>O191*H191</f>
        <v>0</v>
      </c>
      <c r="Q191" s="245">
        <v>0.0071199999999999996</v>
      </c>
      <c r="R191" s="245">
        <f>Q191*H191</f>
        <v>0.32039999999999996</v>
      </c>
      <c r="S191" s="245">
        <v>0</v>
      </c>
      <c r="T191" s="246">
        <f>S191*H191</f>
        <v>0</v>
      </c>
      <c r="AR191" s="24" t="s">
        <v>151</v>
      </c>
      <c r="AT191" s="24" t="s">
        <v>146</v>
      </c>
      <c r="AU191" s="24" t="s">
        <v>87</v>
      </c>
      <c r="AY191" s="24" t="s">
        <v>143</v>
      </c>
      <c r="BE191" s="247">
        <f>IF(N191="základní",J191,0)</f>
        <v>0</v>
      </c>
      <c r="BF191" s="247">
        <f>IF(N191="snížená",J191,0)</f>
        <v>0</v>
      </c>
      <c r="BG191" s="247">
        <f>IF(N191="zákl. přenesená",J191,0)</f>
        <v>0</v>
      </c>
      <c r="BH191" s="247">
        <f>IF(N191="sníž. přenesená",J191,0)</f>
        <v>0</v>
      </c>
      <c r="BI191" s="247">
        <f>IF(N191="nulová",J191,0)</f>
        <v>0</v>
      </c>
      <c r="BJ191" s="24" t="s">
        <v>85</v>
      </c>
      <c r="BK191" s="247">
        <f>ROUND(I191*H191,2)</f>
        <v>0</v>
      </c>
      <c r="BL191" s="24" t="s">
        <v>151</v>
      </c>
      <c r="BM191" s="24" t="s">
        <v>279</v>
      </c>
    </row>
    <row r="192" s="12" customFormat="1">
      <c r="B192" s="248"/>
      <c r="C192" s="249"/>
      <c r="D192" s="250" t="s">
        <v>153</v>
      </c>
      <c r="E192" s="251" t="s">
        <v>34</v>
      </c>
      <c r="F192" s="252" t="s">
        <v>165</v>
      </c>
      <c r="G192" s="249"/>
      <c r="H192" s="251" t="s">
        <v>34</v>
      </c>
      <c r="I192" s="253"/>
      <c r="J192" s="249"/>
      <c r="K192" s="249"/>
      <c r="L192" s="254"/>
      <c r="M192" s="255"/>
      <c r="N192" s="256"/>
      <c r="O192" s="256"/>
      <c r="P192" s="256"/>
      <c r="Q192" s="256"/>
      <c r="R192" s="256"/>
      <c r="S192" s="256"/>
      <c r="T192" s="257"/>
      <c r="AT192" s="258" t="s">
        <v>153</v>
      </c>
      <c r="AU192" s="258" t="s">
        <v>87</v>
      </c>
      <c r="AV192" s="12" t="s">
        <v>85</v>
      </c>
      <c r="AW192" s="12" t="s">
        <v>41</v>
      </c>
      <c r="AX192" s="12" t="s">
        <v>78</v>
      </c>
      <c r="AY192" s="258" t="s">
        <v>143</v>
      </c>
    </row>
    <row r="193" s="13" customFormat="1">
      <c r="B193" s="259"/>
      <c r="C193" s="260"/>
      <c r="D193" s="250" t="s">
        <v>153</v>
      </c>
      <c r="E193" s="261" t="s">
        <v>34</v>
      </c>
      <c r="F193" s="262" t="s">
        <v>166</v>
      </c>
      <c r="G193" s="260"/>
      <c r="H193" s="263">
        <v>45</v>
      </c>
      <c r="I193" s="264"/>
      <c r="J193" s="260"/>
      <c r="K193" s="260"/>
      <c r="L193" s="265"/>
      <c r="M193" s="266"/>
      <c r="N193" s="267"/>
      <c r="O193" s="267"/>
      <c r="P193" s="267"/>
      <c r="Q193" s="267"/>
      <c r="R193" s="267"/>
      <c r="S193" s="267"/>
      <c r="T193" s="268"/>
      <c r="AT193" s="269" t="s">
        <v>153</v>
      </c>
      <c r="AU193" s="269" t="s">
        <v>87</v>
      </c>
      <c r="AV193" s="13" t="s">
        <v>87</v>
      </c>
      <c r="AW193" s="13" t="s">
        <v>41</v>
      </c>
      <c r="AX193" s="13" t="s">
        <v>85</v>
      </c>
      <c r="AY193" s="269" t="s">
        <v>143</v>
      </c>
    </row>
    <row r="194" s="1" customFormat="1" ht="25.5" customHeight="1">
      <c r="B194" s="47"/>
      <c r="C194" s="236" t="s">
        <v>280</v>
      </c>
      <c r="D194" s="236" t="s">
        <v>146</v>
      </c>
      <c r="E194" s="237" t="s">
        <v>281</v>
      </c>
      <c r="F194" s="238" t="s">
        <v>282</v>
      </c>
      <c r="G194" s="239" t="s">
        <v>149</v>
      </c>
      <c r="H194" s="240">
        <v>27</v>
      </c>
      <c r="I194" s="241"/>
      <c r="J194" s="242">
        <f>ROUND(I194*H194,2)</f>
        <v>0</v>
      </c>
      <c r="K194" s="238" t="s">
        <v>150</v>
      </c>
      <c r="L194" s="73"/>
      <c r="M194" s="243" t="s">
        <v>34</v>
      </c>
      <c r="N194" s="244" t="s">
        <v>49</v>
      </c>
      <c r="O194" s="48"/>
      <c r="P194" s="245">
        <f>O194*H194</f>
        <v>0</v>
      </c>
      <c r="Q194" s="245">
        <v>0.00098999999999999999</v>
      </c>
      <c r="R194" s="245">
        <f>Q194*H194</f>
        <v>0.02673</v>
      </c>
      <c r="S194" s="245">
        <v>0</v>
      </c>
      <c r="T194" s="246">
        <f>S194*H194</f>
        <v>0</v>
      </c>
      <c r="AR194" s="24" t="s">
        <v>151</v>
      </c>
      <c r="AT194" s="24" t="s">
        <v>146</v>
      </c>
      <c r="AU194" s="24" t="s">
        <v>87</v>
      </c>
      <c r="AY194" s="24" t="s">
        <v>143</v>
      </c>
      <c r="BE194" s="247">
        <f>IF(N194="základní",J194,0)</f>
        <v>0</v>
      </c>
      <c r="BF194" s="247">
        <f>IF(N194="snížená",J194,0)</f>
        <v>0</v>
      </c>
      <c r="BG194" s="247">
        <f>IF(N194="zákl. přenesená",J194,0)</f>
        <v>0</v>
      </c>
      <c r="BH194" s="247">
        <f>IF(N194="sníž. přenesená",J194,0)</f>
        <v>0</v>
      </c>
      <c r="BI194" s="247">
        <f>IF(N194="nulová",J194,0)</f>
        <v>0</v>
      </c>
      <c r="BJ194" s="24" t="s">
        <v>85</v>
      </c>
      <c r="BK194" s="247">
        <f>ROUND(I194*H194,2)</f>
        <v>0</v>
      </c>
      <c r="BL194" s="24" t="s">
        <v>151</v>
      </c>
      <c r="BM194" s="24" t="s">
        <v>283</v>
      </c>
    </row>
    <row r="195" s="12" customFormat="1">
      <c r="B195" s="248"/>
      <c r="C195" s="249"/>
      <c r="D195" s="250" t="s">
        <v>153</v>
      </c>
      <c r="E195" s="251" t="s">
        <v>34</v>
      </c>
      <c r="F195" s="252" t="s">
        <v>284</v>
      </c>
      <c r="G195" s="249"/>
      <c r="H195" s="251" t="s">
        <v>34</v>
      </c>
      <c r="I195" s="253"/>
      <c r="J195" s="249"/>
      <c r="K195" s="249"/>
      <c r="L195" s="254"/>
      <c r="M195" s="255"/>
      <c r="N195" s="256"/>
      <c r="O195" s="256"/>
      <c r="P195" s="256"/>
      <c r="Q195" s="256"/>
      <c r="R195" s="256"/>
      <c r="S195" s="256"/>
      <c r="T195" s="257"/>
      <c r="AT195" s="258" t="s">
        <v>153</v>
      </c>
      <c r="AU195" s="258" t="s">
        <v>87</v>
      </c>
      <c r="AV195" s="12" t="s">
        <v>85</v>
      </c>
      <c r="AW195" s="12" t="s">
        <v>41</v>
      </c>
      <c r="AX195" s="12" t="s">
        <v>78</v>
      </c>
      <c r="AY195" s="258" t="s">
        <v>143</v>
      </c>
    </row>
    <row r="196" s="13" customFormat="1">
      <c r="B196" s="259"/>
      <c r="C196" s="260"/>
      <c r="D196" s="250" t="s">
        <v>153</v>
      </c>
      <c r="E196" s="261" t="s">
        <v>34</v>
      </c>
      <c r="F196" s="262" t="s">
        <v>285</v>
      </c>
      <c r="G196" s="260"/>
      <c r="H196" s="263">
        <v>27</v>
      </c>
      <c r="I196" s="264"/>
      <c r="J196" s="260"/>
      <c r="K196" s="260"/>
      <c r="L196" s="265"/>
      <c r="M196" s="266"/>
      <c r="N196" s="267"/>
      <c r="O196" s="267"/>
      <c r="P196" s="267"/>
      <c r="Q196" s="267"/>
      <c r="R196" s="267"/>
      <c r="S196" s="267"/>
      <c r="T196" s="268"/>
      <c r="AT196" s="269" t="s">
        <v>153</v>
      </c>
      <c r="AU196" s="269" t="s">
        <v>87</v>
      </c>
      <c r="AV196" s="13" t="s">
        <v>87</v>
      </c>
      <c r="AW196" s="13" t="s">
        <v>41</v>
      </c>
      <c r="AX196" s="13" t="s">
        <v>78</v>
      </c>
      <c r="AY196" s="269" t="s">
        <v>143</v>
      </c>
    </row>
    <row r="197" s="14" customFormat="1">
      <c r="B197" s="270"/>
      <c r="C197" s="271"/>
      <c r="D197" s="250" t="s">
        <v>153</v>
      </c>
      <c r="E197" s="272" t="s">
        <v>34</v>
      </c>
      <c r="F197" s="273" t="s">
        <v>156</v>
      </c>
      <c r="G197" s="271"/>
      <c r="H197" s="274">
        <v>27</v>
      </c>
      <c r="I197" s="275"/>
      <c r="J197" s="271"/>
      <c r="K197" s="271"/>
      <c r="L197" s="276"/>
      <c r="M197" s="277"/>
      <c r="N197" s="278"/>
      <c r="O197" s="278"/>
      <c r="P197" s="278"/>
      <c r="Q197" s="278"/>
      <c r="R197" s="278"/>
      <c r="S197" s="278"/>
      <c r="T197" s="279"/>
      <c r="AT197" s="280" t="s">
        <v>153</v>
      </c>
      <c r="AU197" s="280" t="s">
        <v>87</v>
      </c>
      <c r="AV197" s="14" t="s">
        <v>151</v>
      </c>
      <c r="AW197" s="14" t="s">
        <v>41</v>
      </c>
      <c r="AX197" s="14" t="s">
        <v>85</v>
      </c>
      <c r="AY197" s="280" t="s">
        <v>143</v>
      </c>
    </row>
    <row r="198" s="1" customFormat="1" ht="25.5" customHeight="1">
      <c r="B198" s="47"/>
      <c r="C198" s="236" t="s">
        <v>286</v>
      </c>
      <c r="D198" s="236" t="s">
        <v>146</v>
      </c>
      <c r="E198" s="237" t="s">
        <v>287</v>
      </c>
      <c r="F198" s="238" t="s">
        <v>288</v>
      </c>
      <c r="G198" s="239" t="s">
        <v>149</v>
      </c>
      <c r="H198" s="240">
        <v>45</v>
      </c>
      <c r="I198" s="241"/>
      <c r="J198" s="242">
        <f>ROUND(I198*H198,2)</f>
        <v>0</v>
      </c>
      <c r="K198" s="238" t="s">
        <v>150</v>
      </c>
      <c r="L198" s="73"/>
      <c r="M198" s="243" t="s">
        <v>34</v>
      </c>
      <c r="N198" s="244" t="s">
        <v>49</v>
      </c>
      <c r="O198" s="48"/>
      <c r="P198" s="245">
        <f>O198*H198</f>
        <v>0</v>
      </c>
      <c r="Q198" s="245">
        <v>0</v>
      </c>
      <c r="R198" s="245">
        <f>Q198*H198</f>
        <v>0</v>
      </c>
      <c r="S198" s="245">
        <v>0.066000000000000003</v>
      </c>
      <c r="T198" s="246">
        <f>S198*H198</f>
        <v>2.9700000000000002</v>
      </c>
      <c r="AR198" s="24" t="s">
        <v>151</v>
      </c>
      <c r="AT198" s="24" t="s">
        <v>146</v>
      </c>
      <c r="AU198" s="24" t="s">
        <v>87</v>
      </c>
      <c r="AY198" s="24" t="s">
        <v>143</v>
      </c>
      <c r="BE198" s="247">
        <f>IF(N198="základní",J198,0)</f>
        <v>0</v>
      </c>
      <c r="BF198" s="247">
        <f>IF(N198="snížená",J198,0)</f>
        <v>0</v>
      </c>
      <c r="BG198" s="247">
        <f>IF(N198="zákl. přenesená",J198,0)</f>
        <v>0</v>
      </c>
      <c r="BH198" s="247">
        <f>IF(N198="sníž. přenesená",J198,0)</f>
        <v>0</v>
      </c>
      <c r="BI198" s="247">
        <f>IF(N198="nulová",J198,0)</f>
        <v>0</v>
      </c>
      <c r="BJ198" s="24" t="s">
        <v>85</v>
      </c>
      <c r="BK198" s="247">
        <f>ROUND(I198*H198,2)</f>
        <v>0</v>
      </c>
      <c r="BL198" s="24" t="s">
        <v>151</v>
      </c>
      <c r="BM198" s="24" t="s">
        <v>289</v>
      </c>
    </row>
    <row r="199" s="12" customFormat="1">
      <c r="B199" s="248"/>
      <c r="C199" s="249"/>
      <c r="D199" s="250" t="s">
        <v>153</v>
      </c>
      <c r="E199" s="251" t="s">
        <v>34</v>
      </c>
      <c r="F199" s="252" t="s">
        <v>165</v>
      </c>
      <c r="G199" s="249"/>
      <c r="H199" s="251" t="s">
        <v>34</v>
      </c>
      <c r="I199" s="253"/>
      <c r="J199" s="249"/>
      <c r="K199" s="249"/>
      <c r="L199" s="254"/>
      <c r="M199" s="255"/>
      <c r="N199" s="256"/>
      <c r="O199" s="256"/>
      <c r="P199" s="256"/>
      <c r="Q199" s="256"/>
      <c r="R199" s="256"/>
      <c r="S199" s="256"/>
      <c r="T199" s="257"/>
      <c r="AT199" s="258" t="s">
        <v>153</v>
      </c>
      <c r="AU199" s="258" t="s">
        <v>87</v>
      </c>
      <c r="AV199" s="12" t="s">
        <v>85</v>
      </c>
      <c r="AW199" s="12" t="s">
        <v>41</v>
      </c>
      <c r="AX199" s="12" t="s">
        <v>78</v>
      </c>
      <c r="AY199" s="258" t="s">
        <v>143</v>
      </c>
    </row>
    <row r="200" s="13" customFormat="1">
      <c r="B200" s="259"/>
      <c r="C200" s="260"/>
      <c r="D200" s="250" t="s">
        <v>153</v>
      </c>
      <c r="E200" s="261" t="s">
        <v>34</v>
      </c>
      <c r="F200" s="262" t="s">
        <v>166</v>
      </c>
      <c r="G200" s="260"/>
      <c r="H200" s="263">
        <v>45</v>
      </c>
      <c r="I200" s="264"/>
      <c r="J200" s="260"/>
      <c r="K200" s="260"/>
      <c r="L200" s="265"/>
      <c r="M200" s="266"/>
      <c r="N200" s="267"/>
      <c r="O200" s="267"/>
      <c r="P200" s="267"/>
      <c r="Q200" s="267"/>
      <c r="R200" s="267"/>
      <c r="S200" s="267"/>
      <c r="T200" s="268"/>
      <c r="AT200" s="269" t="s">
        <v>153</v>
      </c>
      <c r="AU200" s="269" t="s">
        <v>87</v>
      </c>
      <c r="AV200" s="13" t="s">
        <v>87</v>
      </c>
      <c r="AW200" s="13" t="s">
        <v>41</v>
      </c>
      <c r="AX200" s="13" t="s">
        <v>85</v>
      </c>
      <c r="AY200" s="269" t="s">
        <v>143</v>
      </c>
    </row>
    <row r="201" s="1" customFormat="1" ht="25.5" customHeight="1">
      <c r="B201" s="47"/>
      <c r="C201" s="236" t="s">
        <v>290</v>
      </c>
      <c r="D201" s="236" t="s">
        <v>146</v>
      </c>
      <c r="E201" s="237" t="s">
        <v>291</v>
      </c>
      <c r="F201" s="238" t="s">
        <v>292</v>
      </c>
      <c r="G201" s="239" t="s">
        <v>149</v>
      </c>
      <c r="H201" s="240">
        <v>45</v>
      </c>
      <c r="I201" s="241"/>
      <c r="J201" s="242">
        <f>ROUND(I201*H201,2)</f>
        <v>0</v>
      </c>
      <c r="K201" s="238" t="s">
        <v>150</v>
      </c>
      <c r="L201" s="73"/>
      <c r="M201" s="243" t="s">
        <v>34</v>
      </c>
      <c r="N201" s="244" t="s">
        <v>49</v>
      </c>
      <c r="O201" s="48"/>
      <c r="P201" s="245">
        <f>O201*H201</f>
        <v>0</v>
      </c>
      <c r="Q201" s="245">
        <v>0</v>
      </c>
      <c r="R201" s="245">
        <f>Q201*H201</f>
        <v>0</v>
      </c>
      <c r="S201" s="245">
        <v>0.070000000000000007</v>
      </c>
      <c r="T201" s="246">
        <f>S201*H201</f>
        <v>3.1500000000000004</v>
      </c>
      <c r="AR201" s="24" t="s">
        <v>151</v>
      </c>
      <c r="AT201" s="24" t="s">
        <v>146</v>
      </c>
      <c r="AU201" s="24" t="s">
        <v>87</v>
      </c>
      <c r="AY201" s="24" t="s">
        <v>143</v>
      </c>
      <c r="BE201" s="247">
        <f>IF(N201="základní",J201,0)</f>
        <v>0</v>
      </c>
      <c r="BF201" s="247">
        <f>IF(N201="snížená",J201,0)</f>
        <v>0</v>
      </c>
      <c r="BG201" s="247">
        <f>IF(N201="zákl. přenesená",J201,0)</f>
        <v>0</v>
      </c>
      <c r="BH201" s="247">
        <f>IF(N201="sníž. přenesená",J201,0)</f>
        <v>0</v>
      </c>
      <c r="BI201" s="247">
        <f>IF(N201="nulová",J201,0)</f>
        <v>0</v>
      </c>
      <c r="BJ201" s="24" t="s">
        <v>85</v>
      </c>
      <c r="BK201" s="247">
        <f>ROUND(I201*H201,2)</f>
        <v>0</v>
      </c>
      <c r="BL201" s="24" t="s">
        <v>151</v>
      </c>
      <c r="BM201" s="24" t="s">
        <v>293</v>
      </c>
    </row>
    <row r="202" s="12" customFormat="1">
      <c r="B202" s="248"/>
      <c r="C202" s="249"/>
      <c r="D202" s="250" t="s">
        <v>153</v>
      </c>
      <c r="E202" s="251" t="s">
        <v>34</v>
      </c>
      <c r="F202" s="252" t="s">
        <v>165</v>
      </c>
      <c r="G202" s="249"/>
      <c r="H202" s="251" t="s">
        <v>34</v>
      </c>
      <c r="I202" s="253"/>
      <c r="J202" s="249"/>
      <c r="K202" s="249"/>
      <c r="L202" s="254"/>
      <c r="M202" s="255"/>
      <c r="N202" s="256"/>
      <c r="O202" s="256"/>
      <c r="P202" s="256"/>
      <c r="Q202" s="256"/>
      <c r="R202" s="256"/>
      <c r="S202" s="256"/>
      <c r="T202" s="257"/>
      <c r="AT202" s="258" t="s">
        <v>153</v>
      </c>
      <c r="AU202" s="258" t="s">
        <v>87</v>
      </c>
      <c r="AV202" s="12" t="s">
        <v>85</v>
      </c>
      <c r="AW202" s="12" t="s">
        <v>41</v>
      </c>
      <c r="AX202" s="12" t="s">
        <v>78</v>
      </c>
      <c r="AY202" s="258" t="s">
        <v>143</v>
      </c>
    </row>
    <row r="203" s="13" customFormat="1">
      <c r="B203" s="259"/>
      <c r="C203" s="260"/>
      <c r="D203" s="250" t="s">
        <v>153</v>
      </c>
      <c r="E203" s="261" t="s">
        <v>34</v>
      </c>
      <c r="F203" s="262" t="s">
        <v>166</v>
      </c>
      <c r="G203" s="260"/>
      <c r="H203" s="263">
        <v>45</v>
      </c>
      <c r="I203" s="264"/>
      <c r="J203" s="260"/>
      <c r="K203" s="260"/>
      <c r="L203" s="265"/>
      <c r="M203" s="266"/>
      <c r="N203" s="267"/>
      <c r="O203" s="267"/>
      <c r="P203" s="267"/>
      <c r="Q203" s="267"/>
      <c r="R203" s="267"/>
      <c r="S203" s="267"/>
      <c r="T203" s="268"/>
      <c r="AT203" s="269" t="s">
        <v>153</v>
      </c>
      <c r="AU203" s="269" t="s">
        <v>87</v>
      </c>
      <c r="AV203" s="13" t="s">
        <v>87</v>
      </c>
      <c r="AW203" s="13" t="s">
        <v>41</v>
      </c>
      <c r="AX203" s="13" t="s">
        <v>85</v>
      </c>
      <c r="AY203" s="269" t="s">
        <v>143</v>
      </c>
    </row>
    <row r="204" s="1" customFormat="1" ht="25.5" customHeight="1">
      <c r="B204" s="47"/>
      <c r="C204" s="236" t="s">
        <v>294</v>
      </c>
      <c r="D204" s="236" t="s">
        <v>146</v>
      </c>
      <c r="E204" s="237" t="s">
        <v>295</v>
      </c>
      <c r="F204" s="238" t="s">
        <v>296</v>
      </c>
      <c r="G204" s="239" t="s">
        <v>149</v>
      </c>
      <c r="H204" s="240">
        <v>31.5</v>
      </c>
      <c r="I204" s="241"/>
      <c r="J204" s="242">
        <f>ROUND(I204*H204,2)</f>
        <v>0</v>
      </c>
      <c r="K204" s="238" t="s">
        <v>150</v>
      </c>
      <c r="L204" s="73"/>
      <c r="M204" s="243" t="s">
        <v>34</v>
      </c>
      <c r="N204" s="244" t="s">
        <v>49</v>
      </c>
      <c r="O204" s="48"/>
      <c r="P204" s="245">
        <f>O204*H204</f>
        <v>0</v>
      </c>
      <c r="Q204" s="245">
        <v>0.038850000000000003</v>
      </c>
      <c r="R204" s="245">
        <f>Q204*H204</f>
        <v>1.2237750000000001</v>
      </c>
      <c r="S204" s="245">
        <v>0</v>
      </c>
      <c r="T204" s="246">
        <f>S204*H204</f>
        <v>0</v>
      </c>
      <c r="AR204" s="24" t="s">
        <v>151</v>
      </c>
      <c r="AT204" s="24" t="s">
        <v>146</v>
      </c>
      <c r="AU204" s="24" t="s">
        <v>87</v>
      </c>
      <c r="AY204" s="24" t="s">
        <v>143</v>
      </c>
      <c r="BE204" s="247">
        <f>IF(N204="základní",J204,0)</f>
        <v>0</v>
      </c>
      <c r="BF204" s="247">
        <f>IF(N204="snížená",J204,0)</f>
        <v>0</v>
      </c>
      <c r="BG204" s="247">
        <f>IF(N204="zákl. přenesená",J204,0)</f>
        <v>0</v>
      </c>
      <c r="BH204" s="247">
        <f>IF(N204="sníž. přenesená",J204,0)</f>
        <v>0</v>
      </c>
      <c r="BI204" s="247">
        <f>IF(N204="nulová",J204,0)</f>
        <v>0</v>
      </c>
      <c r="BJ204" s="24" t="s">
        <v>85</v>
      </c>
      <c r="BK204" s="247">
        <f>ROUND(I204*H204,2)</f>
        <v>0</v>
      </c>
      <c r="BL204" s="24" t="s">
        <v>151</v>
      </c>
      <c r="BM204" s="24" t="s">
        <v>297</v>
      </c>
    </row>
    <row r="205" s="12" customFormat="1">
      <c r="B205" s="248"/>
      <c r="C205" s="249"/>
      <c r="D205" s="250" t="s">
        <v>153</v>
      </c>
      <c r="E205" s="251" t="s">
        <v>34</v>
      </c>
      <c r="F205" s="252" t="s">
        <v>274</v>
      </c>
      <c r="G205" s="249"/>
      <c r="H205" s="251" t="s">
        <v>34</v>
      </c>
      <c r="I205" s="253"/>
      <c r="J205" s="249"/>
      <c r="K205" s="249"/>
      <c r="L205" s="254"/>
      <c r="M205" s="255"/>
      <c r="N205" s="256"/>
      <c r="O205" s="256"/>
      <c r="P205" s="256"/>
      <c r="Q205" s="256"/>
      <c r="R205" s="256"/>
      <c r="S205" s="256"/>
      <c r="T205" s="257"/>
      <c r="AT205" s="258" t="s">
        <v>153</v>
      </c>
      <c r="AU205" s="258" t="s">
        <v>87</v>
      </c>
      <c r="AV205" s="12" t="s">
        <v>85</v>
      </c>
      <c r="AW205" s="12" t="s">
        <v>41</v>
      </c>
      <c r="AX205" s="12" t="s">
        <v>78</v>
      </c>
      <c r="AY205" s="258" t="s">
        <v>143</v>
      </c>
    </row>
    <row r="206" s="13" customFormat="1">
      <c r="B206" s="259"/>
      <c r="C206" s="260"/>
      <c r="D206" s="250" t="s">
        <v>153</v>
      </c>
      <c r="E206" s="261" t="s">
        <v>34</v>
      </c>
      <c r="F206" s="262" t="s">
        <v>275</v>
      </c>
      <c r="G206" s="260"/>
      <c r="H206" s="263">
        <v>31.5</v>
      </c>
      <c r="I206" s="264"/>
      <c r="J206" s="260"/>
      <c r="K206" s="260"/>
      <c r="L206" s="265"/>
      <c r="M206" s="266"/>
      <c r="N206" s="267"/>
      <c r="O206" s="267"/>
      <c r="P206" s="267"/>
      <c r="Q206" s="267"/>
      <c r="R206" s="267"/>
      <c r="S206" s="267"/>
      <c r="T206" s="268"/>
      <c r="AT206" s="269" t="s">
        <v>153</v>
      </c>
      <c r="AU206" s="269" t="s">
        <v>87</v>
      </c>
      <c r="AV206" s="13" t="s">
        <v>87</v>
      </c>
      <c r="AW206" s="13" t="s">
        <v>41</v>
      </c>
      <c r="AX206" s="13" t="s">
        <v>78</v>
      </c>
      <c r="AY206" s="269" t="s">
        <v>143</v>
      </c>
    </row>
    <row r="207" s="14" customFormat="1">
      <c r="B207" s="270"/>
      <c r="C207" s="271"/>
      <c r="D207" s="250" t="s">
        <v>153</v>
      </c>
      <c r="E207" s="272" t="s">
        <v>34</v>
      </c>
      <c r="F207" s="273" t="s">
        <v>156</v>
      </c>
      <c r="G207" s="271"/>
      <c r="H207" s="274">
        <v>31.5</v>
      </c>
      <c r="I207" s="275"/>
      <c r="J207" s="271"/>
      <c r="K207" s="271"/>
      <c r="L207" s="276"/>
      <c r="M207" s="277"/>
      <c r="N207" s="278"/>
      <c r="O207" s="278"/>
      <c r="P207" s="278"/>
      <c r="Q207" s="278"/>
      <c r="R207" s="278"/>
      <c r="S207" s="278"/>
      <c r="T207" s="279"/>
      <c r="AT207" s="280" t="s">
        <v>153</v>
      </c>
      <c r="AU207" s="280" t="s">
        <v>87</v>
      </c>
      <c r="AV207" s="14" t="s">
        <v>151</v>
      </c>
      <c r="AW207" s="14" t="s">
        <v>41</v>
      </c>
      <c r="AX207" s="14" t="s">
        <v>85</v>
      </c>
      <c r="AY207" s="280" t="s">
        <v>143</v>
      </c>
    </row>
    <row r="208" s="1" customFormat="1" ht="25.5" customHeight="1">
      <c r="B208" s="47"/>
      <c r="C208" s="236" t="s">
        <v>298</v>
      </c>
      <c r="D208" s="236" t="s">
        <v>146</v>
      </c>
      <c r="E208" s="237" t="s">
        <v>299</v>
      </c>
      <c r="F208" s="238" t="s">
        <v>300</v>
      </c>
      <c r="G208" s="239" t="s">
        <v>149</v>
      </c>
      <c r="H208" s="240">
        <v>45</v>
      </c>
      <c r="I208" s="241"/>
      <c r="J208" s="242">
        <f>ROUND(I208*H208,2)</f>
        <v>0</v>
      </c>
      <c r="K208" s="238" t="s">
        <v>150</v>
      </c>
      <c r="L208" s="73"/>
      <c r="M208" s="243" t="s">
        <v>34</v>
      </c>
      <c r="N208" s="244" t="s">
        <v>49</v>
      </c>
      <c r="O208" s="48"/>
      <c r="P208" s="245">
        <f>O208*H208</f>
        <v>0</v>
      </c>
      <c r="Q208" s="245">
        <v>0.0071199999999999996</v>
      </c>
      <c r="R208" s="245">
        <f>Q208*H208</f>
        <v>0.32039999999999996</v>
      </c>
      <c r="S208" s="245">
        <v>0</v>
      </c>
      <c r="T208" s="246">
        <f>S208*H208</f>
        <v>0</v>
      </c>
      <c r="AR208" s="24" t="s">
        <v>151</v>
      </c>
      <c r="AT208" s="24" t="s">
        <v>146</v>
      </c>
      <c r="AU208" s="24" t="s">
        <v>87</v>
      </c>
      <c r="AY208" s="24" t="s">
        <v>143</v>
      </c>
      <c r="BE208" s="247">
        <f>IF(N208="základní",J208,0)</f>
        <v>0</v>
      </c>
      <c r="BF208" s="247">
        <f>IF(N208="snížená",J208,0)</f>
        <v>0</v>
      </c>
      <c r="BG208" s="247">
        <f>IF(N208="zákl. přenesená",J208,0)</f>
        <v>0</v>
      </c>
      <c r="BH208" s="247">
        <f>IF(N208="sníž. přenesená",J208,0)</f>
        <v>0</v>
      </c>
      <c r="BI208" s="247">
        <f>IF(N208="nulová",J208,0)</f>
        <v>0</v>
      </c>
      <c r="BJ208" s="24" t="s">
        <v>85</v>
      </c>
      <c r="BK208" s="247">
        <f>ROUND(I208*H208,2)</f>
        <v>0</v>
      </c>
      <c r="BL208" s="24" t="s">
        <v>151</v>
      </c>
      <c r="BM208" s="24" t="s">
        <v>301</v>
      </c>
    </row>
    <row r="209" s="12" customFormat="1">
      <c r="B209" s="248"/>
      <c r="C209" s="249"/>
      <c r="D209" s="250" t="s">
        <v>153</v>
      </c>
      <c r="E209" s="251" t="s">
        <v>34</v>
      </c>
      <c r="F209" s="252" t="s">
        <v>165</v>
      </c>
      <c r="G209" s="249"/>
      <c r="H209" s="251" t="s">
        <v>34</v>
      </c>
      <c r="I209" s="253"/>
      <c r="J209" s="249"/>
      <c r="K209" s="249"/>
      <c r="L209" s="254"/>
      <c r="M209" s="255"/>
      <c r="N209" s="256"/>
      <c r="O209" s="256"/>
      <c r="P209" s="256"/>
      <c r="Q209" s="256"/>
      <c r="R209" s="256"/>
      <c r="S209" s="256"/>
      <c r="T209" s="257"/>
      <c r="AT209" s="258" t="s">
        <v>153</v>
      </c>
      <c r="AU209" s="258" t="s">
        <v>87</v>
      </c>
      <c r="AV209" s="12" t="s">
        <v>85</v>
      </c>
      <c r="AW209" s="12" t="s">
        <v>41</v>
      </c>
      <c r="AX209" s="12" t="s">
        <v>78</v>
      </c>
      <c r="AY209" s="258" t="s">
        <v>143</v>
      </c>
    </row>
    <row r="210" s="13" customFormat="1">
      <c r="B210" s="259"/>
      <c r="C210" s="260"/>
      <c r="D210" s="250" t="s">
        <v>153</v>
      </c>
      <c r="E210" s="261" t="s">
        <v>34</v>
      </c>
      <c r="F210" s="262" t="s">
        <v>166</v>
      </c>
      <c r="G210" s="260"/>
      <c r="H210" s="263">
        <v>45</v>
      </c>
      <c r="I210" s="264"/>
      <c r="J210" s="260"/>
      <c r="K210" s="260"/>
      <c r="L210" s="265"/>
      <c r="M210" s="266"/>
      <c r="N210" s="267"/>
      <c r="O210" s="267"/>
      <c r="P210" s="267"/>
      <c r="Q210" s="267"/>
      <c r="R210" s="267"/>
      <c r="S210" s="267"/>
      <c r="T210" s="268"/>
      <c r="AT210" s="269" t="s">
        <v>153</v>
      </c>
      <c r="AU210" s="269" t="s">
        <v>87</v>
      </c>
      <c r="AV210" s="13" t="s">
        <v>87</v>
      </c>
      <c r="AW210" s="13" t="s">
        <v>41</v>
      </c>
      <c r="AX210" s="13" t="s">
        <v>85</v>
      </c>
      <c r="AY210" s="269" t="s">
        <v>143</v>
      </c>
    </row>
    <row r="211" s="1" customFormat="1" ht="25.5" customHeight="1">
      <c r="B211" s="47"/>
      <c r="C211" s="236" t="s">
        <v>302</v>
      </c>
      <c r="D211" s="236" t="s">
        <v>146</v>
      </c>
      <c r="E211" s="237" t="s">
        <v>303</v>
      </c>
      <c r="F211" s="238" t="s">
        <v>304</v>
      </c>
      <c r="G211" s="239" t="s">
        <v>149</v>
      </c>
      <c r="H211" s="240">
        <v>27</v>
      </c>
      <c r="I211" s="241"/>
      <c r="J211" s="242">
        <f>ROUND(I211*H211,2)</f>
        <v>0</v>
      </c>
      <c r="K211" s="238" t="s">
        <v>150</v>
      </c>
      <c r="L211" s="73"/>
      <c r="M211" s="243" t="s">
        <v>34</v>
      </c>
      <c r="N211" s="244" t="s">
        <v>49</v>
      </c>
      <c r="O211" s="48"/>
      <c r="P211" s="245">
        <f>O211*H211</f>
        <v>0</v>
      </c>
      <c r="Q211" s="245">
        <v>0.00098999999999999999</v>
      </c>
      <c r="R211" s="245">
        <f>Q211*H211</f>
        <v>0.02673</v>
      </c>
      <c r="S211" s="245">
        <v>0</v>
      </c>
      <c r="T211" s="246">
        <f>S211*H211</f>
        <v>0</v>
      </c>
      <c r="AR211" s="24" t="s">
        <v>151</v>
      </c>
      <c r="AT211" s="24" t="s">
        <v>146</v>
      </c>
      <c r="AU211" s="24" t="s">
        <v>87</v>
      </c>
      <c r="AY211" s="24" t="s">
        <v>143</v>
      </c>
      <c r="BE211" s="247">
        <f>IF(N211="základní",J211,0)</f>
        <v>0</v>
      </c>
      <c r="BF211" s="247">
        <f>IF(N211="snížená",J211,0)</f>
        <v>0</v>
      </c>
      <c r="BG211" s="247">
        <f>IF(N211="zákl. přenesená",J211,0)</f>
        <v>0</v>
      </c>
      <c r="BH211" s="247">
        <f>IF(N211="sníž. přenesená",J211,0)</f>
        <v>0</v>
      </c>
      <c r="BI211" s="247">
        <f>IF(N211="nulová",J211,0)</f>
        <v>0</v>
      </c>
      <c r="BJ211" s="24" t="s">
        <v>85</v>
      </c>
      <c r="BK211" s="247">
        <f>ROUND(I211*H211,2)</f>
        <v>0</v>
      </c>
      <c r="BL211" s="24" t="s">
        <v>151</v>
      </c>
      <c r="BM211" s="24" t="s">
        <v>305</v>
      </c>
    </row>
    <row r="212" s="12" customFormat="1">
      <c r="B212" s="248"/>
      <c r="C212" s="249"/>
      <c r="D212" s="250" t="s">
        <v>153</v>
      </c>
      <c r="E212" s="251" t="s">
        <v>34</v>
      </c>
      <c r="F212" s="252" t="s">
        <v>284</v>
      </c>
      <c r="G212" s="249"/>
      <c r="H212" s="251" t="s">
        <v>34</v>
      </c>
      <c r="I212" s="253"/>
      <c r="J212" s="249"/>
      <c r="K212" s="249"/>
      <c r="L212" s="254"/>
      <c r="M212" s="255"/>
      <c r="N212" s="256"/>
      <c r="O212" s="256"/>
      <c r="P212" s="256"/>
      <c r="Q212" s="256"/>
      <c r="R212" s="256"/>
      <c r="S212" s="256"/>
      <c r="T212" s="257"/>
      <c r="AT212" s="258" t="s">
        <v>153</v>
      </c>
      <c r="AU212" s="258" t="s">
        <v>87</v>
      </c>
      <c r="AV212" s="12" t="s">
        <v>85</v>
      </c>
      <c r="AW212" s="12" t="s">
        <v>41</v>
      </c>
      <c r="AX212" s="12" t="s">
        <v>78</v>
      </c>
      <c r="AY212" s="258" t="s">
        <v>143</v>
      </c>
    </row>
    <row r="213" s="13" customFormat="1">
      <c r="B213" s="259"/>
      <c r="C213" s="260"/>
      <c r="D213" s="250" t="s">
        <v>153</v>
      </c>
      <c r="E213" s="261" t="s">
        <v>34</v>
      </c>
      <c r="F213" s="262" t="s">
        <v>285</v>
      </c>
      <c r="G213" s="260"/>
      <c r="H213" s="263">
        <v>27</v>
      </c>
      <c r="I213" s="264"/>
      <c r="J213" s="260"/>
      <c r="K213" s="260"/>
      <c r="L213" s="265"/>
      <c r="M213" s="266"/>
      <c r="N213" s="267"/>
      <c r="O213" s="267"/>
      <c r="P213" s="267"/>
      <c r="Q213" s="267"/>
      <c r="R213" s="267"/>
      <c r="S213" s="267"/>
      <c r="T213" s="268"/>
      <c r="AT213" s="269" t="s">
        <v>153</v>
      </c>
      <c r="AU213" s="269" t="s">
        <v>87</v>
      </c>
      <c r="AV213" s="13" t="s">
        <v>87</v>
      </c>
      <c r="AW213" s="13" t="s">
        <v>41</v>
      </c>
      <c r="AX213" s="13" t="s">
        <v>78</v>
      </c>
      <c r="AY213" s="269" t="s">
        <v>143</v>
      </c>
    </row>
    <row r="214" s="14" customFormat="1">
      <c r="B214" s="270"/>
      <c r="C214" s="271"/>
      <c r="D214" s="250" t="s">
        <v>153</v>
      </c>
      <c r="E214" s="272" t="s">
        <v>34</v>
      </c>
      <c r="F214" s="273" t="s">
        <v>156</v>
      </c>
      <c r="G214" s="271"/>
      <c r="H214" s="274">
        <v>27</v>
      </c>
      <c r="I214" s="275"/>
      <c r="J214" s="271"/>
      <c r="K214" s="271"/>
      <c r="L214" s="276"/>
      <c r="M214" s="277"/>
      <c r="N214" s="278"/>
      <c r="O214" s="278"/>
      <c r="P214" s="278"/>
      <c r="Q214" s="278"/>
      <c r="R214" s="278"/>
      <c r="S214" s="278"/>
      <c r="T214" s="279"/>
      <c r="AT214" s="280" t="s">
        <v>153</v>
      </c>
      <c r="AU214" s="280" t="s">
        <v>87</v>
      </c>
      <c r="AV214" s="14" t="s">
        <v>151</v>
      </c>
      <c r="AW214" s="14" t="s">
        <v>41</v>
      </c>
      <c r="AX214" s="14" t="s">
        <v>85</v>
      </c>
      <c r="AY214" s="280" t="s">
        <v>143</v>
      </c>
    </row>
    <row r="215" s="1" customFormat="1" ht="16.5" customHeight="1">
      <c r="B215" s="47"/>
      <c r="C215" s="236" t="s">
        <v>306</v>
      </c>
      <c r="D215" s="236" t="s">
        <v>146</v>
      </c>
      <c r="E215" s="237" t="s">
        <v>307</v>
      </c>
      <c r="F215" s="238" t="s">
        <v>308</v>
      </c>
      <c r="G215" s="239" t="s">
        <v>149</v>
      </c>
      <c r="H215" s="240">
        <v>90</v>
      </c>
      <c r="I215" s="241"/>
      <c r="J215" s="242">
        <f>ROUND(I215*H215,2)</f>
        <v>0</v>
      </c>
      <c r="K215" s="238" t="s">
        <v>150</v>
      </c>
      <c r="L215" s="73"/>
      <c r="M215" s="243" t="s">
        <v>34</v>
      </c>
      <c r="N215" s="244" t="s">
        <v>49</v>
      </c>
      <c r="O215" s="48"/>
      <c r="P215" s="245">
        <f>O215*H215</f>
        <v>0</v>
      </c>
      <c r="Q215" s="245">
        <v>0.00158</v>
      </c>
      <c r="R215" s="245">
        <f>Q215*H215</f>
        <v>0.14219999999999999</v>
      </c>
      <c r="S215" s="245">
        <v>0</v>
      </c>
      <c r="T215" s="246">
        <f>S215*H215</f>
        <v>0</v>
      </c>
      <c r="AR215" s="24" t="s">
        <v>151</v>
      </c>
      <c r="AT215" s="24" t="s">
        <v>146</v>
      </c>
      <c r="AU215" s="24" t="s">
        <v>87</v>
      </c>
      <c r="AY215" s="24" t="s">
        <v>143</v>
      </c>
      <c r="BE215" s="247">
        <f>IF(N215="základní",J215,0)</f>
        <v>0</v>
      </c>
      <c r="BF215" s="247">
        <f>IF(N215="snížená",J215,0)</f>
        <v>0</v>
      </c>
      <c r="BG215" s="247">
        <f>IF(N215="zákl. přenesená",J215,0)</f>
        <v>0</v>
      </c>
      <c r="BH215" s="247">
        <f>IF(N215="sníž. přenesená",J215,0)</f>
        <v>0</v>
      </c>
      <c r="BI215" s="247">
        <f>IF(N215="nulová",J215,0)</f>
        <v>0</v>
      </c>
      <c r="BJ215" s="24" t="s">
        <v>85</v>
      </c>
      <c r="BK215" s="247">
        <f>ROUND(I215*H215,2)</f>
        <v>0</v>
      </c>
      <c r="BL215" s="24" t="s">
        <v>151</v>
      </c>
      <c r="BM215" s="24" t="s">
        <v>309</v>
      </c>
    </row>
    <row r="216" s="12" customFormat="1">
      <c r="B216" s="248"/>
      <c r="C216" s="249"/>
      <c r="D216" s="250" t="s">
        <v>153</v>
      </c>
      <c r="E216" s="251" t="s">
        <v>34</v>
      </c>
      <c r="F216" s="252" t="s">
        <v>165</v>
      </c>
      <c r="G216" s="249"/>
      <c r="H216" s="251" t="s">
        <v>34</v>
      </c>
      <c r="I216" s="253"/>
      <c r="J216" s="249"/>
      <c r="K216" s="249"/>
      <c r="L216" s="254"/>
      <c r="M216" s="255"/>
      <c r="N216" s="256"/>
      <c r="O216" s="256"/>
      <c r="P216" s="256"/>
      <c r="Q216" s="256"/>
      <c r="R216" s="256"/>
      <c r="S216" s="256"/>
      <c r="T216" s="257"/>
      <c r="AT216" s="258" t="s">
        <v>153</v>
      </c>
      <c r="AU216" s="258" t="s">
        <v>87</v>
      </c>
      <c r="AV216" s="12" t="s">
        <v>85</v>
      </c>
      <c r="AW216" s="12" t="s">
        <v>41</v>
      </c>
      <c r="AX216" s="12" t="s">
        <v>78</v>
      </c>
      <c r="AY216" s="258" t="s">
        <v>143</v>
      </c>
    </row>
    <row r="217" s="13" customFormat="1">
      <c r="B217" s="259"/>
      <c r="C217" s="260"/>
      <c r="D217" s="250" t="s">
        <v>153</v>
      </c>
      <c r="E217" s="261" t="s">
        <v>34</v>
      </c>
      <c r="F217" s="262" t="s">
        <v>310</v>
      </c>
      <c r="G217" s="260"/>
      <c r="H217" s="263">
        <v>90</v>
      </c>
      <c r="I217" s="264"/>
      <c r="J217" s="260"/>
      <c r="K217" s="260"/>
      <c r="L217" s="265"/>
      <c r="M217" s="266"/>
      <c r="N217" s="267"/>
      <c r="O217" s="267"/>
      <c r="P217" s="267"/>
      <c r="Q217" s="267"/>
      <c r="R217" s="267"/>
      <c r="S217" s="267"/>
      <c r="T217" s="268"/>
      <c r="AT217" s="269" t="s">
        <v>153</v>
      </c>
      <c r="AU217" s="269" t="s">
        <v>87</v>
      </c>
      <c r="AV217" s="13" t="s">
        <v>87</v>
      </c>
      <c r="AW217" s="13" t="s">
        <v>41</v>
      </c>
      <c r="AX217" s="13" t="s">
        <v>78</v>
      </c>
      <c r="AY217" s="269" t="s">
        <v>143</v>
      </c>
    </row>
    <row r="218" s="14" customFormat="1">
      <c r="B218" s="270"/>
      <c r="C218" s="271"/>
      <c r="D218" s="250" t="s">
        <v>153</v>
      </c>
      <c r="E218" s="272" t="s">
        <v>34</v>
      </c>
      <c r="F218" s="273" t="s">
        <v>156</v>
      </c>
      <c r="G218" s="271"/>
      <c r="H218" s="274">
        <v>90</v>
      </c>
      <c r="I218" s="275"/>
      <c r="J218" s="271"/>
      <c r="K218" s="271"/>
      <c r="L218" s="276"/>
      <c r="M218" s="277"/>
      <c r="N218" s="278"/>
      <c r="O218" s="278"/>
      <c r="P218" s="278"/>
      <c r="Q218" s="278"/>
      <c r="R218" s="278"/>
      <c r="S218" s="278"/>
      <c r="T218" s="279"/>
      <c r="AT218" s="280" t="s">
        <v>153</v>
      </c>
      <c r="AU218" s="280" t="s">
        <v>87</v>
      </c>
      <c r="AV218" s="14" t="s">
        <v>151</v>
      </c>
      <c r="AW218" s="14" t="s">
        <v>41</v>
      </c>
      <c r="AX218" s="14" t="s">
        <v>85</v>
      </c>
      <c r="AY218" s="280" t="s">
        <v>143</v>
      </c>
    </row>
    <row r="219" s="11" customFormat="1" ht="29.88" customHeight="1">
      <c r="B219" s="220"/>
      <c r="C219" s="221"/>
      <c r="D219" s="222" t="s">
        <v>77</v>
      </c>
      <c r="E219" s="234" t="s">
        <v>311</v>
      </c>
      <c r="F219" s="234" t="s">
        <v>312</v>
      </c>
      <c r="G219" s="221"/>
      <c r="H219" s="221"/>
      <c r="I219" s="224"/>
      <c r="J219" s="235">
        <f>BK219</f>
        <v>0</v>
      </c>
      <c r="K219" s="221"/>
      <c r="L219" s="226"/>
      <c r="M219" s="227"/>
      <c r="N219" s="228"/>
      <c r="O219" s="228"/>
      <c r="P219" s="229">
        <f>SUM(P220:P230)</f>
        <v>0</v>
      </c>
      <c r="Q219" s="228"/>
      <c r="R219" s="229">
        <f>SUM(R220:R230)</f>
        <v>0</v>
      </c>
      <c r="S219" s="228"/>
      <c r="T219" s="230">
        <f>SUM(T220:T230)</f>
        <v>0</v>
      </c>
      <c r="AR219" s="231" t="s">
        <v>85</v>
      </c>
      <c r="AT219" s="232" t="s">
        <v>77</v>
      </c>
      <c r="AU219" s="232" t="s">
        <v>85</v>
      </c>
      <c r="AY219" s="231" t="s">
        <v>143</v>
      </c>
      <c r="BK219" s="233">
        <f>SUM(BK220:BK230)</f>
        <v>0</v>
      </c>
    </row>
    <row r="220" s="1" customFormat="1" ht="25.5" customHeight="1">
      <c r="B220" s="47"/>
      <c r="C220" s="236" t="s">
        <v>313</v>
      </c>
      <c r="D220" s="236" t="s">
        <v>146</v>
      </c>
      <c r="E220" s="237" t="s">
        <v>314</v>
      </c>
      <c r="F220" s="238" t="s">
        <v>315</v>
      </c>
      <c r="G220" s="239" t="s">
        <v>316</v>
      </c>
      <c r="H220" s="240">
        <v>16.221</v>
      </c>
      <c r="I220" s="241"/>
      <c r="J220" s="242">
        <f>ROUND(I220*H220,2)</f>
        <v>0</v>
      </c>
      <c r="K220" s="238" t="s">
        <v>150</v>
      </c>
      <c r="L220" s="73"/>
      <c r="M220" s="243" t="s">
        <v>34</v>
      </c>
      <c r="N220" s="244" t="s">
        <v>49</v>
      </c>
      <c r="O220" s="48"/>
      <c r="P220" s="245">
        <f>O220*H220</f>
        <v>0</v>
      </c>
      <c r="Q220" s="245">
        <v>0</v>
      </c>
      <c r="R220" s="245">
        <f>Q220*H220</f>
        <v>0</v>
      </c>
      <c r="S220" s="245">
        <v>0</v>
      </c>
      <c r="T220" s="246">
        <f>S220*H220</f>
        <v>0</v>
      </c>
      <c r="AR220" s="24" t="s">
        <v>151</v>
      </c>
      <c r="AT220" s="24" t="s">
        <v>146</v>
      </c>
      <c r="AU220" s="24" t="s">
        <v>87</v>
      </c>
      <c r="AY220" s="24" t="s">
        <v>143</v>
      </c>
      <c r="BE220" s="247">
        <f>IF(N220="základní",J220,0)</f>
        <v>0</v>
      </c>
      <c r="BF220" s="247">
        <f>IF(N220="snížená",J220,0)</f>
        <v>0</v>
      </c>
      <c r="BG220" s="247">
        <f>IF(N220="zákl. přenesená",J220,0)</f>
        <v>0</v>
      </c>
      <c r="BH220" s="247">
        <f>IF(N220="sníž. přenesená",J220,0)</f>
        <v>0</v>
      </c>
      <c r="BI220" s="247">
        <f>IF(N220="nulová",J220,0)</f>
        <v>0</v>
      </c>
      <c r="BJ220" s="24" t="s">
        <v>85</v>
      </c>
      <c r="BK220" s="247">
        <f>ROUND(I220*H220,2)</f>
        <v>0</v>
      </c>
      <c r="BL220" s="24" t="s">
        <v>151</v>
      </c>
      <c r="BM220" s="24" t="s">
        <v>317</v>
      </c>
    </row>
    <row r="221" s="1" customFormat="1" ht="25.5" customHeight="1">
      <c r="B221" s="47"/>
      <c r="C221" s="236" t="s">
        <v>318</v>
      </c>
      <c r="D221" s="236" t="s">
        <v>146</v>
      </c>
      <c r="E221" s="237" t="s">
        <v>319</v>
      </c>
      <c r="F221" s="238" t="s">
        <v>320</v>
      </c>
      <c r="G221" s="239" t="s">
        <v>316</v>
      </c>
      <c r="H221" s="240">
        <v>16.221</v>
      </c>
      <c r="I221" s="241"/>
      <c r="J221" s="242">
        <f>ROUND(I221*H221,2)</f>
        <v>0</v>
      </c>
      <c r="K221" s="238" t="s">
        <v>150</v>
      </c>
      <c r="L221" s="73"/>
      <c r="M221" s="243" t="s">
        <v>34</v>
      </c>
      <c r="N221" s="244" t="s">
        <v>49</v>
      </c>
      <c r="O221" s="48"/>
      <c r="P221" s="245">
        <f>O221*H221</f>
        <v>0</v>
      </c>
      <c r="Q221" s="245">
        <v>0</v>
      </c>
      <c r="R221" s="245">
        <f>Q221*H221</f>
        <v>0</v>
      </c>
      <c r="S221" s="245">
        <v>0</v>
      </c>
      <c r="T221" s="246">
        <f>S221*H221</f>
        <v>0</v>
      </c>
      <c r="AR221" s="24" t="s">
        <v>151</v>
      </c>
      <c r="AT221" s="24" t="s">
        <v>146</v>
      </c>
      <c r="AU221" s="24" t="s">
        <v>87</v>
      </c>
      <c r="AY221" s="24" t="s">
        <v>143</v>
      </c>
      <c r="BE221" s="247">
        <f>IF(N221="základní",J221,0)</f>
        <v>0</v>
      </c>
      <c r="BF221" s="247">
        <f>IF(N221="snížená",J221,0)</f>
        <v>0</v>
      </c>
      <c r="BG221" s="247">
        <f>IF(N221="zákl. přenesená",J221,0)</f>
        <v>0</v>
      </c>
      <c r="BH221" s="247">
        <f>IF(N221="sníž. přenesená",J221,0)</f>
        <v>0</v>
      </c>
      <c r="BI221" s="247">
        <f>IF(N221="nulová",J221,0)</f>
        <v>0</v>
      </c>
      <c r="BJ221" s="24" t="s">
        <v>85</v>
      </c>
      <c r="BK221" s="247">
        <f>ROUND(I221*H221,2)</f>
        <v>0</v>
      </c>
      <c r="BL221" s="24" t="s">
        <v>151</v>
      </c>
      <c r="BM221" s="24" t="s">
        <v>321</v>
      </c>
    </row>
    <row r="222" s="1" customFormat="1" ht="25.5" customHeight="1">
      <c r="B222" s="47"/>
      <c r="C222" s="236" t="s">
        <v>322</v>
      </c>
      <c r="D222" s="236" t="s">
        <v>146</v>
      </c>
      <c r="E222" s="237" t="s">
        <v>323</v>
      </c>
      <c r="F222" s="238" t="s">
        <v>324</v>
      </c>
      <c r="G222" s="239" t="s">
        <v>316</v>
      </c>
      <c r="H222" s="240">
        <v>243.315</v>
      </c>
      <c r="I222" s="241"/>
      <c r="J222" s="242">
        <f>ROUND(I222*H222,2)</f>
        <v>0</v>
      </c>
      <c r="K222" s="238" t="s">
        <v>150</v>
      </c>
      <c r="L222" s="73"/>
      <c r="M222" s="243" t="s">
        <v>34</v>
      </c>
      <c r="N222" s="244" t="s">
        <v>49</v>
      </c>
      <c r="O222" s="48"/>
      <c r="P222" s="245">
        <f>O222*H222</f>
        <v>0</v>
      </c>
      <c r="Q222" s="245">
        <v>0</v>
      </c>
      <c r="R222" s="245">
        <f>Q222*H222</f>
        <v>0</v>
      </c>
      <c r="S222" s="245">
        <v>0</v>
      </c>
      <c r="T222" s="246">
        <f>S222*H222</f>
        <v>0</v>
      </c>
      <c r="AR222" s="24" t="s">
        <v>151</v>
      </c>
      <c r="AT222" s="24" t="s">
        <v>146</v>
      </c>
      <c r="AU222" s="24" t="s">
        <v>87</v>
      </c>
      <c r="AY222" s="24" t="s">
        <v>143</v>
      </c>
      <c r="BE222" s="247">
        <f>IF(N222="základní",J222,0)</f>
        <v>0</v>
      </c>
      <c r="BF222" s="247">
        <f>IF(N222="snížená",J222,0)</f>
        <v>0</v>
      </c>
      <c r="BG222" s="247">
        <f>IF(N222="zákl. přenesená",J222,0)</f>
        <v>0</v>
      </c>
      <c r="BH222" s="247">
        <f>IF(N222="sníž. přenesená",J222,0)</f>
        <v>0</v>
      </c>
      <c r="BI222" s="247">
        <f>IF(N222="nulová",J222,0)</f>
        <v>0</v>
      </c>
      <c r="BJ222" s="24" t="s">
        <v>85</v>
      </c>
      <c r="BK222" s="247">
        <f>ROUND(I222*H222,2)</f>
        <v>0</v>
      </c>
      <c r="BL222" s="24" t="s">
        <v>151</v>
      </c>
      <c r="BM222" s="24" t="s">
        <v>325</v>
      </c>
    </row>
    <row r="223" s="13" customFormat="1">
      <c r="B223" s="259"/>
      <c r="C223" s="260"/>
      <c r="D223" s="250" t="s">
        <v>153</v>
      </c>
      <c r="E223" s="260"/>
      <c r="F223" s="262" t="s">
        <v>326</v>
      </c>
      <c r="G223" s="260"/>
      <c r="H223" s="263">
        <v>243.315</v>
      </c>
      <c r="I223" s="264"/>
      <c r="J223" s="260"/>
      <c r="K223" s="260"/>
      <c r="L223" s="265"/>
      <c r="M223" s="266"/>
      <c r="N223" s="267"/>
      <c r="O223" s="267"/>
      <c r="P223" s="267"/>
      <c r="Q223" s="267"/>
      <c r="R223" s="267"/>
      <c r="S223" s="267"/>
      <c r="T223" s="268"/>
      <c r="AT223" s="269" t="s">
        <v>153</v>
      </c>
      <c r="AU223" s="269" t="s">
        <v>87</v>
      </c>
      <c r="AV223" s="13" t="s">
        <v>87</v>
      </c>
      <c r="AW223" s="13" t="s">
        <v>6</v>
      </c>
      <c r="AX223" s="13" t="s">
        <v>85</v>
      </c>
      <c r="AY223" s="269" t="s">
        <v>143</v>
      </c>
    </row>
    <row r="224" s="1" customFormat="1" ht="16.5" customHeight="1">
      <c r="B224" s="47"/>
      <c r="C224" s="236" t="s">
        <v>327</v>
      </c>
      <c r="D224" s="236" t="s">
        <v>146</v>
      </c>
      <c r="E224" s="237" t="s">
        <v>328</v>
      </c>
      <c r="F224" s="238" t="s">
        <v>329</v>
      </c>
      <c r="G224" s="239" t="s">
        <v>316</v>
      </c>
      <c r="H224" s="240">
        <v>15.861000000000001</v>
      </c>
      <c r="I224" s="241"/>
      <c r="J224" s="242">
        <f>ROUND(I224*H224,2)</f>
        <v>0</v>
      </c>
      <c r="K224" s="238" t="s">
        <v>150</v>
      </c>
      <c r="L224" s="73"/>
      <c r="M224" s="243" t="s">
        <v>34</v>
      </c>
      <c r="N224" s="244" t="s">
        <v>49</v>
      </c>
      <c r="O224" s="48"/>
      <c r="P224" s="245">
        <f>O224*H224</f>
        <v>0</v>
      </c>
      <c r="Q224" s="245">
        <v>0</v>
      </c>
      <c r="R224" s="245">
        <f>Q224*H224</f>
        <v>0</v>
      </c>
      <c r="S224" s="245">
        <v>0</v>
      </c>
      <c r="T224" s="246">
        <f>S224*H224</f>
        <v>0</v>
      </c>
      <c r="AR224" s="24" t="s">
        <v>151</v>
      </c>
      <c r="AT224" s="24" t="s">
        <v>146</v>
      </c>
      <c r="AU224" s="24" t="s">
        <v>87</v>
      </c>
      <c r="AY224" s="24" t="s">
        <v>143</v>
      </c>
      <c r="BE224" s="247">
        <f>IF(N224="základní",J224,0)</f>
        <v>0</v>
      </c>
      <c r="BF224" s="247">
        <f>IF(N224="snížená",J224,0)</f>
        <v>0</v>
      </c>
      <c r="BG224" s="247">
        <f>IF(N224="zákl. přenesená",J224,0)</f>
        <v>0</v>
      </c>
      <c r="BH224" s="247">
        <f>IF(N224="sníž. přenesená",J224,0)</f>
        <v>0</v>
      </c>
      <c r="BI224" s="247">
        <f>IF(N224="nulová",J224,0)</f>
        <v>0</v>
      </c>
      <c r="BJ224" s="24" t="s">
        <v>85</v>
      </c>
      <c r="BK224" s="247">
        <f>ROUND(I224*H224,2)</f>
        <v>0</v>
      </c>
      <c r="BL224" s="24" t="s">
        <v>151</v>
      </c>
      <c r="BM224" s="24" t="s">
        <v>330</v>
      </c>
    </row>
    <row r="225" s="12" customFormat="1">
      <c r="B225" s="248"/>
      <c r="C225" s="249"/>
      <c r="D225" s="250" t="s">
        <v>153</v>
      </c>
      <c r="E225" s="251" t="s">
        <v>34</v>
      </c>
      <c r="F225" s="252" t="s">
        <v>331</v>
      </c>
      <c r="G225" s="249"/>
      <c r="H225" s="251" t="s">
        <v>34</v>
      </c>
      <c r="I225" s="253"/>
      <c r="J225" s="249"/>
      <c r="K225" s="249"/>
      <c r="L225" s="254"/>
      <c r="M225" s="255"/>
      <c r="N225" s="256"/>
      <c r="O225" s="256"/>
      <c r="P225" s="256"/>
      <c r="Q225" s="256"/>
      <c r="R225" s="256"/>
      <c r="S225" s="256"/>
      <c r="T225" s="257"/>
      <c r="AT225" s="258" t="s">
        <v>153</v>
      </c>
      <c r="AU225" s="258" t="s">
        <v>87</v>
      </c>
      <c r="AV225" s="12" t="s">
        <v>85</v>
      </c>
      <c r="AW225" s="12" t="s">
        <v>41</v>
      </c>
      <c r="AX225" s="12" t="s">
        <v>78</v>
      </c>
      <c r="AY225" s="258" t="s">
        <v>143</v>
      </c>
    </row>
    <row r="226" s="13" customFormat="1">
      <c r="B226" s="259"/>
      <c r="C226" s="260"/>
      <c r="D226" s="250" t="s">
        <v>153</v>
      </c>
      <c r="E226" s="261" t="s">
        <v>34</v>
      </c>
      <c r="F226" s="262" t="s">
        <v>332</v>
      </c>
      <c r="G226" s="260"/>
      <c r="H226" s="263">
        <v>15.861000000000001</v>
      </c>
      <c r="I226" s="264"/>
      <c r="J226" s="260"/>
      <c r="K226" s="260"/>
      <c r="L226" s="265"/>
      <c r="M226" s="266"/>
      <c r="N226" s="267"/>
      <c r="O226" s="267"/>
      <c r="P226" s="267"/>
      <c r="Q226" s="267"/>
      <c r="R226" s="267"/>
      <c r="S226" s="267"/>
      <c r="T226" s="268"/>
      <c r="AT226" s="269" t="s">
        <v>153</v>
      </c>
      <c r="AU226" s="269" t="s">
        <v>87</v>
      </c>
      <c r="AV226" s="13" t="s">
        <v>87</v>
      </c>
      <c r="AW226" s="13" t="s">
        <v>41</v>
      </c>
      <c r="AX226" s="13" t="s">
        <v>78</v>
      </c>
      <c r="AY226" s="269" t="s">
        <v>143</v>
      </c>
    </row>
    <row r="227" s="14" customFormat="1">
      <c r="B227" s="270"/>
      <c r="C227" s="271"/>
      <c r="D227" s="250" t="s">
        <v>153</v>
      </c>
      <c r="E227" s="272" t="s">
        <v>34</v>
      </c>
      <c r="F227" s="273" t="s">
        <v>156</v>
      </c>
      <c r="G227" s="271"/>
      <c r="H227" s="274">
        <v>15.861000000000001</v>
      </c>
      <c r="I227" s="275"/>
      <c r="J227" s="271"/>
      <c r="K227" s="271"/>
      <c r="L227" s="276"/>
      <c r="M227" s="277"/>
      <c r="N227" s="278"/>
      <c r="O227" s="278"/>
      <c r="P227" s="278"/>
      <c r="Q227" s="278"/>
      <c r="R227" s="278"/>
      <c r="S227" s="278"/>
      <c r="T227" s="279"/>
      <c r="AT227" s="280" t="s">
        <v>153</v>
      </c>
      <c r="AU227" s="280" t="s">
        <v>87</v>
      </c>
      <c r="AV227" s="14" t="s">
        <v>151</v>
      </c>
      <c r="AW227" s="14" t="s">
        <v>41</v>
      </c>
      <c r="AX227" s="14" t="s">
        <v>85</v>
      </c>
      <c r="AY227" s="280" t="s">
        <v>143</v>
      </c>
    </row>
    <row r="228" s="1" customFormat="1" ht="25.5" customHeight="1">
      <c r="B228" s="47"/>
      <c r="C228" s="236" t="s">
        <v>333</v>
      </c>
      <c r="D228" s="236" t="s">
        <v>146</v>
      </c>
      <c r="E228" s="237" t="s">
        <v>334</v>
      </c>
      <c r="F228" s="238" t="s">
        <v>335</v>
      </c>
      <c r="G228" s="239" t="s">
        <v>316</v>
      </c>
      <c r="H228" s="240">
        <v>0.35999999999999999</v>
      </c>
      <c r="I228" s="241"/>
      <c r="J228" s="242">
        <f>ROUND(I228*H228,2)</f>
        <v>0</v>
      </c>
      <c r="K228" s="238" t="s">
        <v>150</v>
      </c>
      <c r="L228" s="73"/>
      <c r="M228" s="243" t="s">
        <v>34</v>
      </c>
      <c r="N228" s="244" t="s">
        <v>49</v>
      </c>
      <c r="O228" s="48"/>
      <c r="P228" s="245">
        <f>O228*H228</f>
        <v>0</v>
      </c>
      <c r="Q228" s="245">
        <v>0</v>
      </c>
      <c r="R228" s="245">
        <f>Q228*H228</f>
        <v>0</v>
      </c>
      <c r="S228" s="245">
        <v>0</v>
      </c>
      <c r="T228" s="246">
        <f>S228*H228</f>
        <v>0</v>
      </c>
      <c r="AR228" s="24" t="s">
        <v>151</v>
      </c>
      <c r="AT228" s="24" t="s">
        <v>146</v>
      </c>
      <c r="AU228" s="24" t="s">
        <v>87</v>
      </c>
      <c r="AY228" s="24" t="s">
        <v>143</v>
      </c>
      <c r="BE228" s="247">
        <f>IF(N228="základní",J228,0)</f>
        <v>0</v>
      </c>
      <c r="BF228" s="247">
        <f>IF(N228="snížená",J228,0)</f>
        <v>0</v>
      </c>
      <c r="BG228" s="247">
        <f>IF(N228="zákl. přenesená",J228,0)</f>
        <v>0</v>
      </c>
      <c r="BH228" s="247">
        <f>IF(N228="sníž. přenesená",J228,0)</f>
        <v>0</v>
      </c>
      <c r="BI228" s="247">
        <f>IF(N228="nulová",J228,0)</f>
        <v>0</v>
      </c>
      <c r="BJ228" s="24" t="s">
        <v>85</v>
      </c>
      <c r="BK228" s="247">
        <f>ROUND(I228*H228,2)</f>
        <v>0</v>
      </c>
      <c r="BL228" s="24" t="s">
        <v>151</v>
      </c>
      <c r="BM228" s="24" t="s">
        <v>336</v>
      </c>
    </row>
    <row r="229" s="12" customFormat="1">
      <c r="B229" s="248"/>
      <c r="C229" s="249"/>
      <c r="D229" s="250" t="s">
        <v>153</v>
      </c>
      <c r="E229" s="251" t="s">
        <v>34</v>
      </c>
      <c r="F229" s="252" t="s">
        <v>337</v>
      </c>
      <c r="G229" s="249"/>
      <c r="H229" s="251" t="s">
        <v>34</v>
      </c>
      <c r="I229" s="253"/>
      <c r="J229" s="249"/>
      <c r="K229" s="249"/>
      <c r="L229" s="254"/>
      <c r="M229" s="255"/>
      <c r="N229" s="256"/>
      <c r="O229" s="256"/>
      <c r="P229" s="256"/>
      <c r="Q229" s="256"/>
      <c r="R229" s="256"/>
      <c r="S229" s="256"/>
      <c r="T229" s="257"/>
      <c r="AT229" s="258" t="s">
        <v>153</v>
      </c>
      <c r="AU229" s="258" t="s">
        <v>87</v>
      </c>
      <c r="AV229" s="12" t="s">
        <v>85</v>
      </c>
      <c r="AW229" s="12" t="s">
        <v>41</v>
      </c>
      <c r="AX229" s="12" t="s">
        <v>78</v>
      </c>
      <c r="AY229" s="258" t="s">
        <v>143</v>
      </c>
    </row>
    <row r="230" s="13" customFormat="1">
      <c r="B230" s="259"/>
      <c r="C230" s="260"/>
      <c r="D230" s="250" t="s">
        <v>153</v>
      </c>
      <c r="E230" s="261" t="s">
        <v>34</v>
      </c>
      <c r="F230" s="262" t="s">
        <v>338</v>
      </c>
      <c r="G230" s="260"/>
      <c r="H230" s="263">
        <v>0.35999999999999999</v>
      </c>
      <c r="I230" s="264"/>
      <c r="J230" s="260"/>
      <c r="K230" s="260"/>
      <c r="L230" s="265"/>
      <c r="M230" s="266"/>
      <c r="N230" s="267"/>
      <c r="O230" s="267"/>
      <c r="P230" s="267"/>
      <c r="Q230" s="267"/>
      <c r="R230" s="267"/>
      <c r="S230" s="267"/>
      <c r="T230" s="268"/>
      <c r="AT230" s="269" t="s">
        <v>153</v>
      </c>
      <c r="AU230" s="269" t="s">
        <v>87</v>
      </c>
      <c r="AV230" s="13" t="s">
        <v>87</v>
      </c>
      <c r="AW230" s="13" t="s">
        <v>41</v>
      </c>
      <c r="AX230" s="13" t="s">
        <v>85</v>
      </c>
      <c r="AY230" s="269" t="s">
        <v>143</v>
      </c>
    </row>
    <row r="231" s="11" customFormat="1" ht="29.88" customHeight="1">
      <c r="B231" s="220"/>
      <c r="C231" s="221"/>
      <c r="D231" s="222" t="s">
        <v>77</v>
      </c>
      <c r="E231" s="234" t="s">
        <v>339</v>
      </c>
      <c r="F231" s="234" t="s">
        <v>340</v>
      </c>
      <c r="G231" s="221"/>
      <c r="H231" s="221"/>
      <c r="I231" s="224"/>
      <c r="J231" s="235">
        <f>BK231</f>
        <v>0</v>
      </c>
      <c r="K231" s="221"/>
      <c r="L231" s="226"/>
      <c r="M231" s="227"/>
      <c r="N231" s="228"/>
      <c r="O231" s="228"/>
      <c r="P231" s="229">
        <f>P232</f>
        <v>0</v>
      </c>
      <c r="Q231" s="228"/>
      <c r="R231" s="229">
        <f>R232</f>
        <v>0</v>
      </c>
      <c r="S231" s="228"/>
      <c r="T231" s="230">
        <f>T232</f>
        <v>0</v>
      </c>
      <c r="AR231" s="231" t="s">
        <v>85</v>
      </c>
      <c r="AT231" s="232" t="s">
        <v>77</v>
      </c>
      <c r="AU231" s="232" t="s">
        <v>85</v>
      </c>
      <c r="AY231" s="231" t="s">
        <v>143</v>
      </c>
      <c r="BK231" s="233">
        <f>BK232</f>
        <v>0</v>
      </c>
    </row>
    <row r="232" s="1" customFormat="1" ht="38.25" customHeight="1">
      <c r="B232" s="47"/>
      <c r="C232" s="236" t="s">
        <v>341</v>
      </c>
      <c r="D232" s="236" t="s">
        <v>146</v>
      </c>
      <c r="E232" s="237" t="s">
        <v>342</v>
      </c>
      <c r="F232" s="238" t="s">
        <v>343</v>
      </c>
      <c r="G232" s="239" t="s">
        <v>316</v>
      </c>
      <c r="H232" s="240">
        <v>6.4740000000000002</v>
      </c>
      <c r="I232" s="241"/>
      <c r="J232" s="242">
        <f>ROUND(I232*H232,2)</f>
        <v>0</v>
      </c>
      <c r="K232" s="238" t="s">
        <v>150</v>
      </c>
      <c r="L232" s="73"/>
      <c r="M232" s="243" t="s">
        <v>34</v>
      </c>
      <c r="N232" s="244" t="s">
        <v>49</v>
      </c>
      <c r="O232" s="48"/>
      <c r="P232" s="245">
        <f>O232*H232</f>
        <v>0</v>
      </c>
      <c r="Q232" s="245">
        <v>0</v>
      </c>
      <c r="R232" s="245">
        <f>Q232*H232</f>
        <v>0</v>
      </c>
      <c r="S232" s="245">
        <v>0</v>
      </c>
      <c r="T232" s="246">
        <f>S232*H232</f>
        <v>0</v>
      </c>
      <c r="AR232" s="24" t="s">
        <v>151</v>
      </c>
      <c r="AT232" s="24" t="s">
        <v>146</v>
      </c>
      <c r="AU232" s="24" t="s">
        <v>87</v>
      </c>
      <c r="AY232" s="24" t="s">
        <v>143</v>
      </c>
      <c r="BE232" s="247">
        <f>IF(N232="základní",J232,0)</f>
        <v>0</v>
      </c>
      <c r="BF232" s="247">
        <f>IF(N232="snížená",J232,0)</f>
        <v>0</v>
      </c>
      <c r="BG232" s="247">
        <f>IF(N232="zákl. přenesená",J232,0)</f>
        <v>0</v>
      </c>
      <c r="BH232" s="247">
        <f>IF(N232="sníž. přenesená",J232,0)</f>
        <v>0</v>
      </c>
      <c r="BI232" s="247">
        <f>IF(N232="nulová",J232,0)</f>
        <v>0</v>
      </c>
      <c r="BJ232" s="24" t="s">
        <v>85</v>
      </c>
      <c r="BK232" s="247">
        <f>ROUND(I232*H232,2)</f>
        <v>0</v>
      </c>
      <c r="BL232" s="24" t="s">
        <v>151</v>
      </c>
      <c r="BM232" s="24" t="s">
        <v>344</v>
      </c>
    </row>
    <row r="233" s="11" customFormat="1" ht="37.44" customHeight="1">
      <c r="B233" s="220"/>
      <c r="C233" s="221"/>
      <c r="D233" s="222" t="s">
        <v>77</v>
      </c>
      <c r="E233" s="223" t="s">
        <v>345</v>
      </c>
      <c r="F233" s="223" t="s">
        <v>346</v>
      </c>
      <c r="G233" s="221"/>
      <c r="H233" s="221"/>
      <c r="I233" s="224"/>
      <c r="J233" s="225">
        <f>BK233</f>
        <v>0</v>
      </c>
      <c r="K233" s="221"/>
      <c r="L233" s="226"/>
      <c r="M233" s="227"/>
      <c r="N233" s="228"/>
      <c r="O233" s="228"/>
      <c r="P233" s="229">
        <f>P234+P239+P278+P313+P341</f>
        <v>0</v>
      </c>
      <c r="Q233" s="228"/>
      <c r="R233" s="229">
        <f>R234+R239+R278+R313+R341</f>
        <v>0.17027066000000002</v>
      </c>
      <c r="S233" s="228"/>
      <c r="T233" s="230">
        <f>T234+T239+T278+T313+T341</f>
        <v>0.42612719999999998</v>
      </c>
      <c r="AR233" s="231" t="s">
        <v>87</v>
      </c>
      <c r="AT233" s="232" t="s">
        <v>77</v>
      </c>
      <c r="AU233" s="232" t="s">
        <v>78</v>
      </c>
      <c r="AY233" s="231" t="s">
        <v>143</v>
      </c>
      <c r="BK233" s="233">
        <f>BK234+BK239+BK278+BK313+BK341</f>
        <v>0</v>
      </c>
    </row>
    <row r="234" s="11" customFormat="1" ht="19.92" customHeight="1">
      <c r="B234" s="220"/>
      <c r="C234" s="221"/>
      <c r="D234" s="222" t="s">
        <v>77</v>
      </c>
      <c r="E234" s="234" t="s">
        <v>347</v>
      </c>
      <c r="F234" s="234" t="s">
        <v>348</v>
      </c>
      <c r="G234" s="221"/>
      <c r="H234" s="221"/>
      <c r="I234" s="224"/>
      <c r="J234" s="235">
        <f>BK234</f>
        <v>0</v>
      </c>
      <c r="K234" s="221"/>
      <c r="L234" s="226"/>
      <c r="M234" s="227"/>
      <c r="N234" s="228"/>
      <c r="O234" s="228"/>
      <c r="P234" s="229">
        <f>SUM(P235:P238)</f>
        <v>0</v>
      </c>
      <c r="Q234" s="228"/>
      <c r="R234" s="229">
        <f>SUM(R235:R238)</f>
        <v>0</v>
      </c>
      <c r="S234" s="228"/>
      <c r="T234" s="230">
        <f>SUM(T235:T238)</f>
        <v>0.35999999999999999</v>
      </c>
      <c r="AR234" s="231" t="s">
        <v>87</v>
      </c>
      <c r="AT234" s="232" t="s">
        <v>77</v>
      </c>
      <c r="AU234" s="232" t="s">
        <v>85</v>
      </c>
      <c r="AY234" s="231" t="s">
        <v>143</v>
      </c>
      <c r="BK234" s="233">
        <f>SUM(BK235:BK238)</f>
        <v>0</v>
      </c>
    </row>
    <row r="235" s="1" customFormat="1" ht="16.5" customHeight="1">
      <c r="B235" s="47"/>
      <c r="C235" s="236" t="s">
        <v>349</v>
      </c>
      <c r="D235" s="236" t="s">
        <v>146</v>
      </c>
      <c r="E235" s="237" t="s">
        <v>350</v>
      </c>
      <c r="F235" s="238" t="s">
        <v>351</v>
      </c>
      <c r="G235" s="239" t="s">
        <v>149</v>
      </c>
      <c r="H235" s="240">
        <v>90</v>
      </c>
      <c r="I235" s="241"/>
      <c r="J235" s="242">
        <f>ROUND(I235*H235,2)</f>
        <v>0</v>
      </c>
      <c r="K235" s="238" t="s">
        <v>150</v>
      </c>
      <c r="L235" s="73"/>
      <c r="M235" s="243" t="s">
        <v>34</v>
      </c>
      <c r="N235" s="244" t="s">
        <v>49</v>
      </c>
      <c r="O235" s="48"/>
      <c r="P235" s="245">
        <f>O235*H235</f>
        <v>0</v>
      </c>
      <c r="Q235" s="245">
        <v>0</v>
      </c>
      <c r="R235" s="245">
        <f>Q235*H235</f>
        <v>0</v>
      </c>
      <c r="S235" s="245">
        <v>0.0040000000000000001</v>
      </c>
      <c r="T235" s="246">
        <f>S235*H235</f>
        <v>0.35999999999999999</v>
      </c>
      <c r="AR235" s="24" t="s">
        <v>232</v>
      </c>
      <c r="AT235" s="24" t="s">
        <v>146</v>
      </c>
      <c r="AU235" s="24" t="s">
        <v>87</v>
      </c>
      <c r="AY235" s="24" t="s">
        <v>143</v>
      </c>
      <c r="BE235" s="247">
        <f>IF(N235="základní",J235,0)</f>
        <v>0</v>
      </c>
      <c r="BF235" s="247">
        <f>IF(N235="snížená",J235,0)</f>
        <v>0</v>
      </c>
      <c r="BG235" s="247">
        <f>IF(N235="zákl. přenesená",J235,0)</f>
        <v>0</v>
      </c>
      <c r="BH235" s="247">
        <f>IF(N235="sníž. přenesená",J235,0)</f>
        <v>0</v>
      </c>
      <c r="BI235" s="247">
        <f>IF(N235="nulová",J235,0)</f>
        <v>0</v>
      </c>
      <c r="BJ235" s="24" t="s">
        <v>85</v>
      </c>
      <c r="BK235" s="247">
        <f>ROUND(I235*H235,2)</f>
        <v>0</v>
      </c>
      <c r="BL235" s="24" t="s">
        <v>232</v>
      </c>
      <c r="BM235" s="24" t="s">
        <v>352</v>
      </c>
    </row>
    <row r="236" s="12" customFormat="1">
      <c r="B236" s="248"/>
      <c r="C236" s="249"/>
      <c r="D236" s="250" t="s">
        <v>153</v>
      </c>
      <c r="E236" s="251" t="s">
        <v>34</v>
      </c>
      <c r="F236" s="252" t="s">
        <v>165</v>
      </c>
      <c r="G236" s="249"/>
      <c r="H236" s="251" t="s">
        <v>34</v>
      </c>
      <c r="I236" s="253"/>
      <c r="J236" s="249"/>
      <c r="K236" s="249"/>
      <c r="L236" s="254"/>
      <c r="M236" s="255"/>
      <c r="N236" s="256"/>
      <c r="O236" s="256"/>
      <c r="P236" s="256"/>
      <c r="Q236" s="256"/>
      <c r="R236" s="256"/>
      <c r="S236" s="256"/>
      <c r="T236" s="257"/>
      <c r="AT236" s="258" t="s">
        <v>153</v>
      </c>
      <c r="AU236" s="258" t="s">
        <v>87</v>
      </c>
      <c r="AV236" s="12" t="s">
        <v>85</v>
      </c>
      <c r="AW236" s="12" t="s">
        <v>41</v>
      </c>
      <c r="AX236" s="12" t="s">
        <v>78</v>
      </c>
      <c r="AY236" s="258" t="s">
        <v>143</v>
      </c>
    </row>
    <row r="237" s="13" customFormat="1">
      <c r="B237" s="259"/>
      <c r="C237" s="260"/>
      <c r="D237" s="250" t="s">
        <v>153</v>
      </c>
      <c r="E237" s="261" t="s">
        <v>34</v>
      </c>
      <c r="F237" s="262" t="s">
        <v>310</v>
      </c>
      <c r="G237" s="260"/>
      <c r="H237" s="263">
        <v>90</v>
      </c>
      <c r="I237" s="264"/>
      <c r="J237" s="260"/>
      <c r="K237" s="260"/>
      <c r="L237" s="265"/>
      <c r="M237" s="266"/>
      <c r="N237" s="267"/>
      <c r="O237" s="267"/>
      <c r="P237" s="267"/>
      <c r="Q237" s="267"/>
      <c r="R237" s="267"/>
      <c r="S237" s="267"/>
      <c r="T237" s="268"/>
      <c r="AT237" s="269" t="s">
        <v>153</v>
      </c>
      <c r="AU237" s="269" t="s">
        <v>87</v>
      </c>
      <c r="AV237" s="13" t="s">
        <v>87</v>
      </c>
      <c r="AW237" s="13" t="s">
        <v>41</v>
      </c>
      <c r="AX237" s="13" t="s">
        <v>78</v>
      </c>
      <c r="AY237" s="269" t="s">
        <v>143</v>
      </c>
    </row>
    <row r="238" s="14" customFormat="1">
      <c r="B238" s="270"/>
      <c r="C238" s="271"/>
      <c r="D238" s="250" t="s">
        <v>153</v>
      </c>
      <c r="E238" s="272" t="s">
        <v>34</v>
      </c>
      <c r="F238" s="273" t="s">
        <v>156</v>
      </c>
      <c r="G238" s="271"/>
      <c r="H238" s="274">
        <v>90</v>
      </c>
      <c r="I238" s="275"/>
      <c r="J238" s="271"/>
      <c r="K238" s="271"/>
      <c r="L238" s="276"/>
      <c r="M238" s="277"/>
      <c r="N238" s="278"/>
      <c r="O238" s="278"/>
      <c r="P238" s="278"/>
      <c r="Q238" s="278"/>
      <c r="R238" s="278"/>
      <c r="S238" s="278"/>
      <c r="T238" s="279"/>
      <c r="AT238" s="280" t="s">
        <v>153</v>
      </c>
      <c r="AU238" s="280" t="s">
        <v>87</v>
      </c>
      <c r="AV238" s="14" t="s">
        <v>151</v>
      </c>
      <c r="AW238" s="14" t="s">
        <v>41</v>
      </c>
      <c r="AX238" s="14" t="s">
        <v>85</v>
      </c>
      <c r="AY238" s="280" t="s">
        <v>143</v>
      </c>
    </row>
    <row r="239" s="11" customFormat="1" ht="29.88" customHeight="1">
      <c r="B239" s="220"/>
      <c r="C239" s="221"/>
      <c r="D239" s="222" t="s">
        <v>77</v>
      </c>
      <c r="E239" s="234" t="s">
        <v>353</v>
      </c>
      <c r="F239" s="234" t="s">
        <v>354</v>
      </c>
      <c r="G239" s="221"/>
      <c r="H239" s="221"/>
      <c r="I239" s="224"/>
      <c r="J239" s="235">
        <f>BK239</f>
        <v>0</v>
      </c>
      <c r="K239" s="221"/>
      <c r="L239" s="226"/>
      <c r="M239" s="227"/>
      <c r="N239" s="228"/>
      <c r="O239" s="228"/>
      <c r="P239" s="229">
        <f>SUM(P240:P277)</f>
        <v>0</v>
      </c>
      <c r="Q239" s="228"/>
      <c r="R239" s="229">
        <f>SUM(R240:R277)</f>
        <v>0.081791450000000002</v>
      </c>
      <c r="S239" s="228"/>
      <c r="T239" s="230">
        <f>SUM(T240:T277)</f>
        <v>0</v>
      </c>
      <c r="AR239" s="231" t="s">
        <v>87</v>
      </c>
      <c r="AT239" s="232" t="s">
        <v>77</v>
      </c>
      <c r="AU239" s="232" t="s">
        <v>85</v>
      </c>
      <c r="AY239" s="231" t="s">
        <v>143</v>
      </c>
      <c r="BK239" s="233">
        <f>SUM(BK240:BK277)</f>
        <v>0</v>
      </c>
    </row>
    <row r="240" s="1" customFormat="1" ht="25.5" customHeight="1">
      <c r="B240" s="47"/>
      <c r="C240" s="236" t="s">
        <v>355</v>
      </c>
      <c r="D240" s="236" t="s">
        <v>146</v>
      </c>
      <c r="E240" s="237" t="s">
        <v>356</v>
      </c>
      <c r="F240" s="238" t="s">
        <v>357</v>
      </c>
      <c r="G240" s="239" t="s">
        <v>149</v>
      </c>
      <c r="H240" s="240">
        <v>43.700000000000003</v>
      </c>
      <c r="I240" s="241"/>
      <c r="J240" s="242">
        <f>ROUND(I240*H240,2)</f>
        <v>0</v>
      </c>
      <c r="K240" s="238" t="s">
        <v>150</v>
      </c>
      <c r="L240" s="73"/>
      <c r="M240" s="243" t="s">
        <v>34</v>
      </c>
      <c r="N240" s="244" t="s">
        <v>49</v>
      </c>
      <c r="O240" s="48"/>
      <c r="P240" s="245">
        <f>O240*H240</f>
        <v>0</v>
      </c>
      <c r="Q240" s="245">
        <v>0</v>
      </c>
      <c r="R240" s="245">
        <f>Q240*H240</f>
        <v>0</v>
      </c>
      <c r="S240" s="245">
        <v>0</v>
      </c>
      <c r="T240" s="246">
        <f>S240*H240</f>
        <v>0</v>
      </c>
      <c r="AR240" s="24" t="s">
        <v>232</v>
      </c>
      <c r="AT240" s="24" t="s">
        <v>146</v>
      </c>
      <c r="AU240" s="24" t="s">
        <v>87</v>
      </c>
      <c r="AY240" s="24" t="s">
        <v>143</v>
      </c>
      <c r="BE240" s="247">
        <f>IF(N240="základní",J240,0)</f>
        <v>0</v>
      </c>
      <c r="BF240" s="247">
        <f>IF(N240="snížená",J240,0)</f>
        <v>0</v>
      </c>
      <c r="BG240" s="247">
        <f>IF(N240="zákl. přenesená",J240,0)</f>
        <v>0</v>
      </c>
      <c r="BH240" s="247">
        <f>IF(N240="sníž. přenesená",J240,0)</f>
        <v>0</v>
      </c>
      <c r="BI240" s="247">
        <f>IF(N240="nulová",J240,0)</f>
        <v>0</v>
      </c>
      <c r="BJ240" s="24" t="s">
        <v>85</v>
      </c>
      <c r="BK240" s="247">
        <f>ROUND(I240*H240,2)</f>
        <v>0</v>
      </c>
      <c r="BL240" s="24" t="s">
        <v>232</v>
      </c>
      <c r="BM240" s="24" t="s">
        <v>358</v>
      </c>
    </row>
    <row r="241" s="12" customFormat="1">
      <c r="B241" s="248"/>
      <c r="C241" s="249"/>
      <c r="D241" s="250" t="s">
        <v>153</v>
      </c>
      <c r="E241" s="251" t="s">
        <v>34</v>
      </c>
      <c r="F241" s="252" t="s">
        <v>359</v>
      </c>
      <c r="G241" s="249"/>
      <c r="H241" s="251" t="s">
        <v>34</v>
      </c>
      <c r="I241" s="253"/>
      <c r="J241" s="249"/>
      <c r="K241" s="249"/>
      <c r="L241" s="254"/>
      <c r="M241" s="255"/>
      <c r="N241" s="256"/>
      <c r="O241" s="256"/>
      <c r="P241" s="256"/>
      <c r="Q241" s="256"/>
      <c r="R241" s="256"/>
      <c r="S241" s="256"/>
      <c r="T241" s="257"/>
      <c r="AT241" s="258" t="s">
        <v>153</v>
      </c>
      <c r="AU241" s="258" t="s">
        <v>87</v>
      </c>
      <c r="AV241" s="12" t="s">
        <v>85</v>
      </c>
      <c r="AW241" s="12" t="s">
        <v>41</v>
      </c>
      <c r="AX241" s="12" t="s">
        <v>78</v>
      </c>
      <c r="AY241" s="258" t="s">
        <v>143</v>
      </c>
    </row>
    <row r="242" s="13" customFormat="1">
      <c r="B242" s="259"/>
      <c r="C242" s="260"/>
      <c r="D242" s="250" t="s">
        <v>153</v>
      </c>
      <c r="E242" s="261" t="s">
        <v>34</v>
      </c>
      <c r="F242" s="262" t="s">
        <v>360</v>
      </c>
      <c r="G242" s="260"/>
      <c r="H242" s="263">
        <v>43.700000000000003</v>
      </c>
      <c r="I242" s="264"/>
      <c r="J242" s="260"/>
      <c r="K242" s="260"/>
      <c r="L242" s="265"/>
      <c r="M242" s="266"/>
      <c r="N242" s="267"/>
      <c r="O242" s="267"/>
      <c r="P242" s="267"/>
      <c r="Q242" s="267"/>
      <c r="R242" s="267"/>
      <c r="S242" s="267"/>
      <c r="T242" s="268"/>
      <c r="AT242" s="269" t="s">
        <v>153</v>
      </c>
      <c r="AU242" s="269" t="s">
        <v>87</v>
      </c>
      <c r="AV242" s="13" t="s">
        <v>87</v>
      </c>
      <c r="AW242" s="13" t="s">
        <v>41</v>
      </c>
      <c r="AX242" s="13" t="s">
        <v>85</v>
      </c>
      <c r="AY242" s="269" t="s">
        <v>143</v>
      </c>
    </row>
    <row r="243" s="1" customFormat="1" ht="25.5" customHeight="1">
      <c r="B243" s="47"/>
      <c r="C243" s="236" t="s">
        <v>361</v>
      </c>
      <c r="D243" s="236" t="s">
        <v>146</v>
      </c>
      <c r="E243" s="237" t="s">
        <v>362</v>
      </c>
      <c r="F243" s="238" t="s">
        <v>363</v>
      </c>
      <c r="G243" s="239" t="s">
        <v>199</v>
      </c>
      <c r="H243" s="240">
        <v>2.7000000000000002</v>
      </c>
      <c r="I243" s="241"/>
      <c r="J243" s="242">
        <f>ROUND(I243*H243,2)</f>
        <v>0</v>
      </c>
      <c r="K243" s="238" t="s">
        <v>150</v>
      </c>
      <c r="L243" s="73"/>
      <c r="M243" s="243" t="s">
        <v>34</v>
      </c>
      <c r="N243" s="244" t="s">
        <v>49</v>
      </c>
      <c r="O243" s="48"/>
      <c r="P243" s="245">
        <f>O243*H243</f>
        <v>0</v>
      </c>
      <c r="Q243" s="245">
        <v>0</v>
      </c>
      <c r="R243" s="245">
        <f>Q243*H243</f>
        <v>0</v>
      </c>
      <c r="S243" s="245">
        <v>0</v>
      </c>
      <c r="T243" s="246">
        <f>S243*H243</f>
        <v>0</v>
      </c>
      <c r="AR243" s="24" t="s">
        <v>232</v>
      </c>
      <c r="AT243" s="24" t="s">
        <v>146</v>
      </c>
      <c r="AU243" s="24" t="s">
        <v>87</v>
      </c>
      <c r="AY243" s="24" t="s">
        <v>143</v>
      </c>
      <c r="BE243" s="247">
        <f>IF(N243="základní",J243,0)</f>
        <v>0</v>
      </c>
      <c r="BF243" s="247">
        <f>IF(N243="snížená",J243,0)</f>
        <v>0</v>
      </c>
      <c r="BG243" s="247">
        <f>IF(N243="zákl. přenesená",J243,0)</f>
        <v>0</v>
      </c>
      <c r="BH243" s="247">
        <f>IF(N243="sníž. přenesená",J243,0)</f>
        <v>0</v>
      </c>
      <c r="BI243" s="247">
        <f>IF(N243="nulová",J243,0)</f>
        <v>0</v>
      </c>
      <c r="BJ243" s="24" t="s">
        <v>85</v>
      </c>
      <c r="BK243" s="247">
        <f>ROUND(I243*H243,2)</f>
        <v>0</v>
      </c>
      <c r="BL243" s="24" t="s">
        <v>232</v>
      </c>
      <c r="BM243" s="24" t="s">
        <v>364</v>
      </c>
    </row>
    <row r="244" s="12" customFormat="1">
      <c r="B244" s="248"/>
      <c r="C244" s="249"/>
      <c r="D244" s="250" t="s">
        <v>153</v>
      </c>
      <c r="E244" s="251" t="s">
        <v>34</v>
      </c>
      <c r="F244" s="252" t="s">
        <v>154</v>
      </c>
      <c r="G244" s="249"/>
      <c r="H244" s="251" t="s">
        <v>34</v>
      </c>
      <c r="I244" s="253"/>
      <c r="J244" s="249"/>
      <c r="K244" s="249"/>
      <c r="L244" s="254"/>
      <c r="M244" s="255"/>
      <c r="N244" s="256"/>
      <c r="O244" s="256"/>
      <c r="P244" s="256"/>
      <c r="Q244" s="256"/>
      <c r="R244" s="256"/>
      <c r="S244" s="256"/>
      <c r="T244" s="257"/>
      <c r="AT244" s="258" t="s">
        <v>153</v>
      </c>
      <c r="AU244" s="258" t="s">
        <v>87</v>
      </c>
      <c r="AV244" s="12" t="s">
        <v>85</v>
      </c>
      <c r="AW244" s="12" t="s">
        <v>41</v>
      </c>
      <c r="AX244" s="12" t="s">
        <v>78</v>
      </c>
      <c r="AY244" s="258" t="s">
        <v>143</v>
      </c>
    </row>
    <row r="245" s="13" customFormat="1">
      <c r="B245" s="259"/>
      <c r="C245" s="260"/>
      <c r="D245" s="250" t="s">
        <v>153</v>
      </c>
      <c r="E245" s="261" t="s">
        <v>34</v>
      </c>
      <c r="F245" s="262" t="s">
        <v>365</v>
      </c>
      <c r="G245" s="260"/>
      <c r="H245" s="263">
        <v>2.7000000000000002</v>
      </c>
      <c r="I245" s="264"/>
      <c r="J245" s="260"/>
      <c r="K245" s="260"/>
      <c r="L245" s="265"/>
      <c r="M245" s="266"/>
      <c r="N245" s="267"/>
      <c r="O245" s="267"/>
      <c r="P245" s="267"/>
      <c r="Q245" s="267"/>
      <c r="R245" s="267"/>
      <c r="S245" s="267"/>
      <c r="T245" s="268"/>
      <c r="AT245" s="269" t="s">
        <v>153</v>
      </c>
      <c r="AU245" s="269" t="s">
        <v>87</v>
      </c>
      <c r="AV245" s="13" t="s">
        <v>87</v>
      </c>
      <c r="AW245" s="13" t="s">
        <v>41</v>
      </c>
      <c r="AX245" s="13" t="s">
        <v>78</v>
      </c>
      <c r="AY245" s="269" t="s">
        <v>143</v>
      </c>
    </row>
    <row r="246" s="14" customFormat="1">
      <c r="B246" s="270"/>
      <c r="C246" s="271"/>
      <c r="D246" s="250" t="s">
        <v>153</v>
      </c>
      <c r="E246" s="272" t="s">
        <v>34</v>
      </c>
      <c r="F246" s="273" t="s">
        <v>156</v>
      </c>
      <c r="G246" s="271"/>
      <c r="H246" s="274">
        <v>2.7000000000000002</v>
      </c>
      <c r="I246" s="275"/>
      <c r="J246" s="271"/>
      <c r="K246" s="271"/>
      <c r="L246" s="276"/>
      <c r="M246" s="277"/>
      <c r="N246" s="278"/>
      <c r="O246" s="278"/>
      <c r="P246" s="278"/>
      <c r="Q246" s="278"/>
      <c r="R246" s="278"/>
      <c r="S246" s="278"/>
      <c r="T246" s="279"/>
      <c r="AT246" s="280" t="s">
        <v>153</v>
      </c>
      <c r="AU246" s="280" t="s">
        <v>87</v>
      </c>
      <c r="AV246" s="14" t="s">
        <v>151</v>
      </c>
      <c r="AW246" s="14" t="s">
        <v>41</v>
      </c>
      <c r="AX246" s="14" t="s">
        <v>85</v>
      </c>
      <c r="AY246" s="280" t="s">
        <v>143</v>
      </c>
    </row>
    <row r="247" s="1" customFormat="1" ht="38.25" customHeight="1">
      <c r="B247" s="47"/>
      <c r="C247" s="236" t="s">
        <v>366</v>
      </c>
      <c r="D247" s="236" t="s">
        <v>146</v>
      </c>
      <c r="E247" s="237" t="s">
        <v>367</v>
      </c>
      <c r="F247" s="238" t="s">
        <v>368</v>
      </c>
      <c r="G247" s="239" t="s">
        <v>149</v>
      </c>
      <c r="H247" s="240">
        <v>5.6399999999999997</v>
      </c>
      <c r="I247" s="241"/>
      <c r="J247" s="242">
        <f>ROUND(I247*H247,2)</f>
        <v>0</v>
      </c>
      <c r="K247" s="238" t="s">
        <v>150</v>
      </c>
      <c r="L247" s="73"/>
      <c r="M247" s="243" t="s">
        <v>34</v>
      </c>
      <c r="N247" s="244" t="s">
        <v>49</v>
      </c>
      <c r="O247" s="48"/>
      <c r="P247" s="245">
        <f>O247*H247</f>
        <v>0</v>
      </c>
      <c r="Q247" s="245">
        <v>0</v>
      </c>
      <c r="R247" s="245">
        <f>Q247*H247</f>
        <v>0</v>
      </c>
      <c r="S247" s="245">
        <v>0</v>
      </c>
      <c r="T247" s="246">
        <f>S247*H247</f>
        <v>0</v>
      </c>
      <c r="AR247" s="24" t="s">
        <v>232</v>
      </c>
      <c r="AT247" s="24" t="s">
        <v>146</v>
      </c>
      <c r="AU247" s="24" t="s">
        <v>87</v>
      </c>
      <c r="AY247" s="24" t="s">
        <v>143</v>
      </c>
      <c r="BE247" s="247">
        <f>IF(N247="základní",J247,0)</f>
        <v>0</v>
      </c>
      <c r="BF247" s="247">
        <f>IF(N247="snížená",J247,0)</f>
        <v>0</v>
      </c>
      <c r="BG247" s="247">
        <f>IF(N247="zákl. přenesená",J247,0)</f>
        <v>0</v>
      </c>
      <c r="BH247" s="247">
        <f>IF(N247="sníž. přenesená",J247,0)</f>
        <v>0</v>
      </c>
      <c r="BI247" s="247">
        <f>IF(N247="nulová",J247,0)</f>
        <v>0</v>
      </c>
      <c r="BJ247" s="24" t="s">
        <v>85</v>
      </c>
      <c r="BK247" s="247">
        <f>ROUND(I247*H247,2)</f>
        <v>0</v>
      </c>
      <c r="BL247" s="24" t="s">
        <v>232</v>
      </c>
      <c r="BM247" s="24" t="s">
        <v>369</v>
      </c>
    </row>
    <row r="248" s="12" customFormat="1">
      <c r="B248" s="248"/>
      <c r="C248" s="249"/>
      <c r="D248" s="250" t="s">
        <v>153</v>
      </c>
      <c r="E248" s="251" t="s">
        <v>34</v>
      </c>
      <c r="F248" s="252" t="s">
        <v>370</v>
      </c>
      <c r="G248" s="249"/>
      <c r="H248" s="251" t="s">
        <v>34</v>
      </c>
      <c r="I248" s="253"/>
      <c r="J248" s="249"/>
      <c r="K248" s="249"/>
      <c r="L248" s="254"/>
      <c r="M248" s="255"/>
      <c r="N248" s="256"/>
      <c r="O248" s="256"/>
      <c r="P248" s="256"/>
      <c r="Q248" s="256"/>
      <c r="R248" s="256"/>
      <c r="S248" s="256"/>
      <c r="T248" s="257"/>
      <c r="AT248" s="258" t="s">
        <v>153</v>
      </c>
      <c r="AU248" s="258" t="s">
        <v>87</v>
      </c>
      <c r="AV248" s="12" t="s">
        <v>85</v>
      </c>
      <c r="AW248" s="12" t="s">
        <v>41</v>
      </c>
      <c r="AX248" s="12" t="s">
        <v>78</v>
      </c>
      <c r="AY248" s="258" t="s">
        <v>143</v>
      </c>
    </row>
    <row r="249" s="13" customFormat="1">
      <c r="B249" s="259"/>
      <c r="C249" s="260"/>
      <c r="D249" s="250" t="s">
        <v>153</v>
      </c>
      <c r="E249" s="261" t="s">
        <v>34</v>
      </c>
      <c r="F249" s="262" t="s">
        <v>371</v>
      </c>
      <c r="G249" s="260"/>
      <c r="H249" s="263">
        <v>5.6399999999999997</v>
      </c>
      <c r="I249" s="264"/>
      <c r="J249" s="260"/>
      <c r="K249" s="260"/>
      <c r="L249" s="265"/>
      <c r="M249" s="266"/>
      <c r="N249" s="267"/>
      <c r="O249" s="267"/>
      <c r="P249" s="267"/>
      <c r="Q249" s="267"/>
      <c r="R249" s="267"/>
      <c r="S249" s="267"/>
      <c r="T249" s="268"/>
      <c r="AT249" s="269" t="s">
        <v>153</v>
      </c>
      <c r="AU249" s="269" t="s">
        <v>87</v>
      </c>
      <c r="AV249" s="13" t="s">
        <v>87</v>
      </c>
      <c r="AW249" s="13" t="s">
        <v>41</v>
      </c>
      <c r="AX249" s="13" t="s">
        <v>78</v>
      </c>
      <c r="AY249" s="269" t="s">
        <v>143</v>
      </c>
    </row>
    <row r="250" s="14" customFormat="1">
      <c r="B250" s="270"/>
      <c r="C250" s="271"/>
      <c r="D250" s="250" t="s">
        <v>153</v>
      </c>
      <c r="E250" s="272" t="s">
        <v>34</v>
      </c>
      <c r="F250" s="273" t="s">
        <v>156</v>
      </c>
      <c r="G250" s="271"/>
      <c r="H250" s="274">
        <v>5.6399999999999997</v>
      </c>
      <c r="I250" s="275"/>
      <c r="J250" s="271"/>
      <c r="K250" s="271"/>
      <c r="L250" s="276"/>
      <c r="M250" s="277"/>
      <c r="N250" s="278"/>
      <c r="O250" s="278"/>
      <c r="P250" s="278"/>
      <c r="Q250" s="278"/>
      <c r="R250" s="278"/>
      <c r="S250" s="278"/>
      <c r="T250" s="279"/>
      <c r="AT250" s="280" t="s">
        <v>153</v>
      </c>
      <c r="AU250" s="280" t="s">
        <v>87</v>
      </c>
      <c r="AV250" s="14" t="s">
        <v>151</v>
      </c>
      <c r="AW250" s="14" t="s">
        <v>41</v>
      </c>
      <c r="AX250" s="14" t="s">
        <v>85</v>
      </c>
      <c r="AY250" s="280" t="s">
        <v>143</v>
      </c>
    </row>
    <row r="251" s="1" customFormat="1" ht="25.5" customHeight="1">
      <c r="B251" s="47"/>
      <c r="C251" s="281" t="s">
        <v>372</v>
      </c>
      <c r="D251" s="281" t="s">
        <v>373</v>
      </c>
      <c r="E251" s="282" t="s">
        <v>374</v>
      </c>
      <c r="F251" s="283" t="s">
        <v>375</v>
      </c>
      <c r="G251" s="284" t="s">
        <v>149</v>
      </c>
      <c r="H251" s="285">
        <v>50.255000000000003</v>
      </c>
      <c r="I251" s="286"/>
      <c r="J251" s="287">
        <f>ROUND(I251*H251,2)</f>
        <v>0</v>
      </c>
      <c r="K251" s="283" t="s">
        <v>34</v>
      </c>
      <c r="L251" s="288"/>
      <c r="M251" s="289" t="s">
        <v>34</v>
      </c>
      <c r="N251" s="290" t="s">
        <v>49</v>
      </c>
      <c r="O251" s="48"/>
      <c r="P251" s="245">
        <f>O251*H251</f>
        <v>0</v>
      </c>
      <c r="Q251" s="245">
        <v>0.0015100000000000001</v>
      </c>
      <c r="R251" s="245">
        <f>Q251*H251</f>
        <v>0.075885050000000009</v>
      </c>
      <c r="S251" s="245">
        <v>0</v>
      </c>
      <c r="T251" s="246">
        <f>S251*H251</f>
        <v>0</v>
      </c>
      <c r="AR251" s="24" t="s">
        <v>306</v>
      </c>
      <c r="AT251" s="24" t="s">
        <v>373</v>
      </c>
      <c r="AU251" s="24" t="s">
        <v>87</v>
      </c>
      <c r="AY251" s="24" t="s">
        <v>143</v>
      </c>
      <c r="BE251" s="247">
        <f>IF(N251="základní",J251,0)</f>
        <v>0</v>
      </c>
      <c r="BF251" s="247">
        <f>IF(N251="snížená",J251,0)</f>
        <v>0</v>
      </c>
      <c r="BG251" s="247">
        <f>IF(N251="zákl. přenesená",J251,0)</f>
        <v>0</v>
      </c>
      <c r="BH251" s="247">
        <f>IF(N251="sníž. přenesená",J251,0)</f>
        <v>0</v>
      </c>
      <c r="BI251" s="247">
        <f>IF(N251="nulová",J251,0)</f>
        <v>0</v>
      </c>
      <c r="BJ251" s="24" t="s">
        <v>85</v>
      </c>
      <c r="BK251" s="247">
        <f>ROUND(I251*H251,2)</f>
        <v>0</v>
      </c>
      <c r="BL251" s="24" t="s">
        <v>232</v>
      </c>
      <c r="BM251" s="24" t="s">
        <v>376</v>
      </c>
    </row>
    <row r="252" s="12" customFormat="1">
      <c r="B252" s="248"/>
      <c r="C252" s="249"/>
      <c r="D252" s="250" t="s">
        <v>153</v>
      </c>
      <c r="E252" s="251" t="s">
        <v>34</v>
      </c>
      <c r="F252" s="252" t="s">
        <v>377</v>
      </c>
      <c r="G252" s="249"/>
      <c r="H252" s="251" t="s">
        <v>34</v>
      </c>
      <c r="I252" s="253"/>
      <c r="J252" s="249"/>
      <c r="K252" s="249"/>
      <c r="L252" s="254"/>
      <c r="M252" s="255"/>
      <c r="N252" s="256"/>
      <c r="O252" s="256"/>
      <c r="P252" s="256"/>
      <c r="Q252" s="256"/>
      <c r="R252" s="256"/>
      <c r="S252" s="256"/>
      <c r="T252" s="257"/>
      <c r="AT252" s="258" t="s">
        <v>153</v>
      </c>
      <c r="AU252" s="258" t="s">
        <v>87</v>
      </c>
      <c r="AV252" s="12" t="s">
        <v>85</v>
      </c>
      <c r="AW252" s="12" t="s">
        <v>41</v>
      </c>
      <c r="AX252" s="12" t="s">
        <v>78</v>
      </c>
      <c r="AY252" s="258" t="s">
        <v>143</v>
      </c>
    </row>
    <row r="253" s="13" customFormat="1">
      <c r="B253" s="259"/>
      <c r="C253" s="260"/>
      <c r="D253" s="250" t="s">
        <v>153</v>
      </c>
      <c r="E253" s="261" t="s">
        <v>34</v>
      </c>
      <c r="F253" s="262" t="s">
        <v>378</v>
      </c>
      <c r="G253" s="260"/>
      <c r="H253" s="263">
        <v>43.700000000000003</v>
      </c>
      <c r="I253" s="264"/>
      <c r="J253" s="260"/>
      <c r="K253" s="260"/>
      <c r="L253" s="265"/>
      <c r="M253" s="266"/>
      <c r="N253" s="267"/>
      <c r="O253" s="267"/>
      <c r="P253" s="267"/>
      <c r="Q253" s="267"/>
      <c r="R253" s="267"/>
      <c r="S253" s="267"/>
      <c r="T253" s="268"/>
      <c r="AT253" s="269" t="s">
        <v>153</v>
      </c>
      <c r="AU253" s="269" t="s">
        <v>87</v>
      </c>
      <c r="AV253" s="13" t="s">
        <v>87</v>
      </c>
      <c r="AW253" s="13" t="s">
        <v>41</v>
      </c>
      <c r="AX253" s="13" t="s">
        <v>85</v>
      </c>
      <c r="AY253" s="269" t="s">
        <v>143</v>
      </c>
    </row>
    <row r="254" s="13" customFormat="1">
      <c r="B254" s="259"/>
      <c r="C254" s="260"/>
      <c r="D254" s="250" t="s">
        <v>153</v>
      </c>
      <c r="E254" s="260"/>
      <c r="F254" s="262" t="s">
        <v>379</v>
      </c>
      <c r="G254" s="260"/>
      <c r="H254" s="263">
        <v>50.255000000000003</v>
      </c>
      <c r="I254" s="264"/>
      <c r="J254" s="260"/>
      <c r="K254" s="260"/>
      <c r="L254" s="265"/>
      <c r="M254" s="266"/>
      <c r="N254" s="267"/>
      <c r="O254" s="267"/>
      <c r="P254" s="267"/>
      <c r="Q254" s="267"/>
      <c r="R254" s="267"/>
      <c r="S254" s="267"/>
      <c r="T254" s="268"/>
      <c r="AT254" s="269" t="s">
        <v>153</v>
      </c>
      <c r="AU254" s="269" t="s">
        <v>87</v>
      </c>
      <c r="AV254" s="13" t="s">
        <v>87</v>
      </c>
      <c r="AW254" s="13" t="s">
        <v>6</v>
      </c>
      <c r="AX254" s="13" t="s">
        <v>85</v>
      </c>
      <c r="AY254" s="269" t="s">
        <v>143</v>
      </c>
    </row>
    <row r="255" s="1" customFormat="1" ht="38.25" customHeight="1">
      <c r="B255" s="47"/>
      <c r="C255" s="236" t="s">
        <v>380</v>
      </c>
      <c r="D255" s="236" t="s">
        <v>146</v>
      </c>
      <c r="E255" s="237" t="s">
        <v>381</v>
      </c>
      <c r="F255" s="238" t="s">
        <v>382</v>
      </c>
      <c r="G255" s="239" t="s">
        <v>383</v>
      </c>
      <c r="H255" s="240">
        <v>219</v>
      </c>
      <c r="I255" s="241"/>
      <c r="J255" s="242">
        <f>ROUND(I255*H255,2)</f>
        <v>0</v>
      </c>
      <c r="K255" s="238" t="s">
        <v>150</v>
      </c>
      <c r="L255" s="73"/>
      <c r="M255" s="243" t="s">
        <v>34</v>
      </c>
      <c r="N255" s="244" t="s">
        <v>49</v>
      </c>
      <c r="O255" s="48"/>
      <c r="P255" s="245">
        <f>O255*H255</f>
        <v>0</v>
      </c>
      <c r="Q255" s="245">
        <v>0</v>
      </c>
      <c r="R255" s="245">
        <f>Q255*H255</f>
        <v>0</v>
      </c>
      <c r="S255" s="245">
        <v>0</v>
      </c>
      <c r="T255" s="246">
        <f>S255*H255</f>
        <v>0</v>
      </c>
      <c r="AR255" s="24" t="s">
        <v>232</v>
      </c>
      <c r="AT255" s="24" t="s">
        <v>146</v>
      </c>
      <c r="AU255" s="24" t="s">
        <v>87</v>
      </c>
      <c r="AY255" s="24" t="s">
        <v>143</v>
      </c>
      <c r="BE255" s="247">
        <f>IF(N255="základní",J255,0)</f>
        <v>0</v>
      </c>
      <c r="BF255" s="247">
        <f>IF(N255="snížená",J255,0)</f>
        <v>0</v>
      </c>
      <c r="BG255" s="247">
        <f>IF(N255="zákl. přenesená",J255,0)</f>
        <v>0</v>
      </c>
      <c r="BH255" s="247">
        <f>IF(N255="sníž. přenesená",J255,0)</f>
        <v>0</v>
      </c>
      <c r="BI255" s="247">
        <f>IF(N255="nulová",J255,0)</f>
        <v>0</v>
      </c>
      <c r="BJ255" s="24" t="s">
        <v>85</v>
      </c>
      <c r="BK255" s="247">
        <f>ROUND(I255*H255,2)</f>
        <v>0</v>
      </c>
      <c r="BL255" s="24" t="s">
        <v>232</v>
      </c>
      <c r="BM255" s="24" t="s">
        <v>384</v>
      </c>
    </row>
    <row r="256" s="12" customFormat="1">
      <c r="B256" s="248"/>
      <c r="C256" s="249"/>
      <c r="D256" s="250" t="s">
        <v>153</v>
      </c>
      <c r="E256" s="251" t="s">
        <v>34</v>
      </c>
      <c r="F256" s="252" t="s">
        <v>377</v>
      </c>
      <c r="G256" s="249"/>
      <c r="H256" s="251" t="s">
        <v>34</v>
      </c>
      <c r="I256" s="253"/>
      <c r="J256" s="249"/>
      <c r="K256" s="249"/>
      <c r="L256" s="254"/>
      <c r="M256" s="255"/>
      <c r="N256" s="256"/>
      <c r="O256" s="256"/>
      <c r="P256" s="256"/>
      <c r="Q256" s="256"/>
      <c r="R256" s="256"/>
      <c r="S256" s="256"/>
      <c r="T256" s="257"/>
      <c r="AT256" s="258" t="s">
        <v>153</v>
      </c>
      <c r="AU256" s="258" t="s">
        <v>87</v>
      </c>
      <c r="AV256" s="12" t="s">
        <v>85</v>
      </c>
      <c r="AW256" s="12" t="s">
        <v>41</v>
      </c>
      <c r="AX256" s="12" t="s">
        <v>78</v>
      </c>
      <c r="AY256" s="258" t="s">
        <v>143</v>
      </c>
    </row>
    <row r="257" s="12" customFormat="1">
      <c r="B257" s="248"/>
      <c r="C257" s="249"/>
      <c r="D257" s="250" t="s">
        <v>153</v>
      </c>
      <c r="E257" s="251" t="s">
        <v>34</v>
      </c>
      <c r="F257" s="252" t="s">
        <v>385</v>
      </c>
      <c r="G257" s="249"/>
      <c r="H257" s="251" t="s">
        <v>34</v>
      </c>
      <c r="I257" s="253"/>
      <c r="J257" s="249"/>
      <c r="K257" s="249"/>
      <c r="L257" s="254"/>
      <c r="M257" s="255"/>
      <c r="N257" s="256"/>
      <c r="O257" s="256"/>
      <c r="P257" s="256"/>
      <c r="Q257" s="256"/>
      <c r="R257" s="256"/>
      <c r="S257" s="256"/>
      <c r="T257" s="257"/>
      <c r="AT257" s="258" t="s">
        <v>153</v>
      </c>
      <c r="AU257" s="258" t="s">
        <v>87</v>
      </c>
      <c r="AV257" s="12" t="s">
        <v>85</v>
      </c>
      <c r="AW257" s="12" t="s">
        <v>41</v>
      </c>
      <c r="AX257" s="12" t="s">
        <v>78</v>
      </c>
      <c r="AY257" s="258" t="s">
        <v>143</v>
      </c>
    </row>
    <row r="258" s="13" customFormat="1">
      <c r="B258" s="259"/>
      <c r="C258" s="260"/>
      <c r="D258" s="250" t="s">
        <v>153</v>
      </c>
      <c r="E258" s="261" t="s">
        <v>34</v>
      </c>
      <c r="F258" s="262" t="s">
        <v>386</v>
      </c>
      <c r="G258" s="260"/>
      <c r="H258" s="263">
        <v>219</v>
      </c>
      <c r="I258" s="264"/>
      <c r="J258" s="260"/>
      <c r="K258" s="260"/>
      <c r="L258" s="265"/>
      <c r="M258" s="266"/>
      <c r="N258" s="267"/>
      <c r="O258" s="267"/>
      <c r="P258" s="267"/>
      <c r="Q258" s="267"/>
      <c r="R258" s="267"/>
      <c r="S258" s="267"/>
      <c r="T258" s="268"/>
      <c r="AT258" s="269" t="s">
        <v>153</v>
      </c>
      <c r="AU258" s="269" t="s">
        <v>87</v>
      </c>
      <c r="AV258" s="13" t="s">
        <v>87</v>
      </c>
      <c r="AW258" s="13" t="s">
        <v>41</v>
      </c>
      <c r="AX258" s="13" t="s">
        <v>78</v>
      </c>
      <c r="AY258" s="269" t="s">
        <v>143</v>
      </c>
    </row>
    <row r="259" s="14" customFormat="1">
      <c r="B259" s="270"/>
      <c r="C259" s="271"/>
      <c r="D259" s="250" t="s">
        <v>153</v>
      </c>
      <c r="E259" s="272" t="s">
        <v>34</v>
      </c>
      <c r="F259" s="273" t="s">
        <v>156</v>
      </c>
      <c r="G259" s="271"/>
      <c r="H259" s="274">
        <v>219</v>
      </c>
      <c r="I259" s="275"/>
      <c r="J259" s="271"/>
      <c r="K259" s="271"/>
      <c r="L259" s="276"/>
      <c r="M259" s="277"/>
      <c r="N259" s="278"/>
      <c r="O259" s="278"/>
      <c r="P259" s="278"/>
      <c r="Q259" s="278"/>
      <c r="R259" s="278"/>
      <c r="S259" s="278"/>
      <c r="T259" s="279"/>
      <c r="AT259" s="280" t="s">
        <v>153</v>
      </c>
      <c r="AU259" s="280" t="s">
        <v>87</v>
      </c>
      <c r="AV259" s="14" t="s">
        <v>151</v>
      </c>
      <c r="AW259" s="14" t="s">
        <v>41</v>
      </c>
      <c r="AX259" s="14" t="s">
        <v>85</v>
      </c>
      <c r="AY259" s="280" t="s">
        <v>143</v>
      </c>
    </row>
    <row r="260" s="1" customFormat="1" ht="25.5" customHeight="1">
      <c r="B260" s="47"/>
      <c r="C260" s="281" t="s">
        <v>166</v>
      </c>
      <c r="D260" s="281" t="s">
        <v>373</v>
      </c>
      <c r="E260" s="282" t="s">
        <v>387</v>
      </c>
      <c r="F260" s="283" t="s">
        <v>388</v>
      </c>
      <c r="G260" s="284" t="s">
        <v>383</v>
      </c>
      <c r="H260" s="285">
        <v>229.94999999999999</v>
      </c>
      <c r="I260" s="286"/>
      <c r="J260" s="287">
        <f>ROUND(I260*H260,2)</f>
        <v>0</v>
      </c>
      <c r="K260" s="283" t="s">
        <v>150</v>
      </c>
      <c r="L260" s="288"/>
      <c r="M260" s="289" t="s">
        <v>34</v>
      </c>
      <c r="N260" s="290" t="s">
        <v>49</v>
      </c>
      <c r="O260" s="48"/>
      <c r="P260" s="245">
        <f>O260*H260</f>
        <v>0</v>
      </c>
      <c r="Q260" s="245">
        <v>1.0000000000000001E-05</v>
      </c>
      <c r="R260" s="245">
        <f>Q260*H260</f>
        <v>0.0022994999999999999</v>
      </c>
      <c r="S260" s="245">
        <v>0</v>
      </c>
      <c r="T260" s="246">
        <f>S260*H260</f>
        <v>0</v>
      </c>
      <c r="AR260" s="24" t="s">
        <v>306</v>
      </c>
      <c r="AT260" s="24" t="s">
        <v>373</v>
      </c>
      <c r="AU260" s="24" t="s">
        <v>87</v>
      </c>
      <c r="AY260" s="24" t="s">
        <v>143</v>
      </c>
      <c r="BE260" s="247">
        <f>IF(N260="základní",J260,0)</f>
        <v>0</v>
      </c>
      <c r="BF260" s="247">
        <f>IF(N260="snížená",J260,0)</f>
        <v>0</v>
      </c>
      <c r="BG260" s="247">
        <f>IF(N260="zákl. přenesená",J260,0)</f>
        <v>0</v>
      </c>
      <c r="BH260" s="247">
        <f>IF(N260="sníž. přenesená",J260,0)</f>
        <v>0</v>
      </c>
      <c r="BI260" s="247">
        <f>IF(N260="nulová",J260,0)</f>
        <v>0</v>
      </c>
      <c r="BJ260" s="24" t="s">
        <v>85</v>
      </c>
      <c r="BK260" s="247">
        <f>ROUND(I260*H260,2)</f>
        <v>0</v>
      </c>
      <c r="BL260" s="24" t="s">
        <v>232</v>
      </c>
      <c r="BM260" s="24" t="s">
        <v>389</v>
      </c>
    </row>
    <row r="261" s="12" customFormat="1">
      <c r="B261" s="248"/>
      <c r="C261" s="249"/>
      <c r="D261" s="250" t="s">
        <v>153</v>
      </c>
      <c r="E261" s="251" t="s">
        <v>34</v>
      </c>
      <c r="F261" s="252" t="s">
        <v>390</v>
      </c>
      <c r="G261" s="249"/>
      <c r="H261" s="251" t="s">
        <v>34</v>
      </c>
      <c r="I261" s="253"/>
      <c r="J261" s="249"/>
      <c r="K261" s="249"/>
      <c r="L261" s="254"/>
      <c r="M261" s="255"/>
      <c r="N261" s="256"/>
      <c r="O261" s="256"/>
      <c r="P261" s="256"/>
      <c r="Q261" s="256"/>
      <c r="R261" s="256"/>
      <c r="S261" s="256"/>
      <c r="T261" s="257"/>
      <c r="AT261" s="258" t="s">
        <v>153</v>
      </c>
      <c r="AU261" s="258" t="s">
        <v>87</v>
      </c>
      <c r="AV261" s="12" t="s">
        <v>85</v>
      </c>
      <c r="AW261" s="12" t="s">
        <v>41</v>
      </c>
      <c r="AX261" s="12" t="s">
        <v>78</v>
      </c>
      <c r="AY261" s="258" t="s">
        <v>143</v>
      </c>
    </row>
    <row r="262" s="13" customFormat="1">
      <c r="B262" s="259"/>
      <c r="C262" s="260"/>
      <c r="D262" s="250" t="s">
        <v>153</v>
      </c>
      <c r="E262" s="261" t="s">
        <v>34</v>
      </c>
      <c r="F262" s="262" t="s">
        <v>386</v>
      </c>
      <c r="G262" s="260"/>
      <c r="H262" s="263">
        <v>219</v>
      </c>
      <c r="I262" s="264"/>
      <c r="J262" s="260"/>
      <c r="K262" s="260"/>
      <c r="L262" s="265"/>
      <c r="M262" s="266"/>
      <c r="N262" s="267"/>
      <c r="O262" s="267"/>
      <c r="P262" s="267"/>
      <c r="Q262" s="267"/>
      <c r="R262" s="267"/>
      <c r="S262" s="267"/>
      <c r="T262" s="268"/>
      <c r="AT262" s="269" t="s">
        <v>153</v>
      </c>
      <c r="AU262" s="269" t="s">
        <v>87</v>
      </c>
      <c r="AV262" s="13" t="s">
        <v>87</v>
      </c>
      <c r="AW262" s="13" t="s">
        <v>41</v>
      </c>
      <c r="AX262" s="13" t="s">
        <v>85</v>
      </c>
      <c r="AY262" s="269" t="s">
        <v>143</v>
      </c>
    </row>
    <row r="263" s="13" customFormat="1">
      <c r="B263" s="259"/>
      <c r="C263" s="260"/>
      <c r="D263" s="250" t="s">
        <v>153</v>
      </c>
      <c r="E263" s="260"/>
      <c r="F263" s="262" t="s">
        <v>391</v>
      </c>
      <c r="G263" s="260"/>
      <c r="H263" s="263">
        <v>229.94999999999999</v>
      </c>
      <c r="I263" s="264"/>
      <c r="J263" s="260"/>
      <c r="K263" s="260"/>
      <c r="L263" s="265"/>
      <c r="M263" s="266"/>
      <c r="N263" s="267"/>
      <c r="O263" s="267"/>
      <c r="P263" s="267"/>
      <c r="Q263" s="267"/>
      <c r="R263" s="267"/>
      <c r="S263" s="267"/>
      <c r="T263" s="268"/>
      <c r="AT263" s="269" t="s">
        <v>153</v>
      </c>
      <c r="AU263" s="269" t="s">
        <v>87</v>
      </c>
      <c r="AV263" s="13" t="s">
        <v>87</v>
      </c>
      <c r="AW263" s="13" t="s">
        <v>6</v>
      </c>
      <c r="AX263" s="13" t="s">
        <v>85</v>
      </c>
      <c r="AY263" s="269" t="s">
        <v>143</v>
      </c>
    </row>
    <row r="264" s="1" customFormat="1" ht="38.25" customHeight="1">
      <c r="B264" s="47"/>
      <c r="C264" s="236" t="s">
        <v>392</v>
      </c>
      <c r="D264" s="236" t="s">
        <v>146</v>
      </c>
      <c r="E264" s="237" t="s">
        <v>393</v>
      </c>
      <c r="F264" s="238" t="s">
        <v>394</v>
      </c>
      <c r="G264" s="239" t="s">
        <v>383</v>
      </c>
      <c r="H264" s="240">
        <v>219</v>
      </c>
      <c r="I264" s="241"/>
      <c r="J264" s="242">
        <f>ROUND(I264*H264,2)</f>
        <v>0</v>
      </c>
      <c r="K264" s="238" t="s">
        <v>150</v>
      </c>
      <c r="L264" s="73"/>
      <c r="M264" s="243" t="s">
        <v>34</v>
      </c>
      <c r="N264" s="244" t="s">
        <v>49</v>
      </c>
      <c r="O264" s="48"/>
      <c r="P264" s="245">
        <f>O264*H264</f>
        <v>0</v>
      </c>
      <c r="Q264" s="245">
        <v>0</v>
      </c>
      <c r="R264" s="245">
        <f>Q264*H264</f>
        <v>0</v>
      </c>
      <c r="S264" s="245">
        <v>0</v>
      </c>
      <c r="T264" s="246">
        <f>S264*H264</f>
        <v>0</v>
      </c>
      <c r="AR264" s="24" t="s">
        <v>232</v>
      </c>
      <c r="AT264" s="24" t="s">
        <v>146</v>
      </c>
      <c r="AU264" s="24" t="s">
        <v>87</v>
      </c>
      <c r="AY264" s="24" t="s">
        <v>143</v>
      </c>
      <c r="BE264" s="247">
        <f>IF(N264="základní",J264,0)</f>
        <v>0</v>
      </c>
      <c r="BF264" s="247">
        <f>IF(N264="snížená",J264,0)</f>
        <v>0</v>
      </c>
      <c r="BG264" s="247">
        <f>IF(N264="zákl. přenesená",J264,0)</f>
        <v>0</v>
      </c>
      <c r="BH264" s="247">
        <f>IF(N264="sníž. přenesená",J264,0)</f>
        <v>0</v>
      </c>
      <c r="BI264" s="247">
        <f>IF(N264="nulová",J264,0)</f>
        <v>0</v>
      </c>
      <c r="BJ264" s="24" t="s">
        <v>85</v>
      </c>
      <c r="BK264" s="247">
        <f>ROUND(I264*H264,2)</f>
        <v>0</v>
      </c>
      <c r="BL264" s="24" t="s">
        <v>232</v>
      </c>
      <c r="BM264" s="24" t="s">
        <v>395</v>
      </c>
    </row>
    <row r="265" s="12" customFormat="1">
      <c r="B265" s="248"/>
      <c r="C265" s="249"/>
      <c r="D265" s="250" t="s">
        <v>153</v>
      </c>
      <c r="E265" s="251" t="s">
        <v>34</v>
      </c>
      <c r="F265" s="252" t="s">
        <v>396</v>
      </c>
      <c r="G265" s="249"/>
      <c r="H265" s="251" t="s">
        <v>34</v>
      </c>
      <c r="I265" s="253"/>
      <c r="J265" s="249"/>
      <c r="K265" s="249"/>
      <c r="L265" s="254"/>
      <c r="M265" s="255"/>
      <c r="N265" s="256"/>
      <c r="O265" s="256"/>
      <c r="P265" s="256"/>
      <c r="Q265" s="256"/>
      <c r="R265" s="256"/>
      <c r="S265" s="256"/>
      <c r="T265" s="257"/>
      <c r="AT265" s="258" t="s">
        <v>153</v>
      </c>
      <c r="AU265" s="258" t="s">
        <v>87</v>
      </c>
      <c r="AV265" s="12" t="s">
        <v>85</v>
      </c>
      <c r="AW265" s="12" t="s">
        <v>41</v>
      </c>
      <c r="AX265" s="12" t="s">
        <v>78</v>
      </c>
      <c r="AY265" s="258" t="s">
        <v>143</v>
      </c>
    </row>
    <row r="266" s="13" customFormat="1">
      <c r="B266" s="259"/>
      <c r="C266" s="260"/>
      <c r="D266" s="250" t="s">
        <v>153</v>
      </c>
      <c r="E266" s="261" t="s">
        <v>34</v>
      </c>
      <c r="F266" s="262" t="s">
        <v>386</v>
      </c>
      <c r="G266" s="260"/>
      <c r="H266" s="263">
        <v>219</v>
      </c>
      <c r="I266" s="264"/>
      <c r="J266" s="260"/>
      <c r="K266" s="260"/>
      <c r="L266" s="265"/>
      <c r="M266" s="266"/>
      <c r="N266" s="267"/>
      <c r="O266" s="267"/>
      <c r="P266" s="267"/>
      <c r="Q266" s="267"/>
      <c r="R266" s="267"/>
      <c r="S266" s="267"/>
      <c r="T266" s="268"/>
      <c r="AT266" s="269" t="s">
        <v>153</v>
      </c>
      <c r="AU266" s="269" t="s">
        <v>87</v>
      </c>
      <c r="AV266" s="13" t="s">
        <v>87</v>
      </c>
      <c r="AW266" s="13" t="s">
        <v>41</v>
      </c>
      <c r="AX266" s="13" t="s">
        <v>85</v>
      </c>
      <c r="AY266" s="269" t="s">
        <v>143</v>
      </c>
    </row>
    <row r="267" s="1" customFormat="1" ht="25.5" customHeight="1">
      <c r="B267" s="47"/>
      <c r="C267" s="281" t="s">
        <v>397</v>
      </c>
      <c r="D267" s="281" t="s">
        <v>373</v>
      </c>
      <c r="E267" s="282" t="s">
        <v>374</v>
      </c>
      <c r="F267" s="283" t="s">
        <v>375</v>
      </c>
      <c r="G267" s="284" t="s">
        <v>149</v>
      </c>
      <c r="H267" s="285">
        <v>2.1899999999999999</v>
      </c>
      <c r="I267" s="286"/>
      <c r="J267" s="287">
        <f>ROUND(I267*H267,2)</f>
        <v>0</v>
      </c>
      <c r="K267" s="283" t="s">
        <v>34</v>
      </c>
      <c r="L267" s="288"/>
      <c r="M267" s="289" t="s">
        <v>34</v>
      </c>
      <c r="N267" s="290" t="s">
        <v>49</v>
      </c>
      <c r="O267" s="48"/>
      <c r="P267" s="245">
        <f>O267*H267</f>
        <v>0</v>
      </c>
      <c r="Q267" s="245">
        <v>0.0015100000000000001</v>
      </c>
      <c r="R267" s="245">
        <f>Q267*H267</f>
        <v>0.0033069000000000002</v>
      </c>
      <c r="S267" s="245">
        <v>0</v>
      </c>
      <c r="T267" s="246">
        <f>S267*H267</f>
        <v>0</v>
      </c>
      <c r="AR267" s="24" t="s">
        <v>306</v>
      </c>
      <c r="AT267" s="24" t="s">
        <v>373</v>
      </c>
      <c r="AU267" s="24" t="s">
        <v>87</v>
      </c>
      <c r="AY267" s="24" t="s">
        <v>143</v>
      </c>
      <c r="BE267" s="247">
        <f>IF(N267="základní",J267,0)</f>
        <v>0</v>
      </c>
      <c r="BF267" s="247">
        <f>IF(N267="snížená",J267,0)</f>
        <v>0</v>
      </c>
      <c r="BG267" s="247">
        <f>IF(N267="zákl. přenesená",J267,0)</f>
        <v>0</v>
      </c>
      <c r="BH267" s="247">
        <f>IF(N267="sníž. přenesená",J267,0)</f>
        <v>0</v>
      </c>
      <c r="BI267" s="247">
        <f>IF(N267="nulová",J267,0)</f>
        <v>0</v>
      </c>
      <c r="BJ267" s="24" t="s">
        <v>85</v>
      </c>
      <c r="BK267" s="247">
        <f>ROUND(I267*H267,2)</f>
        <v>0</v>
      </c>
      <c r="BL267" s="24" t="s">
        <v>232</v>
      </c>
      <c r="BM267" s="24" t="s">
        <v>398</v>
      </c>
    </row>
    <row r="268" s="12" customFormat="1">
      <c r="B268" s="248"/>
      <c r="C268" s="249"/>
      <c r="D268" s="250" t="s">
        <v>153</v>
      </c>
      <c r="E268" s="251" t="s">
        <v>34</v>
      </c>
      <c r="F268" s="252" t="s">
        <v>377</v>
      </c>
      <c r="G268" s="249"/>
      <c r="H268" s="251" t="s">
        <v>34</v>
      </c>
      <c r="I268" s="253"/>
      <c r="J268" s="249"/>
      <c r="K268" s="249"/>
      <c r="L268" s="254"/>
      <c r="M268" s="255"/>
      <c r="N268" s="256"/>
      <c r="O268" s="256"/>
      <c r="P268" s="256"/>
      <c r="Q268" s="256"/>
      <c r="R268" s="256"/>
      <c r="S268" s="256"/>
      <c r="T268" s="257"/>
      <c r="AT268" s="258" t="s">
        <v>153</v>
      </c>
      <c r="AU268" s="258" t="s">
        <v>87</v>
      </c>
      <c r="AV268" s="12" t="s">
        <v>85</v>
      </c>
      <c r="AW268" s="12" t="s">
        <v>41</v>
      </c>
      <c r="AX268" s="12" t="s">
        <v>78</v>
      </c>
      <c r="AY268" s="258" t="s">
        <v>143</v>
      </c>
    </row>
    <row r="269" s="13" customFormat="1">
      <c r="B269" s="259"/>
      <c r="C269" s="260"/>
      <c r="D269" s="250" t="s">
        <v>153</v>
      </c>
      <c r="E269" s="261" t="s">
        <v>34</v>
      </c>
      <c r="F269" s="262" t="s">
        <v>399</v>
      </c>
      <c r="G269" s="260"/>
      <c r="H269" s="263">
        <v>2.1899999999999999</v>
      </c>
      <c r="I269" s="264"/>
      <c r="J269" s="260"/>
      <c r="K269" s="260"/>
      <c r="L269" s="265"/>
      <c r="M269" s="266"/>
      <c r="N269" s="267"/>
      <c r="O269" s="267"/>
      <c r="P269" s="267"/>
      <c r="Q269" s="267"/>
      <c r="R269" s="267"/>
      <c r="S269" s="267"/>
      <c r="T269" s="268"/>
      <c r="AT269" s="269" t="s">
        <v>153</v>
      </c>
      <c r="AU269" s="269" t="s">
        <v>87</v>
      </c>
      <c r="AV269" s="13" t="s">
        <v>87</v>
      </c>
      <c r="AW269" s="13" t="s">
        <v>41</v>
      </c>
      <c r="AX269" s="13" t="s">
        <v>78</v>
      </c>
      <c r="AY269" s="269" t="s">
        <v>143</v>
      </c>
    </row>
    <row r="270" s="14" customFormat="1">
      <c r="B270" s="270"/>
      <c r="C270" s="271"/>
      <c r="D270" s="250" t="s">
        <v>153</v>
      </c>
      <c r="E270" s="272" t="s">
        <v>34</v>
      </c>
      <c r="F270" s="273" t="s">
        <v>156</v>
      </c>
      <c r="G270" s="271"/>
      <c r="H270" s="274">
        <v>2.1899999999999999</v>
      </c>
      <c r="I270" s="275"/>
      <c r="J270" s="271"/>
      <c r="K270" s="271"/>
      <c r="L270" s="276"/>
      <c r="M270" s="277"/>
      <c r="N270" s="278"/>
      <c r="O270" s="278"/>
      <c r="P270" s="278"/>
      <c r="Q270" s="278"/>
      <c r="R270" s="278"/>
      <c r="S270" s="278"/>
      <c r="T270" s="279"/>
      <c r="AT270" s="280" t="s">
        <v>153</v>
      </c>
      <c r="AU270" s="280" t="s">
        <v>87</v>
      </c>
      <c r="AV270" s="14" t="s">
        <v>151</v>
      </c>
      <c r="AW270" s="14" t="s">
        <v>41</v>
      </c>
      <c r="AX270" s="14" t="s">
        <v>85</v>
      </c>
      <c r="AY270" s="280" t="s">
        <v>143</v>
      </c>
    </row>
    <row r="271" s="1" customFormat="1" ht="51" customHeight="1">
      <c r="B271" s="47"/>
      <c r="C271" s="236" t="s">
        <v>400</v>
      </c>
      <c r="D271" s="236" t="s">
        <v>146</v>
      </c>
      <c r="E271" s="237" t="s">
        <v>401</v>
      </c>
      <c r="F271" s="238" t="s">
        <v>402</v>
      </c>
      <c r="G271" s="239" t="s">
        <v>383</v>
      </c>
      <c r="H271" s="240">
        <v>2</v>
      </c>
      <c r="I271" s="241"/>
      <c r="J271" s="242">
        <f>ROUND(I271*H271,2)</f>
        <v>0</v>
      </c>
      <c r="K271" s="238" t="s">
        <v>150</v>
      </c>
      <c r="L271" s="73"/>
      <c r="M271" s="243" t="s">
        <v>34</v>
      </c>
      <c r="N271" s="244" t="s">
        <v>49</v>
      </c>
      <c r="O271" s="48"/>
      <c r="P271" s="245">
        <f>O271*H271</f>
        <v>0</v>
      </c>
      <c r="Q271" s="245">
        <v>0</v>
      </c>
      <c r="R271" s="245">
        <f>Q271*H271</f>
        <v>0</v>
      </c>
      <c r="S271" s="245">
        <v>0</v>
      </c>
      <c r="T271" s="246">
        <f>S271*H271</f>
        <v>0</v>
      </c>
      <c r="AR271" s="24" t="s">
        <v>232</v>
      </c>
      <c r="AT271" s="24" t="s">
        <v>146</v>
      </c>
      <c r="AU271" s="24" t="s">
        <v>87</v>
      </c>
      <c r="AY271" s="24" t="s">
        <v>143</v>
      </c>
      <c r="BE271" s="247">
        <f>IF(N271="základní",J271,0)</f>
        <v>0</v>
      </c>
      <c r="BF271" s="247">
        <f>IF(N271="snížená",J271,0)</f>
        <v>0</v>
      </c>
      <c r="BG271" s="247">
        <f>IF(N271="zákl. přenesená",J271,0)</f>
        <v>0</v>
      </c>
      <c r="BH271" s="247">
        <f>IF(N271="sníž. přenesená",J271,0)</f>
        <v>0</v>
      </c>
      <c r="BI271" s="247">
        <f>IF(N271="nulová",J271,0)</f>
        <v>0</v>
      </c>
      <c r="BJ271" s="24" t="s">
        <v>85</v>
      </c>
      <c r="BK271" s="247">
        <f>ROUND(I271*H271,2)</f>
        <v>0</v>
      </c>
      <c r="BL271" s="24" t="s">
        <v>232</v>
      </c>
      <c r="BM271" s="24" t="s">
        <v>403</v>
      </c>
    </row>
    <row r="272" s="12" customFormat="1">
      <c r="B272" s="248"/>
      <c r="C272" s="249"/>
      <c r="D272" s="250" t="s">
        <v>153</v>
      </c>
      <c r="E272" s="251" t="s">
        <v>34</v>
      </c>
      <c r="F272" s="252" t="s">
        <v>154</v>
      </c>
      <c r="G272" s="249"/>
      <c r="H272" s="251" t="s">
        <v>34</v>
      </c>
      <c r="I272" s="253"/>
      <c r="J272" s="249"/>
      <c r="K272" s="249"/>
      <c r="L272" s="254"/>
      <c r="M272" s="255"/>
      <c r="N272" s="256"/>
      <c r="O272" s="256"/>
      <c r="P272" s="256"/>
      <c r="Q272" s="256"/>
      <c r="R272" s="256"/>
      <c r="S272" s="256"/>
      <c r="T272" s="257"/>
      <c r="AT272" s="258" t="s">
        <v>153</v>
      </c>
      <c r="AU272" s="258" t="s">
        <v>87</v>
      </c>
      <c r="AV272" s="12" t="s">
        <v>85</v>
      </c>
      <c r="AW272" s="12" t="s">
        <v>41</v>
      </c>
      <c r="AX272" s="12" t="s">
        <v>78</v>
      </c>
      <c r="AY272" s="258" t="s">
        <v>143</v>
      </c>
    </row>
    <row r="273" s="13" customFormat="1">
      <c r="B273" s="259"/>
      <c r="C273" s="260"/>
      <c r="D273" s="250" t="s">
        <v>153</v>
      </c>
      <c r="E273" s="261" t="s">
        <v>34</v>
      </c>
      <c r="F273" s="262" t="s">
        <v>87</v>
      </c>
      <c r="G273" s="260"/>
      <c r="H273" s="263">
        <v>2</v>
      </c>
      <c r="I273" s="264"/>
      <c r="J273" s="260"/>
      <c r="K273" s="260"/>
      <c r="L273" s="265"/>
      <c r="M273" s="266"/>
      <c r="N273" s="267"/>
      <c r="O273" s="267"/>
      <c r="P273" s="267"/>
      <c r="Q273" s="267"/>
      <c r="R273" s="267"/>
      <c r="S273" s="267"/>
      <c r="T273" s="268"/>
      <c r="AT273" s="269" t="s">
        <v>153</v>
      </c>
      <c r="AU273" s="269" t="s">
        <v>87</v>
      </c>
      <c r="AV273" s="13" t="s">
        <v>87</v>
      </c>
      <c r="AW273" s="13" t="s">
        <v>41</v>
      </c>
      <c r="AX273" s="13" t="s">
        <v>85</v>
      </c>
      <c r="AY273" s="269" t="s">
        <v>143</v>
      </c>
    </row>
    <row r="274" s="1" customFormat="1" ht="16.5" customHeight="1">
      <c r="B274" s="47"/>
      <c r="C274" s="281" t="s">
        <v>404</v>
      </c>
      <c r="D274" s="281" t="s">
        <v>373</v>
      </c>
      <c r="E274" s="282" t="s">
        <v>405</v>
      </c>
      <c r="F274" s="283" t="s">
        <v>406</v>
      </c>
      <c r="G274" s="284" t="s">
        <v>383</v>
      </c>
      <c r="H274" s="285">
        <v>2</v>
      </c>
      <c r="I274" s="286"/>
      <c r="J274" s="287">
        <f>ROUND(I274*H274,2)</f>
        <v>0</v>
      </c>
      <c r="K274" s="283" t="s">
        <v>34</v>
      </c>
      <c r="L274" s="288"/>
      <c r="M274" s="289" t="s">
        <v>34</v>
      </c>
      <c r="N274" s="290" t="s">
        <v>49</v>
      </c>
      <c r="O274" s="48"/>
      <c r="P274" s="245">
        <f>O274*H274</f>
        <v>0</v>
      </c>
      <c r="Q274" s="245">
        <v>0.00014999999999999999</v>
      </c>
      <c r="R274" s="245">
        <f>Q274*H274</f>
        <v>0.00029999999999999997</v>
      </c>
      <c r="S274" s="245">
        <v>0</v>
      </c>
      <c r="T274" s="246">
        <f>S274*H274</f>
        <v>0</v>
      </c>
      <c r="AR274" s="24" t="s">
        <v>306</v>
      </c>
      <c r="AT274" s="24" t="s">
        <v>373</v>
      </c>
      <c r="AU274" s="24" t="s">
        <v>87</v>
      </c>
      <c r="AY274" s="24" t="s">
        <v>143</v>
      </c>
      <c r="BE274" s="247">
        <f>IF(N274="základní",J274,0)</f>
        <v>0</v>
      </c>
      <c r="BF274" s="247">
        <f>IF(N274="snížená",J274,0)</f>
        <v>0</v>
      </c>
      <c r="BG274" s="247">
        <f>IF(N274="zákl. přenesená",J274,0)</f>
        <v>0</v>
      </c>
      <c r="BH274" s="247">
        <f>IF(N274="sníž. přenesená",J274,0)</f>
        <v>0</v>
      </c>
      <c r="BI274" s="247">
        <f>IF(N274="nulová",J274,0)</f>
        <v>0</v>
      </c>
      <c r="BJ274" s="24" t="s">
        <v>85</v>
      </c>
      <c r="BK274" s="247">
        <f>ROUND(I274*H274,2)</f>
        <v>0</v>
      </c>
      <c r="BL274" s="24" t="s">
        <v>232</v>
      </c>
      <c r="BM274" s="24" t="s">
        <v>407</v>
      </c>
    </row>
    <row r="275" s="12" customFormat="1">
      <c r="B275" s="248"/>
      <c r="C275" s="249"/>
      <c r="D275" s="250" t="s">
        <v>153</v>
      </c>
      <c r="E275" s="251" t="s">
        <v>34</v>
      </c>
      <c r="F275" s="252" t="s">
        <v>408</v>
      </c>
      <c r="G275" s="249"/>
      <c r="H275" s="251" t="s">
        <v>34</v>
      </c>
      <c r="I275" s="253"/>
      <c r="J275" s="249"/>
      <c r="K275" s="249"/>
      <c r="L275" s="254"/>
      <c r="M275" s="255"/>
      <c r="N275" s="256"/>
      <c r="O275" s="256"/>
      <c r="P275" s="256"/>
      <c r="Q275" s="256"/>
      <c r="R275" s="256"/>
      <c r="S275" s="256"/>
      <c r="T275" s="257"/>
      <c r="AT275" s="258" t="s">
        <v>153</v>
      </c>
      <c r="AU275" s="258" t="s">
        <v>87</v>
      </c>
      <c r="AV275" s="12" t="s">
        <v>85</v>
      </c>
      <c r="AW275" s="12" t="s">
        <v>41</v>
      </c>
      <c r="AX275" s="12" t="s">
        <v>78</v>
      </c>
      <c r="AY275" s="258" t="s">
        <v>143</v>
      </c>
    </row>
    <row r="276" s="13" customFormat="1">
      <c r="B276" s="259"/>
      <c r="C276" s="260"/>
      <c r="D276" s="250" t="s">
        <v>153</v>
      </c>
      <c r="E276" s="261" t="s">
        <v>34</v>
      </c>
      <c r="F276" s="262" t="s">
        <v>87</v>
      </c>
      <c r="G276" s="260"/>
      <c r="H276" s="263">
        <v>2</v>
      </c>
      <c r="I276" s="264"/>
      <c r="J276" s="260"/>
      <c r="K276" s="260"/>
      <c r="L276" s="265"/>
      <c r="M276" s="266"/>
      <c r="N276" s="267"/>
      <c r="O276" s="267"/>
      <c r="P276" s="267"/>
      <c r="Q276" s="267"/>
      <c r="R276" s="267"/>
      <c r="S276" s="267"/>
      <c r="T276" s="268"/>
      <c r="AT276" s="269" t="s">
        <v>153</v>
      </c>
      <c r="AU276" s="269" t="s">
        <v>87</v>
      </c>
      <c r="AV276" s="13" t="s">
        <v>87</v>
      </c>
      <c r="AW276" s="13" t="s">
        <v>41</v>
      </c>
      <c r="AX276" s="13" t="s">
        <v>85</v>
      </c>
      <c r="AY276" s="269" t="s">
        <v>143</v>
      </c>
    </row>
    <row r="277" s="1" customFormat="1" ht="38.25" customHeight="1">
      <c r="B277" s="47"/>
      <c r="C277" s="236" t="s">
        <v>409</v>
      </c>
      <c r="D277" s="236" t="s">
        <v>146</v>
      </c>
      <c r="E277" s="237" t="s">
        <v>410</v>
      </c>
      <c r="F277" s="238" t="s">
        <v>411</v>
      </c>
      <c r="G277" s="239" t="s">
        <v>316</v>
      </c>
      <c r="H277" s="240">
        <v>0.082000000000000003</v>
      </c>
      <c r="I277" s="241"/>
      <c r="J277" s="242">
        <f>ROUND(I277*H277,2)</f>
        <v>0</v>
      </c>
      <c r="K277" s="238" t="s">
        <v>150</v>
      </c>
      <c r="L277" s="73"/>
      <c r="M277" s="243" t="s">
        <v>34</v>
      </c>
      <c r="N277" s="244" t="s">
        <v>49</v>
      </c>
      <c r="O277" s="48"/>
      <c r="P277" s="245">
        <f>O277*H277</f>
        <v>0</v>
      </c>
      <c r="Q277" s="245">
        <v>0</v>
      </c>
      <c r="R277" s="245">
        <f>Q277*H277</f>
        <v>0</v>
      </c>
      <c r="S277" s="245">
        <v>0</v>
      </c>
      <c r="T277" s="246">
        <f>S277*H277</f>
        <v>0</v>
      </c>
      <c r="AR277" s="24" t="s">
        <v>232</v>
      </c>
      <c r="AT277" s="24" t="s">
        <v>146</v>
      </c>
      <c r="AU277" s="24" t="s">
        <v>87</v>
      </c>
      <c r="AY277" s="24" t="s">
        <v>143</v>
      </c>
      <c r="BE277" s="247">
        <f>IF(N277="základní",J277,0)</f>
        <v>0</v>
      </c>
      <c r="BF277" s="247">
        <f>IF(N277="snížená",J277,0)</f>
        <v>0</v>
      </c>
      <c r="BG277" s="247">
        <f>IF(N277="zákl. přenesená",J277,0)</f>
        <v>0</v>
      </c>
      <c r="BH277" s="247">
        <f>IF(N277="sníž. přenesená",J277,0)</f>
        <v>0</v>
      </c>
      <c r="BI277" s="247">
        <f>IF(N277="nulová",J277,0)</f>
        <v>0</v>
      </c>
      <c r="BJ277" s="24" t="s">
        <v>85</v>
      </c>
      <c r="BK277" s="247">
        <f>ROUND(I277*H277,2)</f>
        <v>0</v>
      </c>
      <c r="BL277" s="24" t="s">
        <v>232</v>
      </c>
      <c r="BM277" s="24" t="s">
        <v>412</v>
      </c>
    </row>
    <row r="278" s="11" customFormat="1" ht="29.88" customHeight="1">
      <c r="B278" s="220"/>
      <c r="C278" s="221"/>
      <c r="D278" s="222" t="s">
        <v>77</v>
      </c>
      <c r="E278" s="234" t="s">
        <v>413</v>
      </c>
      <c r="F278" s="234" t="s">
        <v>414</v>
      </c>
      <c r="G278" s="221"/>
      <c r="H278" s="221"/>
      <c r="I278" s="224"/>
      <c r="J278" s="235">
        <f>BK278</f>
        <v>0</v>
      </c>
      <c r="K278" s="221"/>
      <c r="L278" s="226"/>
      <c r="M278" s="227"/>
      <c r="N278" s="228"/>
      <c r="O278" s="228"/>
      <c r="P278" s="229">
        <f>SUM(P279:P312)</f>
        <v>0</v>
      </c>
      <c r="Q278" s="228"/>
      <c r="R278" s="229">
        <f>SUM(R279:R312)</f>
        <v>0.056529210000000003</v>
      </c>
      <c r="S278" s="228"/>
      <c r="T278" s="230">
        <f>SUM(T279:T312)</f>
        <v>0.066127199999999997</v>
      </c>
      <c r="AR278" s="231" t="s">
        <v>87</v>
      </c>
      <c r="AT278" s="232" t="s">
        <v>77</v>
      </c>
      <c r="AU278" s="232" t="s">
        <v>85</v>
      </c>
      <c r="AY278" s="231" t="s">
        <v>143</v>
      </c>
      <c r="BK278" s="233">
        <f>SUM(BK279:BK312)</f>
        <v>0</v>
      </c>
    </row>
    <row r="279" s="1" customFormat="1" ht="25.5" customHeight="1">
      <c r="B279" s="47"/>
      <c r="C279" s="236" t="s">
        <v>415</v>
      </c>
      <c r="D279" s="236" t="s">
        <v>146</v>
      </c>
      <c r="E279" s="237" t="s">
        <v>416</v>
      </c>
      <c r="F279" s="238" t="s">
        <v>417</v>
      </c>
      <c r="G279" s="239" t="s">
        <v>199</v>
      </c>
      <c r="H279" s="240">
        <v>37.359999999999999</v>
      </c>
      <c r="I279" s="241"/>
      <c r="J279" s="242">
        <f>ROUND(I279*H279,2)</f>
        <v>0</v>
      </c>
      <c r="K279" s="238" t="s">
        <v>150</v>
      </c>
      <c r="L279" s="73"/>
      <c r="M279" s="243" t="s">
        <v>34</v>
      </c>
      <c r="N279" s="244" t="s">
        <v>49</v>
      </c>
      <c r="O279" s="48"/>
      <c r="P279" s="245">
        <f>O279*H279</f>
        <v>0</v>
      </c>
      <c r="Q279" s="245">
        <v>0</v>
      </c>
      <c r="R279" s="245">
        <f>Q279*H279</f>
        <v>0</v>
      </c>
      <c r="S279" s="245">
        <v>0.0017700000000000001</v>
      </c>
      <c r="T279" s="246">
        <f>S279*H279</f>
        <v>0.066127199999999997</v>
      </c>
      <c r="AR279" s="24" t="s">
        <v>232</v>
      </c>
      <c r="AT279" s="24" t="s">
        <v>146</v>
      </c>
      <c r="AU279" s="24" t="s">
        <v>87</v>
      </c>
      <c r="AY279" s="24" t="s">
        <v>143</v>
      </c>
      <c r="BE279" s="247">
        <f>IF(N279="základní",J279,0)</f>
        <v>0</v>
      </c>
      <c r="BF279" s="247">
        <f>IF(N279="snížená",J279,0)</f>
        <v>0</v>
      </c>
      <c r="BG279" s="247">
        <f>IF(N279="zákl. přenesená",J279,0)</f>
        <v>0</v>
      </c>
      <c r="BH279" s="247">
        <f>IF(N279="sníž. přenesená",J279,0)</f>
        <v>0</v>
      </c>
      <c r="BI279" s="247">
        <f>IF(N279="nulová",J279,0)</f>
        <v>0</v>
      </c>
      <c r="BJ279" s="24" t="s">
        <v>85</v>
      </c>
      <c r="BK279" s="247">
        <f>ROUND(I279*H279,2)</f>
        <v>0</v>
      </c>
      <c r="BL279" s="24" t="s">
        <v>232</v>
      </c>
      <c r="BM279" s="24" t="s">
        <v>418</v>
      </c>
    </row>
    <row r="280" s="12" customFormat="1">
      <c r="B280" s="248"/>
      <c r="C280" s="249"/>
      <c r="D280" s="250" t="s">
        <v>153</v>
      </c>
      <c r="E280" s="251" t="s">
        <v>34</v>
      </c>
      <c r="F280" s="252" t="s">
        <v>154</v>
      </c>
      <c r="G280" s="249"/>
      <c r="H280" s="251" t="s">
        <v>34</v>
      </c>
      <c r="I280" s="253"/>
      <c r="J280" s="249"/>
      <c r="K280" s="249"/>
      <c r="L280" s="254"/>
      <c r="M280" s="255"/>
      <c r="N280" s="256"/>
      <c r="O280" s="256"/>
      <c r="P280" s="256"/>
      <c r="Q280" s="256"/>
      <c r="R280" s="256"/>
      <c r="S280" s="256"/>
      <c r="T280" s="257"/>
      <c r="AT280" s="258" t="s">
        <v>153</v>
      </c>
      <c r="AU280" s="258" t="s">
        <v>87</v>
      </c>
      <c r="AV280" s="12" t="s">
        <v>85</v>
      </c>
      <c r="AW280" s="12" t="s">
        <v>41</v>
      </c>
      <c r="AX280" s="12" t="s">
        <v>78</v>
      </c>
      <c r="AY280" s="258" t="s">
        <v>143</v>
      </c>
    </row>
    <row r="281" s="13" customFormat="1">
      <c r="B281" s="259"/>
      <c r="C281" s="260"/>
      <c r="D281" s="250" t="s">
        <v>153</v>
      </c>
      <c r="E281" s="261" t="s">
        <v>34</v>
      </c>
      <c r="F281" s="262" t="s">
        <v>419</v>
      </c>
      <c r="G281" s="260"/>
      <c r="H281" s="263">
        <v>37.359999999999999</v>
      </c>
      <c r="I281" s="264"/>
      <c r="J281" s="260"/>
      <c r="K281" s="260"/>
      <c r="L281" s="265"/>
      <c r="M281" s="266"/>
      <c r="N281" s="267"/>
      <c r="O281" s="267"/>
      <c r="P281" s="267"/>
      <c r="Q281" s="267"/>
      <c r="R281" s="267"/>
      <c r="S281" s="267"/>
      <c r="T281" s="268"/>
      <c r="AT281" s="269" t="s">
        <v>153</v>
      </c>
      <c r="AU281" s="269" t="s">
        <v>87</v>
      </c>
      <c r="AV281" s="13" t="s">
        <v>87</v>
      </c>
      <c r="AW281" s="13" t="s">
        <v>41</v>
      </c>
      <c r="AX281" s="13" t="s">
        <v>78</v>
      </c>
      <c r="AY281" s="269" t="s">
        <v>143</v>
      </c>
    </row>
    <row r="282" s="14" customFormat="1">
      <c r="B282" s="270"/>
      <c r="C282" s="271"/>
      <c r="D282" s="250" t="s">
        <v>153</v>
      </c>
      <c r="E282" s="272" t="s">
        <v>34</v>
      </c>
      <c r="F282" s="273" t="s">
        <v>156</v>
      </c>
      <c r="G282" s="271"/>
      <c r="H282" s="274">
        <v>37.359999999999999</v>
      </c>
      <c r="I282" s="275"/>
      <c r="J282" s="271"/>
      <c r="K282" s="271"/>
      <c r="L282" s="276"/>
      <c r="M282" s="277"/>
      <c r="N282" s="278"/>
      <c r="O282" s="278"/>
      <c r="P282" s="278"/>
      <c r="Q282" s="278"/>
      <c r="R282" s="278"/>
      <c r="S282" s="278"/>
      <c r="T282" s="279"/>
      <c r="AT282" s="280" t="s">
        <v>153</v>
      </c>
      <c r="AU282" s="280" t="s">
        <v>87</v>
      </c>
      <c r="AV282" s="14" t="s">
        <v>151</v>
      </c>
      <c r="AW282" s="14" t="s">
        <v>41</v>
      </c>
      <c r="AX282" s="14" t="s">
        <v>85</v>
      </c>
      <c r="AY282" s="280" t="s">
        <v>143</v>
      </c>
    </row>
    <row r="283" s="1" customFormat="1" ht="16.5" customHeight="1">
      <c r="B283" s="47"/>
      <c r="C283" s="236" t="s">
        <v>420</v>
      </c>
      <c r="D283" s="236" t="s">
        <v>146</v>
      </c>
      <c r="E283" s="237" t="s">
        <v>421</v>
      </c>
      <c r="F283" s="238" t="s">
        <v>422</v>
      </c>
      <c r="G283" s="239" t="s">
        <v>199</v>
      </c>
      <c r="H283" s="240">
        <v>37.600000000000001</v>
      </c>
      <c r="I283" s="241"/>
      <c r="J283" s="242">
        <f>ROUND(I283*H283,2)</f>
        <v>0</v>
      </c>
      <c r="K283" s="238" t="s">
        <v>150</v>
      </c>
      <c r="L283" s="73"/>
      <c r="M283" s="243" t="s">
        <v>34</v>
      </c>
      <c r="N283" s="244" t="s">
        <v>49</v>
      </c>
      <c r="O283" s="48"/>
      <c r="P283" s="245">
        <f>O283*H283</f>
        <v>0</v>
      </c>
      <c r="Q283" s="245">
        <v>0</v>
      </c>
      <c r="R283" s="245">
        <f>Q283*H283</f>
        <v>0</v>
      </c>
      <c r="S283" s="245">
        <v>0</v>
      </c>
      <c r="T283" s="246">
        <f>S283*H283</f>
        <v>0</v>
      </c>
      <c r="AR283" s="24" t="s">
        <v>232</v>
      </c>
      <c r="AT283" s="24" t="s">
        <v>146</v>
      </c>
      <c r="AU283" s="24" t="s">
        <v>87</v>
      </c>
      <c r="AY283" s="24" t="s">
        <v>143</v>
      </c>
      <c r="BE283" s="247">
        <f>IF(N283="základní",J283,0)</f>
        <v>0</v>
      </c>
      <c r="BF283" s="247">
        <f>IF(N283="snížená",J283,0)</f>
        <v>0</v>
      </c>
      <c r="BG283" s="247">
        <f>IF(N283="zákl. přenesená",J283,0)</f>
        <v>0</v>
      </c>
      <c r="BH283" s="247">
        <f>IF(N283="sníž. přenesená",J283,0)</f>
        <v>0</v>
      </c>
      <c r="BI283" s="247">
        <f>IF(N283="nulová",J283,0)</f>
        <v>0</v>
      </c>
      <c r="BJ283" s="24" t="s">
        <v>85</v>
      </c>
      <c r="BK283" s="247">
        <f>ROUND(I283*H283,2)</f>
        <v>0</v>
      </c>
      <c r="BL283" s="24" t="s">
        <v>232</v>
      </c>
      <c r="BM283" s="24" t="s">
        <v>423</v>
      </c>
    </row>
    <row r="284" s="12" customFormat="1">
      <c r="B284" s="248"/>
      <c r="C284" s="249"/>
      <c r="D284" s="250" t="s">
        <v>153</v>
      </c>
      <c r="E284" s="251" t="s">
        <v>34</v>
      </c>
      <c r="F284" s="252" t="s">
        <v>424</v>
      </c>
      <c r="G284" s="249"/>
      <c r="H284" s="251" t="s">
        <v>34</v>
      </c>
      <c r="I284" s="253"/>
      <c r="J284" s="249"/>
      <c r="K284" s="249"/>
      <c r="L284" s="254"/>
      <c r="M284" s="255"/>
      <c r="N284" s="256"/>
      <c r="O284" s="256"/>
      <c r="P284" s="256"/>
      <c r="Q284" s="256"/>
      <c r="R284" s="256"/>
      <c r="S284" s="256"/>
      <c r="T284" s="257"/>
      <c r="AT284" s="258" t="s">
        <v>153</v>
      </c>
      <c r="AU284" s="258" t="s">
        <v>87</v>
      </c>
      <c r="AV284" s="12" t="s">
        <v>85</v>
      </c>
      <c r="AW284" s="12" t="s">
        <v>41</v>
      </c>
      <c r="AX284" s="12" t="s">
        <v>78</v>
      </c>
      <c r="AY284" s="258" t="s">
        <v>143</v>
      </c>
    </row>
    <row r="285" s="13" customFormat="1">
      <c r="B285" s="259"/>
      <c r="C285" s="260"/>
      <c r="D285" s="250" t="s">
        <v>153</v>
      </c>
      <c r="E285" s="261" t="s">
        <v>34</v>
      </c>
      <c r="F285" s="262" t="s">
        <v>425</v>
      </c>
      <c r="G285" s="260"/>
      <c r="H285" s="263">
        <v>37.600000000000001</v>
      </c>
      <c r="I285" s="264"/>
      <c r="J285" s="260"/>
      <c r="K285" s="260"/>
      <c r="L285" s="265"/>
      <c r="M285" s="266"/>
      <c r="N285" s="267"/>
      <c r="O285" s="267"/>
      <c r="P285" s="267"/>
      <c r="Q285" s="267"/>
      <c r="R285" s="267"/>
      <c r="S285" s="267"/>
      <c r="T285" s="268"/>
      <c r="AT285" s="269" t="s">
        <v>153</v>
      </c>
      <c r="AU285" s="269" t="s">
        <v>87</v>
      </c>
      <c r="AV285" s="13" t="s">
        <v>87</v>
      </c>
      <c r="AW285" s="13" t="s">
        <v>41</v>
      </c>
      <c r="AX285" s="13" t="s">
        <v>85</v>
      </c>
      <c r="AY285" s="269" t="s">
        <v>143</v>
      </c>
    </row>
    <row r="286" s="1" customFormat="1" ht="38.25" customHeight="1">
      <c r="B286" s="47"/>
      <c r="C286" s="281" t="s">
        <v>426</v>
      </c>
      <c r="D286" s="281" t="s">
        <v>373</v>
      </c>
      <c r="E286" s="282" t="s">
        <v>427</v>
      </c>
      <c r="F286" s="283" t="s">
        <v>428</v>
      </c>
      <c r="G286" s="284" t="s">
        <v>149</v>
      </c>
      <c r="H286" s="285">
        <v>37.600000000000001</v>
      </c>
      <c r="I286" s="286"/>
      <c r="J286" s="287">
        <f>ROUND(I286*H286,2)</f>
        <v>0</v>
      </c>
      <c r="K286" s="283" t="s">
        <v>34</v>
      </c>
      <c r="L286" s="288"/>
      <c r="M286" s="289" t="s">
        <v>34</v>
      </c>
      <c r="N286" s="290" t="s">
        <v>49</v>
      </c>
      <c r="O286" s="48"/>
      <c r="P286" s="245">
        <f>O286*H286</f>
        <v>0</v>
      </c>
      <c r="Q286" s="245">
        <v>0.00044999999999999999</v>
      </c>
      <c r="R286" s="245">
        <f>Q286*H286</f>
        <v>0.016920000000000001</v>
      </c>
      <c r="S286" s="245">
        <v>0</v>
      </c>
      <c r="T286" s="246">
        <f>S286*H286</f>
        <v>0</v>
      </c>
      <c r="AR286" s="24" t="s">
        <v>306</v>
      </c>
      <c r="AT286" s="24" t="s">
        <v>373</v>
      </c>
      <c r="AU286" s="24" t="s">
        <v>87</v>
      </c>
      <c r="AY286" s="24" t="s">
        <v>143</v>
      </c>
      <c r="BE286" s="247">
        <f>IF(N286="základní",J286,0)</f>
        <v>0</v>
      </c>
      <c r="BF286" s="247">
        <f>IF(N286="snížená",J286,0)</f>
        <v>0</v>
      </c>
      <c r="BG286" s="247">
        <f>IF(N286="zákl. přenesená",J286,0)</f>
        <v>0</v>
      </c>
      <c r="BH286" s="247">
        <f>IF(N286="sníž. přenesená",J286,0)</f>
        <v>0</v>
      </c>
      <c r="BI286" s="247">
        <f>IF(N286="nulová",J286,0)</f>
        <v>0</v>
      </c>
      <c r="BJ286" s="24" t="s">
        <v>85</v>
      </c>
      <c r="BK286" s="247">
        <f>ROUND(I286*H286,2)</f>
        <v>0</v>
      </c>
      <c r="BL286" s="24" t="s">
        <v>232</v>
      </c>
      <c r="BM286" s="24" t="s">
        <v>429</v>
      </c>
    </row>
    <row r="287" s="12" customFormat="1">
      <c r="B287" s="248"/>
      <c r="C287" s="249"/>
      <c r="D287" s="250" t="s">
        <v>153</v>
      </c>
      <c r="E287" s="251" t="s">
        <v>34</v>
      </c>
      <c r="F287" s="252" t="s">
        <v>206</v>
      </c>
      <c r="G287" s="249"/>
      <c r="H287" s="251" t="s">
        <v>34</v>
      </c>
      <c r="I287" s="253"/>
      <c r="J287" s="249"/>
      <c r="K287" s="249"/>
      <c r="L287" s="254"/>
      <c r="M287" s="255"/>
      <c r="N287" s="256"/>
      <c r="O287" s="256"/>
      <c r="P287" s="256"/>
      <c r="Q287" s="256"/>
      <c r="R287" s="256"/>
      <c r="S287" s="256"/>
      <c r="T287" s="257"/>
      <c r="AT287" s="258" t="s">
        <v>153</v>
      </c>
      <c r="AU287" s="258" t="s">
        <v>87</v>
      </c>
      <c r="AV287" s="12" t="s">
        <v>85</v>
      </c>
      <c r="AW287" s="12" t="s">
        <v>41</v>
      </c>
      <c r="AX287" s="12" t="s">
        <v>78</v>
      </c>
      <c r="AY287" s="258" t="s">
        <v>143</v>
      </c>
    </row>
    <row r="288" s="13" customFormat="1">
      <c r="B288" s="259"/>
      <c r="C288" s="260"/>
      <c r="D288" s="250" t="s">
        <v>153</v>
      </c>
      <c r="E288" s="261" t="s">
        <v>34</v>
      </c>
      <c r="F288" s="262" t="s">
        <v>430</v>
      </c>
      <c r="G288" s="260"/>
      <c r="H288" s="263">
        <v>37.600000000000001</v>
      </c>
      <c r="I288" s="264"/>
      <c r="J288" s="260"/>
      <c r="K288" s="260"/>
      <c r="L288" s="265"/>
      <c r="M288" s="266"/>
      <c r="N288" s="267"/>
      <c r="O288" s="267"/>
      <c r="P288" s="267"/>
      <c r="Q288" s="267"/>
      <c r="R288" s="267"/>
      <c r="S288" s="267"/>
      <c r="T288" s="268"/>
      <c r="AT288" s="269" t="s">
        <v>153</v>
      </c>
      <c r="AU288" s="269" t="s">
        <v>87</v>
      </c>
      <c r="AV288" s="13" t="s">
        <v>87</v>
      </c>
      <c r="AW288" s="13" t="s">
        <v>41</v>
      </c>
      <c r="AX288" s="13" t="s">
        <v>85</v>
      </c>
      <c r="AY288" s="269" t="s">
        <v>143</v>
      </c>
    </row>
    <row r="289" s="1" customFormat="1" ht="25.5" customHeight="1">
      <c r="B289" s="47"/>
      <c r="C289" s="236" t="s">
        <v>431</v>
      </c>
      <c r="D289" s="236" t="s">
        <v>146</v>
      </c>
      <c r="E289" s="237" t="s">
        <v>432</v>
      </c>
      <c r="F289" s="238" t="s">
        <v>433</v>
      </c>
      <c r="G289" s="239" t="s">
        <v>199</v>
      </c>
      <c r="H289" s="240">
        <v>157.19999999999999</v>
      </c>
      <c r="I289" s="241"/>
      <c r="J289" s="242">
        <f>ROUND(I289*H289,2)</f>
        <v>0</v>
      </c>
      <c r="K289" s="238" t="s">
        <v>150</v>
      </c>
      <c r="L289" s="73"/>
      <c r="M289" s="243" t="s">
        <v>34</v>
      </c>
      <c r="N289" s="244" t="s">
        <v>49</v>
      </c>
      <c r="O289" s="48"/>
      <c r="P289" s="245">
        <f>O289*H289</f>
        <v>0</v>
      </c>
      <c r="Q289" s="245">
        <v>0</v>
      </c>
      <c r="R289" s="245">
        <f>Q289*H289</f>
        <v>0</v>
      </c>
      <c r="S289" s="245">
        <v>0</v>
      </c>
      <c r="T289" s="246">
        <f>S289*H289</f>
        <v>0</v>
      </c>
      <c r="AR289" s="24" t="s">
        <v>232</v>
      </c>
      <c r="AT289" s="24" t="s">
        <v>146</v>
      </c>
      <c r="AU289" s="24" t="s">
        <v>87</v>
      </c>
      <c r="AY289" s="24" t="s">
        <v>143</v>
      </c>
      <c r="BE289" s="247">
        <f>IF(N289="základní",J289,0)</f>
        <v>0</v>
      </c>
      <c r="BF289" s="247">
        <f>IF(N289="snížená",J289,0)</f>
        <v>0</v>
      </c>
      <c r="BG289" s="247">
        <f>IF(N289="zákl. přenesená",J289,0)</f>
        <v>0</v>
      </c>
      <c r="BH289" s="247">
        <f>IF(N289="sníž. přenesená",J289,0)</f>
        <v>0</v>
      </c>
      <c r="BI289" s="247">
        <f>IF(N289="nulová",J289,0)</f>
        <v>0</v>
      </c>
      <c r="BJ289" s="24" t="s">
        <v>85</v>
      </c>
      <c r="BK289" s="247">
        <f>ROUND(I289*H289,2)</f>
        <v>0</v>
      </c>
      <c r="BL289" s="24" t="s">
        <v>232</v>
      </c>
      <c r="BM289" s="24" t="s">
        <v>434</v>
      </c>
    </row>
    <row r="290" s="12" customFormat="1">
      <c r="B290" s="248"/>
      <c r="C290" s="249"/>
      <c r="D290" s="250" t="s">
        <v>153</v>
      </c>
      <c r="E290" s="251" t="s">
        <v>34</v>
      </c>
      <c r="F290" s="252" t="s">
        <v>435</v>
      </c>
      <c r="G290" s="249"/>
      <c r="H290" s="251" t="s">
        <v>34</v>
      </c>
      <c r="I290" s="253"/>
      <c r="J290" s="249"/>
      <c r="K290" s="249"/>
      <c r="L290" s="254"/>
      <c r="M290" s="255"/>
      <c r="N290" s="256"/>
      <c r="O290" s="256"/>
      <c r="P290" s="256"/>
      <c r="Q290" s="256"/>
      <c r="R290" s="256"/>
      <c r="S290" s="256"/>
      <c r="T290" s="257"/>
      <c r="AT290" s="258" t="s">
        <v>153</v>
      </c>
      <c r="AU290" s="258" t="s">
        <v>87</v>
      </c>
      <c r="AV290" s="12" t="s">
        <v>85</v>
      </c>
      <c r="AW290" s="12" t="s">
        <v>41</v>
      </c>
      <c r="AX290" s="12" t="s">
        <v>78</v>
      </c>
      <c r="AY290" s="258" t="s">
        <v>143</v>
      </c>
    </row>
    <row r="291" s="13" customFormat="1">
      <c r="B291" s="259"/>
      <c r="C291" s="260"/>
      <c r="D291" s="250" t="s">
        <v>153</v>
      </c>
      <c r="E291" s="261" t="s">
        <v>34</v>
      </c>
      <c r="F291" s="262" t="s">
        <v>436</v>
      </c>
      <c r="G291" s="260"/>
      <c r="H291" s="263">
        <v>39.299999999999997</v>
      </c>
      <c r="I291" s="264"/>
      <c r="J291" s="260"/>
      <c r="K291" s="260"/>
      <c r="L291" s="265"/>
      <c r="M291" s="266"/>
      <c r="N291" s="267"/>
      <c r="O291" s="267"/>
      <c r="P291" s="267"/>
      <c r="Q291" s="267"/>
      <c r="R291" s="267"/>
      <c r="S291" s="267"/>
      <c r="T291" s="268"/>
      <c r="AT291" s="269" t="s">
        <v>153</v>
      </c>
      <c r="AU291" s="269" t="s">
        <v>87</v>
      </c>
      <c r="AV291" s="13" t="s">
        <v>87</v>
      </c>
      <c r="AW291" s="13" t="s">
        <v>41</v>
      </c>
      <c r="AX291" s="13" t="s">
        <v>78</v>
      </c>
      <c r="AY291" s="269" t="s">
        <v>143</v>
      </c>
    </row>
    <row r="292" s="12" customFormat="1">
      <c r="B292" s="248"/>
      <c r="C292" s="249"/>
      <c r="D292" s="250" t="s">
        <v>153</v>
      </c>
      <c r="E292" s="251" t="s">
        <v>34</v>
      </c>
      <c r="F292" s="252" t="s">
        <v>435</v>
      </c>
      <c r="G292" s="249"/>
      <c r="H292" s="251" t="s">
        <v>34</v>
      </c>
      <c r="I292" s="253"/>
      <c r="J292" s="249"/>
      <c r="K292" s="249"/>
      <c r="L292" s="254"/>
      <c r="M292" s="255"/>
      <c r="N292" s="256"/>
      <c r="O292" s="256"/>
      <c r="P292" s="256"/>
      <c r="Q292" s="256"/>
      <c r="R292" s="256"/>
      <c r="S292" s="256"/>
      <c r="T292" s="257"/>
      <c r="AT292" s="258" t="s">
        <v>153</v>
      </c>
      <c r="AU292" s="258" t="s">
        <v>87</v>
      </c>
      <c r="AV292" s="12" t="s">
        <v>85</v>
      </c>
      <c r="AW292" s="12" t="s">
        <v>41</v>
      </c>
      <c r="AX292" s="12" t="s">
        <v>78</v>
      </c>
      <c r="AY292" s="258" t="s">
        <v>143</v>
      </c>
    </row>
    <row r="293" s="13" customFormat="1">
      <c r="B293" s="259"/>
      <c r="C293" s="260"/>
      <c r="D293" s="250" t="s">
        <v>153</v>
      </c>
      <c r="E293" s="261" t="s">
        <v>34</v>
      </c>
      <c r="F293" s="262" t="s">
        <v>436</v>
      </c>
      <c r="G293" s="260"/>
      <c r="H293" s="263">
        <v>39.299999999999997</v>
      </c>
      <c r="I293" s="264"/>
      <c r="J293" s="260"/>
      <c r="K293" s="260"/>
      <c r="L293" s="265"/>
      <c r="M293" s="266"/>
      <c r="N293" s="267"/>
      <c r="O293" s="267"/>
      <c r="P293" s="267"/>
      <c r="Q293" s="267"/>
      <c r="R293" s="267"/>
      <c r="S293" s="267"/>
      <c r="T293" s="268"/>
      <c r="AT293" s="269" t="s">
        <v>153</v>
      </c>
      <c r="AU293" s="269" t="s">
        <v>87</v>
      </c>
      <c r="AV293" s="13" t="s">
        <v>87</v>
      </c>
      <c r="AW293" s="13" t="s">
        <v>41</v>
      </c>
      <c r="AX293" s="13" t="s">
        <v>78</v>
      </c>
      <c r="AY293" s="269" t="s">
        <v>143</v>
      </c>
    </row>
    <row r="294" s="12" customFormat="1">
      <c r="B294" s="248"/>
      <c r="C294" s="249"/>
      <c r="D294" s="250" t="s">
        <v>153</v>
      </c>
      <c r="E294" s="251" t="s">
        <v>34</v>
      </c>
      <c r="F294" s="252" t="s">
        <v>437</v>
      </c>
      <c r="G294" s="249"/>
      <c r="H294" s="251" t="s">
        <v>34</v>
      </c>
      <c r="I294" s="253"/>
      <c r="J294" s="249"/>
      <c r="K294" s="249"/>
      <c r="L294" s="254"/>
      <c r="M294" s="255"/>
      <c r="N294" s="256"/>
      <c r="O294" s="256"/>
      <c r="P294" s="256"/>
      <c r="Q294" s="256"/>
      <c r="R294" s="256"/>
      <c r="S294" s="256"/>
      <c r="T294" s="257"/>
      <c r="AT294" s="258" t="s">
        <v>153</v>
      </c>
      <c r="AU294" s="258" t="s">
        <v>87</v>
      </c>
      <c r="AV294" s="12" t="s">
        <v>85</v>
      </c>
      <c r="AW294" s="12" t="s">
        <v>41</v>
      </c>
      <c r="AX294" s="12" t="s">
        <v>78</v>
      </c>
      <c r="AY294" s="258" t="s">
        <v>143</v>
      </c>
    </row>
    <row r="295" s="13" customFormat="1">
      <c r="B295" s="259"/>
      <c r="C295" s="260"/>
      <c r="D295" s="250" t="s">
        <v>153</v>
      </c>
      <c r="E295" s="261" t="s">
        <v>34</v>
      </c>
      <c r="F295" s="262" t="s">
        <v>436</v>
      </c>
      <c r="G295" s="260"/>
      <c r="H295" s="263">
        <v>39.299999999999997</v>
      </c>
      <c r="I295" s="264"/>
      <c r="J295" s="260"/>
      <c r="K295" s="260"/>
      <c r="L295" s="265"/>
      <c r="M295" s="266"/>
      <c r="N295" s="267"/>
      <c r="O295" s="267"/>
      <c r="P295" s="267"/>
      <c r="Q295" s="267"/>
      <c r="R295" s="267"/>
      <c r="S295" s="267"/>
      <c r="T295" s="268"/>
      <c r="AT295" s="269" t="s">
        <v>153</v>
      </c>
      <c r="AU295" s="269" t="s">
        <v>87</v>
      </c>
      <c r="AV295" s="13" t="s">
        <v>87</v>
      </c>
      <c r="AW295" s="13" t="s">
        <v>41</v>
      </c>
      <c r="AX295" s="13" t="s">
        <v>78</v>
      </c>
      <c r="AY295" s="269" t="s">
        <v>143</v>
      </c>
    </row>
    <row r="296" s="12" customFormat="1">
      <c r="B296" s="248"/>
      <c r="C296" s="249"/>
      <c r="D296" s="250" t="s">
        <v>153</v>
      </c>
      <c r="E296" s="251" t="s">
        <v>34</v>
      </c>
      <c r="F296" s="252" t="s">
        <v>438</v>
      </c>
      <c r="G296" s="249"/>
      <c r="H296" s="251" t="s">
        <v>34</v>
      </c>
      <c r="I296" s="253"/>
      <c r="J296" s="249"/>
      <c r="K296" s="249"/>
      <c r="L296" s="254"/>
      <c r="M296" s="255"/>
      <c r="N296" s="256"/>
      <c r="O296" s="256"/>
      <c r="P296" s="256"/>
      <c r="Q296" s="256"/>
      <c r="R296" s="256"/>
      <c r="S296" s="256"/>
      <c r="T296" s="257"/>
      <c r="AT296" s="258" t="s">
        <v>153</v>
      </c>
      <c r="AU296" s="258" t="s">
        <v>87</v>
      </c>
      <c r="AV296" s="12" t="s">
        <v>85</v>
      </c>
      <c r="AW296" s="12" t="s">
        <v>41</v>
      </c>
      <c r="AX296" s="12" t="s">
        <v>78</v>
      </c>
      <c r="AY296" s="258" t="s">
        <v>143</v>
      </c>
    </row>
    <row r="297" s="13" customFormat="1">
      <c r="B297" s="259"/>
      <c r="C297" s="260"/>
      <c r="D297" s="250" t="s">
        <v>153</v>
      </c>
      <c r="E297" s="261" t="s">
        <v>34</v>
      </c>
      <c r="F297" s="262" t="s">
        <v>436</v>
      </c>
      <c r="G297" s="260"/>
      <c r="H297" s="263">
        <v>39.299999999999997</v>
      </c>
      <c r="I297" s="264"/>
      <c r="J297" s="260"/>
      <c r="K297" s="260"/>
      <c r="L297" s="265"/>
      <c r="M297" s="266"/>
      <c r="N297" s="267"/>
      <c r="O297" s="267"/>
      <c r="P297" s="267"/>
      <c r="Q297" s="267"/>
      <c r="R297" s="267"/>
      <c r="S297" s="267"/>
      <c r="T297" s="268"/>
      <c r="AT297" s="269" t="s">
        <v>153</v>
      </c>
      <c r="AU297" s="269" t="s">
        <v>87</v>
      </c>
      <c r="AV297" s="13" t="s">
        <v>87</v>
      </c>
      <c r="AW297" s="13" t="s">
        <v>41</v>
      </c>
      <c r="AX297" s="13" t="s">
        <v>78</v>
      </c>
      <c r="AY297" s="269" t="s">
        <v>143</v>
      </c>
    </row>
    <row r="298" s="14" customFormat="1">
      <c r="B298" s="270"/>
      <c r="C298" s="271"/>
      <c r="D298" s="250" t="s">
        <v>153</v>
      </c>
      <c r="E298" s="272" t="s">
        <v>34</v>
      </c>
      <c r="F298" s="273" t="s">
        <v>156</v>
      </c>
      <c r="G298" s="271"/>
      <c r="H298" s="274">
        <v>157.19999999999999</v>
      </c>
      <c r="I298" s="275"/>
      <c r="J298" s="271"/>
      <c r="K298" s="271"/>
      <c r="L298" s="276"/>
      <c r="M298" s="277"/>
      <c r="N298" s="278"/>
      <c r="O298" s="278"/>
      <c r="P298" s="278"/>
      <c r="Q298" s="278"/>
      <c r="R298" s="278"/>
      <c r="S298" s="278"/>
      <c r="T298" s="279"/>
      <c r="AT298" s="280" t="s">
        <v>153</v>
      </c>
      <c r="AU298" s="280" t="s">
        <v>87</v>
      </c>
      <c r="AV298" s="14" t="s">
        <v>151</v>
      </c>
      <c r="AW298" s="14" t="s">
        <v>41</v>
      </c>
      <c r="AX298" s="14" t="s">
        <v>85</v>
      </c>
      <c r="AY298" s="280" t="s">
        <v>143</v>
      </c>
    </row>
    <row r="299" s="1" customFormat="1" ht="38.25" customHeight="1">
      <c r="B299" s="47"/>
      <c r="C299" s="281" t="s">
        <v>439</v>
      </c>
      <c r="D299" s="281" t="s">
        <v>373</v>
      </c>
      <c r="E299" s="282" t="s">
        <v>440</v>
      </c>
      <c r="F299" s="283" t="s">
        <v>441</v>
      </c>
      <c r="G299" s="284" t="s">
        <v>199</v>
      </c>
      <c r="H299" s="285">
        <v>39.299999999999997</v>
      </c>
      <c r="I299" s="286"/>
      <c r="J299" s="287">
        <f>ROUND(I299*H299,2)</f>
        <v>0</v>
      </c>
      <c r="K299" s="283" t="s">
        <v>34</v>
      </c>
      <c r="L299" s="288"/>
      <c r="M299" s="289" t="s">
        <v>34</v>
      </c>
      <c r="N299" s="290" t="s">
        <v>49</v>
      </c>
      <c r="O299" s="48"/>
      <c r="P299" s="245">
        <f>O299*H299</f>
        <v>0</v>
      </c>
      <c r="Q299" s="245">
        <v>0.00024000000000000001</v>
      </c>
      <c r="R299" s="245">
        <f>Q299*H299</f>
        <v>0.0094319999999999994</v>
      </c>
      <c r="S299" s="245">
        <v>0</v>
      </c>
      <c r="T299" s="246">
        <f>S299*H299</f>
        <v>0</v>
      </c>
      <c r="AR299" s="24" t="s">
        <v>306</v>
      </c>
      <c r="AT299" s="24" t="s">
        <v>373</v>
      </c>
      <c r="AU299" s="24" t="s">
        <v>87</v>
      </c>
      <c r="AY299" s="24" t="s">
        <v>143</v>
      </c>
      <c r="BE299" s="247">
        <f>IF(N299="základní",J299,0)</f>
        <v>0</v>
      </c>
      <c r="BF299" s="247">
        <f>IF(N299="snížená",J299,0)</f>
        <v>0</v>
      </c>
      <c r="BG299" s="247">
        <f>IF(N299="zákl. přenesená",J299,0)</f>
        <v>0</v>
      </c>
      <c r="BH299" s="247">
        <f>IF(N299="sníž. přenesená",J299,0)</f>
        <v>0</v>
      </c>
      <c r="BI299" s="247">
        <f>IF(N299="nulová",J299,0)</f>
        <v>0</v>
      </c>
      <c r="BJ299" s="24" t="s">
        <v>85</v>
      </c>
      <c r="BK299" s="247">
        <f>ROUND(I299*H299,2)</f>
        <v>0</v>
      </c>
      <c r="BL299" s="24" t="s">
        <v>232</v>
      </c>
      <c r="BM299" s="24" t="s">
        <v>442</v>
      </c>
    </row>
    <row r="300" s="12" customFormat="1">
      <c r="B300" s="248"/>
      <c r="C300" s="249"/>
      <c r="D300" s="250" t="s">
        <v>153</v>
      </c>
      <c r="E300" s="251" t="s">
        <v>34</v>
      </c>
      <c r="F300" s="252" t="s">
        <v>206</v>
      </c>
      <c r="G300" s="249"/>
      <c r="H300" s="251" t="s">
        <v>34</v>
      </c>
      <c r="I300" s="253"/>
      <c r="J300" s="249"/>
      <c r="K300" s="249"/>
      <c r="L300" s="254"/>
      <c r="M300" s="255"/>
      <c r="N300" s="256"/>
      <c r="O300" s="256"/>
      <c r="P300" s="256"/>
      <c r="Q300" s="256"/>
      <c r="R300" s="256"/>
      <c r="S300" s="256"/>
      <c r="T300" s="257"/>
      <c r="AT300" s="258" t="s">
        <v>153</v>
      </c>
      <c r="AU300" s="258" t="s">
        <v>87</v>
      </c>
      <c r="AV300" s="12" t="s">
        <v>85</v>
      </c>
      <c r="AW300" s="12" t="s">
        <v>41</v>
      </c>
      <c r="AX300" s="12" t="s">
        <v>78</v>
      </c>
      <c r="AY300" s="258" t="s">
        <v>143</v>
      </c>
    </row>
    <row r="301" s="13" customFormat="1">
      <c r="B301" s="259"/>
      <c r="C301" s="260"/>
      <c r="D301" s="250" t="s">
        <v>153</v>
      </c>
      <c r="E301" s="261" t="s">
        <v>34</v>
      </c>
      <c r="F301" s="262" t="s">
        <v>443</v>
      </c>
      <c r="G301" s="260"/>
      <c r="H301" s="263">
        <v>39.299999999999997</v>
      </c>
      <c r="I301" s="264"/>
      <c r="J301" s="260"/>
      <c r="K301" s="260"/>
      <c r="L301" s="265"/>
      <c r="M301" s="266"/>
      <c r="N301" s="267"/>
      <c r="O301" s="267"/>
      <c r="P301" s="267"/>
      <c r="Q301" s="267"/>
      <c r="R301" s="267"/>
      <c r="S301" s="267"/>
      <c r="T301" s="268"/>
      <c r="AT301" s="269" t="s">
        <v>153</v>
      </c>
      <c r="AU301" s="269" t="s">
        <v>87</v>
      </c>
      <c r="AV301" s="13" t="s">
        <v>87</v>
      </c>
      <c r="AW301" s="13" t="s">
        <v>41</v>
      </c>
      <c r="AX301" s="13" t="s">
        <v>85</v>
      </c>
      <c r="AY301" s="269" t="s">
        <v>143</v>
      </c>
    </row>
    <row r="302" s="1" customFormat="1" ht="25.5" customHeight="1">
      <c r="B302" s="47"/>
      <c r="C302" s="281" t="s">
        <v>444</v>
      </c>
      <c r="D302" s="281" t="s">
        <v>373</v>
      </c>
      <c r="E302" s="282" t="s">
        <v>445</v>
      </c>
      <c r="F302" s="283" t="s">
        <v>446</v>
      </c>
      <c r="G302" s="284" t="s">
        <v>199</v>
      </c>
      <c r="H302" s="285">
        <v>39.299999999999997</v>
      </c>
      <c r="I302" s="286"/>
      <c r="J302" s="287">
        <f>ROUND(I302*H302,2)</f>
        <v>0</v>
      </c>
      <c r="K302" s="283" t="s">
        <v>34</v>
      </c>
      <c r="L302" s="288"/>
      <c r="M302" s="289" t="s">
        <v>34</v>
      </c>
      <c r="N302" s="290" t="s">
        <v>49</v>
      </c>
      <c r="O302" s="48"/>
      <c r="P302" s="245">
        <f>O302*H302</f>
        <v>0</v>
      </c>
      <c r="Q302" s="245">
        <v>0.00044999999999999999</v>
      </c>
      <c r="R302" s="245">
        <f>Q302*H302</f>
        <v>0.017684999999999999</v>
      </c>
      <c r="S302" s="245">
        <v>0</v>
      </c>
      <c r="T302" s="246">
        <f>S302*H302</f>
        <v>0</v>
      </c>
      <c r="AR302" s="24" t="s">
        <v>306</v>
      </c>
      <c r="AT302" s="24" t="s">
        <v>373</v>
      </c>
      <c r="AU302" s="24" t="s">
        <v>87</v>
      </c>
      <c r="AY302" s="24" t="s">
        <v>143</v>
      </c>
      <c r="BE302" s="247">
        <f>IF(N302="základní",J302,0)</f>
        <v>0</v>
      </c>
      <c r="BF302" s="247">
        <f>IF(N302="snížená",J302,0)</f>
        <v>0</v>
      </c>
      <c r="BG302" s="247">
        <f>IF(N302="zákl. přenesená",J302,0)</f>
        <v>0</v>
      </c>
      <c r="BH302" s="247">
        <f>IF(N302="sníž. přenesená",J302,0)</f>
        <v>0</v>
      </c>
      <c r="BI302" s="247">
        <f>IF(N302="nulová",J302,0)</f>
        <v>0</v>
      </c>
      <c r="BJ302" s="24" t="s">
        <v>85</v>
      </c>
      <c r="BK302" s="247">
        <f>ROUND(I302*H302,2)</f>
        <v>0</v>
      </c>
      <c r="BL302" s="24" t="s">
        <v>232</v>
      </c>
      <c r="BM302" s="24" t="s">
        <v>447</v>
      </c>
    </row>
    <row r="303" s="12" customFormat="1">
      <c r="B303" s="248"/>
      <c r="C303" s="249"/>
      <c r="D303" s="250" t="s">
        <v>153</v>
      </c>
      <c r="E303" s="251" t="s">
        <v>34</v>
      </c>
      <c r="F303" s="252" t="s">
        <v>206</v>
      </c>
      <c r="G303" s="249"/>
      <c r="H303" s="251" t="s">
        <v>34</v>
      </c>
      <c r="I303" s="253"/>
      <c r="J303" s="249"/>
      <c r="K303" s="249"/>
      <c r="L303" s="254"/>
      <c r="M303" s="255"/>
      <c r="N303" s="256"/>
      <c r="O303" s="256"/>
      <c r="P303" s="256"/>
      <c r="Q303" s="256"/>
      <c r="R303" s="256"/>
      <c r="S303" s="256"/>
      <c r="T303" s="257"/>
      <c r="AT303" s="258" t="s">
        <v>153</v>
      </c>
      <c r="AU303" s="258" t="s">
        <v>87</v>
      </c>
      <c r="AV303" s="12" t="s">
        <v>85</v>
      </c>
      <c r="AW303" s="12" t="s">
        <v>41</v>
      </c>
      <c r="AX303" s="12" t="s">
        <v>78</v>
      </c>
      <c r="AY303" s="258" t="s">
        <v>143</v>
      </c>
    </row>
    <row r="304" s="13" customFormat="1">
      <c r="B304" s="259"/>
      <c r="C304" s="260"/>
      <c r="D304" s="250" t="s">
        <v>153</v>
      </c>
      <c r="E304" s="261" t="s">
        <v>34</v>
      </c>
      <c r="F304" s="262" t="s">
        <v>443</v>
      </c>
      <c r="G304" s="260"/>
      <c r="H304" s="263">
        <v>39.299999999999997</v>
      </c>
      <c r="I304" s="264"/>
      <c r="J304" s="260"/>
      <c r="K304" s="260"/>
      <c r="L304" s="265"/>
      <c r="M304" s="266"/>
      <c r="N304" s="267"/>
      <c r="O304" s="267"/>
      <c r="P304" s="267"/>
      <c r="Q304" s="267"/>
      <c r="R304" s="267"/>
      <c r="S304" s="267"/>
      <c r="T304" s="268"/>
      <c r="AT304" s="269" t="s">
        <v>153</v>
      </c>
      <c r="AU304" s="269" t="s">
        <v>87</v>
      </c>
      <c r="AV304" s="13" t="s">
        <v>87</v>
      </c>
      <c r="AW304" s="13" t="s">
        <v>41</v>
      </c>
      <c r="AX304" s="13" t="s">
        <v>85</v>
      </c>
      <c r="AY304" s="269" t="s">
        <v>143</v>
      </c>
    </row>
    <row r="305" s="1" customFormat="1" ht="25.5" customHeight="1">
      <c r="B305" s="47"/>
      <c r="C305" s="281" t="s">
        <v>448</v>
      </c>
      <c r="D305" s="281" t="s">
        <v>373</v>
      </c>
      <c r="E305" s="282" t="s">
        <v>449</v>
      </c>
      <c r="F305" s="283" t="s">
        <v>450</v>
      </c>
      <c r="G305" s="284" t="s">
        <v>199</v>
      </c>
      <c r="H305" s="285">
        <v>39.299999999999997</v>
      </c>
      <c r="I305" s="286"/>
      <c r="J305" s="287">
        <f>ROUND(I305*H305,2)</f>
        <v>0</v>
      </c>
      <c r="K305" s="283" t="s">
        <v>34</v>
      </c>
      <c r="L305" s="288"/>
      <c r="M305" s="289" t="s">
        <v>34</v>
      </c>
      <c r="N305" s="290" t="s">
        <v>49</v>
      </c>
      <c r="O305" s="48"/>
      <c r="P305" s="245">
        <f>O305*H305</f>
        <v>0</v>
      </c>
      <c r="Q305" s="245">
        <v>0.00029999999999999997</v>
      </c>
      <c r="R305" s="245">
        <f>Q305*H305</f>
        <v>0.011789999999999998</v>
      </c>
      <c r="S305" s="245">
        <v>0</v>
      </c>
      <c r="T305" s="246">
        <f>S305*H305</f>
        <v>0</v>
      </c>
      <c r="AR305" s="24" t="s">
        <v>306</v>
      </c>
      <c r="AT305" s="24" t="s">
        <v>373</v>
      </c>
      <c r="AU305" s="24" t="s">
        <v>87</v>
      </c>
      <c r="AY305" s="24" t="s">
        <v>143</v>
      </c>
      <c r="BE305" s="247">
        <f>IF(N305="základní",J305,0)</f>
        <v>0</v>
      </c>
      <c r="BF305" s="247">
        <f>IF(N305="snížená",J305,0)</f>
        <v>0</v>
      </c>
      <c r="BG305" s="247">
        <f>IF(N305="zákl. přenesená",J305,0)</f>
        <v>0</v>
      </c>
      <c r="BH305" s="247">
        <f>IF(N305="sníž. přenesená",J305,0)</f>
        <v>0</v>
      </c>
      <c r="BI305" s="247">
        <f>IF(N305="nulová",J305,0)</f>
        <v>0</v>
      </c>
      <c r="BJ305" s="24" t="s">
        <v>85</v>
      </c>
      <c r="BK305" s="247">
        <f>ROUND(I305*H305,2)</f>
        <v>0</v>
      </c>
      <c r="BL305" s="24" t="s">
        <v>232</v>
      </c>
      <c r="BM305" s="24" t="s">
        <v>451</v>
      </c>
    </row>
    <row r="306" s="12" customFormat="1">
      <c r="B306" s="248"/>
      <c r="C306" s="249"/>
      <c r="D306" s="250" t="s">
        <v>153</v>
      </c>
      <c r="E306" s="251" t="s">
        <v>34</v>
      </c>
      <c r="F306" s="252" t="s">
        <v>206</v>
      </c>
      <c r="G306" s="249"/>
      <c r="H306" s="251" t="s">
        <v>34</v>
      </c>
      <c r="I306" s="253"/>
      <c r="J306" s="249"/>
      <c r="K306" s="249"/>
      <c r="L306" s="254"/>
      <c r="M306" s="255"/>
      <c r="N306" s="256"/>
      <c r="O306" s="256"/>
      <c r="P306" s="256"/>
      <c r="Q306" s="256"/>
      <c r="R306" s="256"/>
      <c r="S306" s="256"/>
      <c r="T306" s="257"/>
      <c r="AT306" s="258" t="s">
        <v>153</v>
      </c>
      <c r="AU306" s="258" t="s">
        <v>87</v>
      </c>
      <c r="AV306" s="12" t="s">
        <v>85</v>
      </c>
      <c r="AW306" s="12" t="s">
        <v>41</v>
      </c>
      <c r="AX306" s="12" t="s">
        <v>78</v>
      </c>
      <c r="AY306" s="258" t="s">
        <v>143</v>
      </c>
    </row>
    <row r="307" s="13" customFormat="1">
      <c r="B307" s="259"/>
      <c r="C307" s="260"/>
      <c r="D307" s="250" t="s">
        <v>153</v>
      </c>
      <c r="E307" s="261" t="s">
        <v>34</v>
      </c>
      <c r="F307" s="262" t="s">
        <v>443</v>
      </c>
      <c r="G307" s="260"/>
      <c r="H307" s="263">
        <v>39.299999999999997</v>
      </c>
      <c r="I307" s="264"/>
      <c r="J307" s="260"/>
      <c r="K307" s="260"/>
      <c r="L307" s="265"/>
      <c r="M307" s="266"/>
      <c r="N307" s="267"/>
      <c r="O307" s="267"/>
      <c r="P307" s="267"/>
      <c r="Q307" s="267"/>
      <c r="R307" s="267"/>
      <c r="S307" s="267"/>
      <c r="T307" s="268"/>
      <c r="AT307" s="269" t="s">
        <v>153</v>
      </c>
      <c r="AU307" s="269" t="s">
        <v>87</v>
      </c>
      <c r="AV307" s="13" t="s">
        <v>87</v>
      </c>
      <c r="AW307" s="13" t="s">
        <v>41</v>
      </c>
      <c r="AX307" s="13" t="s">
        <v>85</v>
      </c>
      <c r="AY307" s="269" t="s">
        <v>143</v>
      </c>
    </row>
    <row r="308" s="1" customFormat="1" ht="16.5" customHeight="1">
      <c r="B308" s="47"/>
      <c r="C308" s="236" t="s">
        <v>452</v>
      </c>
      <c r="D308" s="236" t="s">
        <v>146</v>
      </c>
      <c r="E308" s="237" t="s">
        <v>453</v>
      </c>
      <c r="F308" s="238" t="s">
        <v>454</v>
      </c>
      <c r="G308" s="239" t="s">
        <v>383</v>
      </c>
      <c r="H308" s="240">
        <v>16.221</v>
      </c>
      <c r="I308" s="241"/>
      <c r="J308" s="242">
        <f>ROUND(I308*H308,2)</f>
        <v>0</v>
      </c>
      <c r="K308" s="238" t="s">
        <v>150</v>
      </c>
      <c r="L308" s="73"/>
      <c r="M308" s="243" t="s">
        <v>34</v>
      </c>
      <c r="N308" s="244" t="s">
        <v>49</v>
      </c>
      <c r="O308" s="48"/>
      <c r="P308" s="245">
        <f>O308*H308</f>
        <v>0</v>
      </c>
      <c r="Q308" s="245">
        <v>1.0000000000000001E-05</v>
      </c>
      <c r="R308" s="245">
        <f>Q308*H308</f>
        <v>0.00016221000000000001</v>
      </c>
      <c r="S308" s="245">
        <v>0</v>
      </c>
      <c r="T308" s="246">
        <f>S308*H308</f>
        <v>0</v>
      </c>
      <c r="AR308" s="24" t="s">
        <v>232</v>
      </c>
      <c r="AT308" s="24" t="s">
        <v>146</v>
      </c>
      <c r="AU308" s="24" t="s">
        <v>87</v>
      </c>
      <c r="AY308" s="24" t="s">
        <v>143</v>
      </c>
      <c r="BE308" s="247">
        <f>IF(N308="základní",J308,0)</f>
        <v>0</v>
      </c>
      <c r="BF308" s="247">
        <f>IF(N308="snížená",J308,0)</f>
        <v>0</v>
      </c>
      <c r="BG308" s="247">
        <f>IF(N308="zákl. přenesená",J308,0)</f>
        <v>0</v>
      </c>
      <c r="BH308" s="247">
        <f>IF(N308="sníž. přenesená",J308,0)</f>
        <v>0</v>
      </c>
      <c r="BI308" s="247">
        <f>IF(N308="nulová",J308,0)</f>
        <v>0</v>
      </c>
      <c r="BJ308" s="24" t="s">
        <v>85</v>
      </c>
      <c r="BK308" s="247">
        <f>ROUND(I308*H308,2)</f>
        <v>0</v>
      </c>
      <c r="BL308" s="24" t="s">
        <v>232</v>
      </c>
      <c r="BM308" s="24" t="s">
        <v>455</v>
      </c>
    </row>
    <row r="309" s="1" customFormat="1" ht="25.5" customHeight="1">
      <c r="B309" s="47"/>
      <c r="C309" s="281" t="s">
        <v>456</v>
      </c>
      <c r="D309" s="281" t="s">
        <v>373</v>
      </c>
      <c r="E309" s="282" t="s">
        <v>457</v>
      </c>
      <c r="F309" s="283" t="s">
        <v>450</v>
      </c>
      <c r="G309" s="284" t="s">
        <v>458</v>
      </c>
      <c r="H309" s="285">
        <v>2</v>
      </c>
      <c r="I309" s="286"/>
      <c r="J309" s="287">
        <f>ROUND(I309*H309,2)</f>
        <v>0</v>
      </c>
      <c r="K309" s="283" t="s">
        <v>34</v>
      </c>
      <c r="L309" s="288"/>
      <c r="M309" s="289" t="s">
        <v>34</v>
      </c>
      <c r="N309" s="290" t="s">
        <v>49</v>
      </c>
      <c r="O309" s="48"/>
      <c r="P309" s="245">
        <f>O309*H309</f>
        <v>0</v>
      </c>
      <c r="Q309" s="245">
        <v>0.00027</v>
      </c>
      <c r="R309" s="245">
        <f>Q309*H309</f>
        <v>0.00054000000000000001</v>
      </c>
      <c r="S309" s="245">
        <v>0</v>
      </c>
      <c r="T309" s="246">
        <f>S309*H309</f>
        <v>0</v>
      </c>
      <c r="AR309" s="24" t="s">
        <v>306</v>
      </c>
      <c r="AT309" s="24" t="s">
        <v>373</v>
      </c>
      <c r="AU309" s="24" t="s">
        <v>87</v>
      </c>
      <c r="AY309" s="24" t="s">
        <v>143</v>
      </c>
      <c r="BE309" s="247">
        <f>IF(N309="základní",J309,0)</f>
        <v>0</v>
      </c>
      <c r="BF309" s="247">
        <f>IF(N309="snížená",J309,0)</f>
        <v>0</v>
      </c>
      <c r="BG309" s="247">
        <f>IF(N309="zákl. přenesená",J309,0)</f>
        <v>0</v>
      </c>
      <c r="BH309" s="247">
        <f>IF(N309="sníž. přenesená",J309,0)</f>
        <v>0</v>
      </c>
      <c r="BI309" s="247">
        <f>IF(N309="nulová",J309,0)</f>
        <v>0</v>
      </c>
      <c r="BJ309" s="24" t="s">
        <v>85</v>
      </c>
      <c r="BK309" s="247">
        <f>ROUND(I309*H309,2)</f>
        <v>0</v>
      </c>
      <c r="BL309" s="24" t="s">
        <v>232</v>
      </c>
      <c r="BM309" s="24" t="s">
        <v>459</v>
      </c>
    </row>
    <row r="310" s="12" customFormat="1">
      <c r="B310" s="248"/>
      <c r="C310" s="249"/>
      <c r="D310" s="250" t="s">
        <v>153</v>
      </c>
      <c r="E310" s="251" t="s">
        <v>34</v>
      </c>
      <c r="F310" s="252" t="s">
        <v>206</v>
      </c>
      <c r="G310" s="249"/>
      <c r="H310" s="251" t="s">
        <v>34</v>
      </c>
      <c r="I310" s="253"/>
      <c r="J310" s="249"/>
      <c r="K310" s="249"/>
      <c r="L310" s="254"/>
      <c r="M310" s="255"/>
      <c r="N310" s="256"/>
      <c r="O310" s="256"/>
      <c r="P310" s="256"/>
      <c r="Q310" s="256"/>
      <c r="R310" s="256"/>
      <c r="S310" s="256"/>
      <c r="T310" s="257"/>
      <c r="AT310" s="258" t="s">
        <v>153</v>
      </c>
      <c r="AU310" s="258" t="s">
        <v>87</v>
      </c>
      <c r="AV310" s="12" t="s">
        <v>85</v>
      </c>
      <c r="AW310" s="12" t="s">
        <v>41</v>
      </c>
      <c r="AX310" s="12" t="s">
        <v>78</v>
      </c>
      <c r="AY310" s="258" t="s">
        <v>143</v>
      </c>
    </row>
    <row r="311" s="13" customFormat="1">
      <c r="B311" s="259"/>
      <c r="C311" s="260"/>
      <c r="D311" s="250" t="s">
        <v>153</v>
      </c>
      <c r="E311" s="261" t="s">
        <v>34</v>
      </c>
      <c r="F311" s="262" t="s">
        <v>87</v>
      </c>
      <c r="G311" s="260"/>
      <c r="H311" s="263">
        <v>2</v>
      </c>
      <c r="I311" s="264"/>
      <c r="J311" s="260"/>
      <c r="K311" s="260"/>
      <c r="L311" s="265"/>
      <c r="M311" s="266"/>
      <c r="N311" s="267"/>
      <c r="O311" s="267"/>
      <c r="P311" s="267"/>
      <c r="Q311" s="267"/>
      <c r="R311" s="267"/>
      <c r="S311" s="267"/>
      <c r="T311" s="268"/>
      <c r="AT311" s="269" t="s">
        <v>153</v>
      </c>
      <c r="AU311" s="269" t="s">
        <v>87</v>
      </c>
      <c r="AV311" s="13" t="s">
        <v>87</v>
      </c>
      <c r="AW311" s="13" t="s">
        <v>41</v>
      </c>
      <c r="AX311" s="13" t="s">
        <v>85</v>
      </c>
      <c r="AY311" s="269" t="s">
        <v>143</v>
      </c>
    </row>
    <row r="312" s="1" customFormat="1" ht="38.25" customHeight="1">
      <c r="B312" s="47"/>
      <c r="C312" s="236" t="s">
        <v>460</v>
      </c>
      <c r="D312" s="236" t="s">
        <v>146</v>
      </c>
      <c r="E312" s="237" t="s">
        <v>461</v>
      </c>
      <c r="F312" s="238" t="s">
        <v>462</v>
      </c>
      <c r="G312" s="239" t="s">
        <v>316</v>
      </c>
      <c r="H312" s="240">
        <v>0.057000000000000002</v>
      </c>
      <c r="I312" s="241"/>
      <c r="J312" s="242">
        <f>ROUND(I312*H312,2)</f>
        <v>0</v>
      </c>
      <c r="K312" s="238" t="s">
        <v>150</v>
      </c>
      <c r="L312" s="73"/>
      <c r="M312" s="243" t="s">
        <v>34</v>
      </c>
      <c r="N312" s="244" t="s">
        <v>49</v>
      </c>
      <c r="O312" s="48"/>
      <c r="P312" s="245">
        <f>O312*H312</f>
        <v>0</v>
      </c>
      <c r="Q312" s="245">
        <v>0</v>
      </c>
      <c r="R312" s="245">
        <f>Q312*H312</f>
        <v>0</v>
      </c>
      <c r="S312" s="245">
        <v>0</v>
      </c>
      <c r="T312" s="246">
        <f>S312*H312</f>
        <v>0</v>
      </c>
      <c r="AR312" s="24" t="s">
        <v>232</v>
      </c>
      <c r="AT312" s="24" t="s">
        <v>146</v>
      </c>
      <c r="AU312" s="24" t="s">
        <v>87</v>
      </c>
      <c r="AY312" s="24" t="s">
        <v>143</v>
      </c>
      <c r="BE312" s="247">
        <f>IF(N312="základní",J312,0)</f>
        <v>0</v>
      </c>
      <c r="BF312" s="247">
        <f>IF(N312="snížená",J312,0)</f>
        <v>0</v>
      </c>
      <c r="BG312" s="247">
        <f>IF(N312="zákl. přenesená",J312,0)</f>
        <v>0</v>
      </c>
      <c r="BH312" s="247">
        <f>IF(N312="sníž. přenesená",J312,0)</f>
        <v>0</v>
      </c>
      <c r="BI312" s="247">
        <f>IF(N312="nulová",J312,0)</f>
        <v>0</v>
      </c>
      <c r="BJ312" s="24" t="s">
        <v>85</v>
      </c>
      <c r="BK312" s="247">
        <f>ROUND(I312*H312,2)</f>
        <v>0</v>
      </c>
      <c r="BL312" s="24" t="s">
        <v>232</v>
      </c>
      <c r="BM312" s="24" t="s">
        <v>463</v>
      </c>
    </row>
    <row r="313" s="11" customFormat="1" ht="29.88" customHeight="1">
      <c r="B313" s="220"/>
      <c r="C313" s="221"/>
      <c r="D313" s="222" t="s">
        <v>77</v>
      </c>
      <c r="E313" s="234" t="s">
        <v>464</v>
      </c>
      <c r="F313" s="234" t="s">
        <v>465</v>
      </c>
      <c r="G313" s="221"/>
      <c r="H313" s="221"/>
      <c r="I313" s="224"/>
      <c r="J313" s="235">
        <f>BK313</f>
        <v>0</v>
      </c>
      <c r="K313" s="221"/>
      <c r="L313" s="226"/>
      <c r="M313" s="227"/>
      <c r="N313" s="228"/>
      <c r="O313" s="228"/>
      <c r="P313" s="229">
        <f>SUM(P314:P340)</f>
        <v>0</v>
      </c>
      <c r="Q313" s="228"/>
      <c r="R313" s="229">
        <f>SUM(R314:R340)</f>
        <v>0</v>
      </c>
      <c r="S313" s="228"/>
      <c r="T313" s="230">
        <f>SUM(T314:T340)</f>
        <v>0</v>
      </c>
      <c r="AR313" s="231" t="s">
        <v>87</v>
      </c>
      <c r="AT313" s="232" t="s">
        <v>77</v>
      </c>
      <c r="AU313" s="232" t="s">
        <v>85</v>
      </c>
      <c r="AY313" s="231" t="s">
        <v>143</v>
      </c>
      <c r="BK313" s="233">
        <f>SUM(BK314:BK340)</f>
        <v>0</v>
      </c>
    </row>
    <row r="314" s="1" customFormat="1" ht="16.5" customHeight="1">
      <c r="B314" s="47"/>
      <c r="C314" s="236" t="s">
        <v>466</v>
      </c>
      <c r="D314" s="236" t="s">
        <v>146</v>
      </c>
      <c r="E314" s="237" t="s">
        <v>467</v>
      </c>
      <c r="F314" s="238" t="s">
        <v>468</v>
      </c>
      <c r="G314" s="239" t="s">
        <v>199</v>
      </c>
      <c r="H314" s="240">
        <v>37.850000000000001</v>
      </c>
      <c r="I314" s="241"/>
      <c r="J314" s="242">
        <f>ROUND(I314*H314,2)</f>
        <v>0</v>
      </c>
      <c r="K314" s="238" t="s">
        <v>34</v>
      </c>
      <c r="L314" s="73"/>
      <c r="M314" s="243" t="s">
        <v>34</v>
      </c>
      <c r="N314" s="244" t="s">
        <v>49</v>
      </c>
      <c r="O314" s="48"/>
      <c r="P314" s="245">
        <f>O314*H314</f>
        <v>0</v>
      </c>
      <c r="Q314" s="245">
        <v>0</v>
      </c>
      <c r="R314" s="245">
        <f>Q314*H314</f>
        <v>0</v>
      </c>
      <c r="S314" s="245">
        <v>0</v>
      </c>
      <c r="T314" s="246">
        <f>S314*H314</f>
        <v>0</v>
      </c>
      <c r="AR314" s="24" t="s">
        <v>232</v>
      </c>
      <c r="AT314" s="24" t="s">
        <v>146</v>
      </c>
      <c r="AU314" s="24" t="s">
        <v>87</v>
      </c>
      <c r="AY314" s="24" t="s">
        <v>143</v>
      </c>
      <c r="BE314" s="247">
        <f>IF(N314="základní",J314,0)</f>
        <v>0</v>
      </c>
      <c r="BF314" s="247">
        <f>IF(N314="snížená",J314,0)</f>
        <v>0</v>
      </c>
      <c r="BG314" s="247">
        <f>IF(N314="zákl. přenesená",J314,0)</f>
        <v>0</v>
      </c>
      <c r="BH314" s="247">
        <f>IF(N314="sníž. přenesená",J314,0)</f>
        <v>0</v>
      </c>
      <c r="BI314" s="247">
        <f>IF(N314="nulová",J314,0)</f>
        <v>0</v>
      </c>
      <c r="BJ314" s="24" t="s">
        <v>85</v>
      </c>
      <c r="BK314" s="247">
        <f>ROUND(I314*H314,2)</f>
        <v>0</v>
      </c>
      <c r="BL314" s="24" t="s">
        <v>232</v>
      </c>
      <c r="BM314" s="24" t="s">
        <v>469</v>
      </c>
    </row>
    <row r="315" s="13" customFormat="1">
      <c r="B315" s="259"/>
      <c r="C315" s="260"/>
      <c r="D315" s="250" t="s">
        <v>153</v>
      </c>
      <c r="E315" s="261" t="s">
        <v>34</v>
      </c>
      <c r="F315" s="262" t="s">
        <v>470</v>
      </c>
      <c r="G315" s="260"/>
      <c r="H315" s="263">
        <v>37.850000000000001</v>
      </c>
      <c r="I315" s="264"/>
      <c r="J315" s="260"/>
      <c r="K315" s="260"/>
      <c r="L315" s="265"/>
      <c r="M315" s="266"/>
      <c r="N315" s="267"/>
      <c r="O315" s="267"/>
      <c r="P315" s="267"/>
      <c r="Q315" s="267"/>
      <c r="R315" s="267"/>
      <c r="S315" s="267"/>
      <c r="T315" s="268"/>
      <c r="AT315" s="269" t="s">
        <v>153</v>
      </c>
      <c r="AU315" s="269" t="s">
        <v>87</v>
      </c>
      <c r="AV315" s="13" t="s">
        <v>87</v>
      </c>
      <c r="AW315" s="13" t="s">
        <v>41</v>
      </c>
      <c r="AX315" s="13" t="s">
        <v>78</v>
      </c>
      <c r="AY315" s="269" t="s">
        <v>143</v>
      </c>
    </row>
    <row r="316" s="14" customFormat="1">
      <c r="B316" s="270"/>
      <c r="C316" s="271"/>
      <c r="D316" s="250" t="s">
        <v>153</v>
      </c>
      <c r="E316" s="272" t="s">
        <v>34</v>
      </c>
      <c r="F316" s="273" t="s">
        <v>156</v>
      </c>
      <c r="G316" s="271"/>
      <c r="H316" s="274">
        <v>37.850000000000001</v>
      </c>
      <c r="I316" s="275"/>
      <c r="J316" s="271"/>
      <c r="K316" s="271"/>
      <c r="L316" s="276"/>
      <c r="M316" s="277"/>
      <c r="N316" s="278"/>
      <c r="O316" s="278"/>
      <c r="P316" s="278"/>
      <c r="Q316" s="278"/>
      <c r="R316" s="278"/>
      <c r="S316" s="278"/>
      <c r="T316" s="279"/>
      <c r="AT316" s="280" t="s">
        <v>153</v>
      </c>
      <c r="AU316" s="280" t="s">
        <v>87</v>
      </c>
      <c r="AV316" s="14" t="s">
        <v>151</v>
      </c>
      <c r="AW316" s="14" t="s">
        <v>41</v>
      </c>
      <c r="AX316" s="14" t="s">
        <v>85</v>
      </c>
      <c r="AY316" s="280" t="s">
        <v>143</v>
      </c>
    </row>
    <row r="317" s="1" customFormat="1" ht="25.5" customHeight="1">
      <c r="B317" s="47"/>
      <c r="C317" s="236" t="s">
        <v>471</v>
      </c>
      <c r="D317" s="236" t="s">
        <v>146</v>
      </c>
      <c r="E317" s="237" t="s">
        <v>472</v>
      </c>
      <c r="F317" s="238" t="s">
        <v>473</v>
      </c>
      <c r="G317" s="239" t="s">
        <v>458</v>
      </c>
      <c r="H317" s="240">
        <v>18</v>
      </c>
      <c r="I317" s="241"/>
      <c r="J317" s="242">
        <f>ROUND(I317*H317,2)</f>
        <v>0</v>
      </c>
      <c r="K317" s="238" t="s">
        <v>34</v>
      </c>
      <c r="L317" s="73"/>
      <c r="M317" s="243" t="s">
        <v>34</v>
      </c>
      <c r="N317" s="244" t="s">
        <v>49</v>
      </c>
      <c r="O317" s="48"/>
      <c r="P317" s="245">
        <f>O317*H317</f>
        <v>0</v>
      </c>
      <c r="Q317" s="245">
        <v>0</v>
      </c>
      <c r="R317" s="245">
        <f>Q317*H317</f>
        <v>0</v>
      </c>
      <c r="S317" s="245">
        <v>0</v>
      </c>
      <c r="T317" s="246">
        <f>S317*H317</f>
        <v>0</v>
      </c>
      <c r="AR317" s="24" t="s">
        <v>232</v>
      </c>
      <c r="AT317" s="24" t="s">
        <v>146</v>
      </c>
      <c r="AU317" s="24" t="s">
        <v>87</v>
      </c>
      <c r="AY317" s="24" t="s">
        <v>143</v>
      </c>
      <c r="BE317" s="247">
        <f>IF(N317="základní",J317,0)</f>
        <v>0</v>
      </c>
      <c r="BF317" s="247">
        <f>IF(N317="snížená",J317,0)</f>
        <v>0</v>
      </c>
      <c r="BG317" s="247">
        <f>IF(N317="zákl. přenesená",J317,0)</f>
        <v>0</v>
      </c>
      <c r="BH317" s="247">
        <f>IF(N317="sníž. přenesená",J317,0)</f>
        <v>0</v>
      </c>
      <c r="BI317" s="247">
        <f>IF(N317="nulová",J317,0)</f>
        <v>0</v>
      </c>
      <c r="BJ317" s="24" t="s">
        <v>85</v>
      </c>
      <c r="BK317" s="247">
        <f>ROUND(I317*H317,2)</f>
        <v>0</v>
      </c>
      <c r="BL317" s="24" t="s">
        <v>232</v>
      </c>
      <c r="BM317" s="24" t="s">
        <v>474</v>
      </c>
    </row>
    <row r="318" s="13" customFormat="1">
      <c r="B318" s="259"/>
      <c r="C318" s="260"/>
      <c r="D318" s="250" t="s">
        <v>153</v>
      </c>
      <c r="E318" s="261" t="s">
        <v>34</v>
      </c>
      <c r="F318" s="262" t="s">
        <v>242</v>
      </c>
      <c r="G318" s="260"/>
      <c r="H318" s="263">
        <v>18</v>
      </c>
      <c r="I318" s="264"/>
      <c r="J318" s="260"/>
      <c r="K318" s="260"/>
      <c r="L318" s="265"/>
      <c r="M318" s="266"/>
      <c r="N318" s="267"/>
      <c r="O318" s="267"/>
      <c r="P318" s="267"/>
      <c r="Q318" s="267"/>
      <c r="R318" s="267"/>
      <c r="S318" s="267"/>
      <c r="T318" s="268"/>
      <c r="AT318" s="269" t="s">
        <v>153</v>
      </c>
      <c r="AU318" s="269" t="s">
        <v>87</v>
      </c>
      <c r="AV318" s="13" t="s">
        <v>87</v>
      </c>
      <c r="AW318" s="13" t="s">
        <v>41</v>
      </c>
      <c r="AX318" s="13" t="s">
        <v>85</v>
      </c>
      <c r="AY318" s="269" t="s">
        <v>143</v>
      </c>
    </row>
    <row r="319" s="1" customFormat="1" ht="16.5" customHeight="1">
      <c r="B319" s="47"/>
      <c r="C319" s="236" t="s">
        <v>475</v>
      </c>
      <c r="D319" s="236" t="s">
        <v>146</v>
      </c>
      <c r="E319" s="237" t="s">
        <v>476</v>
      </c>
      <c r="F319" s="238" t="s">
        <v>477</v>
      </c>
      <c r="G319" s="239" t="s">
        <v>458</v>
      </c>
      <c r="H319" s="240">
        <v>4</v>
      </c>
      <c r="I319" s="241"/>
      <c r="J319" s="242">
        <f>ROUND(I319*H319,2)</f>
        <v>0</v>
      </c>
      <c r="K319" s="238" t="s">
        <v>34</v>
      </c>
      <c r="L319" s="73"/>
      <c r="M319" s="243" t="s">
        <v>34</v>
      </c>
      <c r="N319" s="244" t="s">
        <v>49</v>
      </c>
      <c r="O319" s="48"/>
      <c r="P319" s="245">
        <f>O319*H319</f>
        <v>0</v>
      </c>
      <c r="Q319" s="245">
        <v>0</v>
      </c>
      <c r="R319" s="245">
        <f>Q319*H319</f>
        <v>0</v>
      </c>
      <c r="S319" s="245">
        <v>0</v>
      </c>
      <c r="T319" s="246">
        <f>S319*H319</f>
        <v>0</v>
      </c>
      <c r="AR319" s="24" t="s">
        <v>232</v>
      </c>
      <c r="AT319" s="24" t="s">
        <v>146</v>
      </c>
      <c r="AU319" s="24" t="s">
        <v>87</v>
      </c>
      <c r="AY319" s="24" t="s">
        <v>143</v>
      </c>
      <c r="BE319" s="247">
        <f>IF(N319="základní",J319,0)</f>
        <v>0</v>
      </c>
      <c r="BF319" s="247">
        <f>IF(N319="snížená",J319,0)</f>
        <v>0</v>
      </c>
      <c r="BG319" s="247">
        <f>IF(N319="zákl. přenesená",J319,0)</f>
        <v>0</v>
      </c>
      <c r="BH319" s="247">
        <f>IF(N319="sníž. přenesená",J319,0)</f>
        <v>0</v>
      </c>
      <c r="BI319" s="247">
        <f>IF(N319="nulová",J319,0)</f>
        <v>0</v>
      </c>
      <c r="BJ319" s="24" t="s">
        <v>85</v>
      </c>
      <c r="BK319" s="247">
        <f>ROUND(I319*H319,2)</f>
        <v>0</v>
      </c>
      <c r="BL319" s="24" t="s">
        <v>232</v>
      </c>
      <c r="BM319" s="24" t="s">
        <v>478</v>
      </c>
    </row>
    <row r="320" s="13" customFormat="1">
      <c r="B320" s="259"/>
      <c r="C320" s="260"/>
      <c r="D320" s="250" t="s">
        <v>153</v>
      </c>
      <c r="E320" s="261" t="s">
        <v>34</v>
      </c>
      <c r="F320" s="262" t="s">
        <v>151</v>
      </c>
      <c r="G320" s="260"/>
      <c r="H320" s="263">
        <v>4</v>
      </c>
      <c r="I320" s="264"/>
      <c r="J320" s="260"/>
      <c r="K320" s="260"/>
      <c r="L320" s="265"/>
      <c r="M320" s="266"/>
      <c r="N320" s="267"/>
      <c r="O320" s="267"/>
      <c r="P320" s="267"/>
      <c r="Q320" s="267"/>
      <c r="R320" s="267"/>
      <c r="S320" s="267"/>
      <c r="T320" s="268"/>
      <c r="AT320" s="269" t="s">
        <v>153</v>
      </c>
      <c r="AU320" s="269" t="s">
        <v>87</v>
      </c>
      <c r="AV320" s="13" t="s">
        <v>87</v>
      </c>
      <c r="AW320" s="13" t="s">
        <v>41</v>
      </c>
      <c r="AX320" s="13" t="s">
        <v>85</v>
      </c>
      <c r="AY320" s="269" t="s">
        <v>143</v>
      </c>
    </row>
    <row r="321" s="1" customFormat="1" ht="16.5" customHeight="1">
      <c r="B321" s="47"/>
      <c r="C321" s="236" t="s">
        <v>479</v>
      </c>
      <c r="D321" s="236" t="s">
        <v>146</v>
      </c>
      <c r="E321" s="237" t="s">
        <v>480</v>
      </c>
      <c r="F321" s="238" t="s">
        <v>481</v>
      </c>
      <c r="G321" s="239" t="s">
        <v>199</v>
      </c>
      <c r="H321" s="240">
        <v>37.850000000000001</v>
      </c>
      <c r="I321" s="241"/>
      <c r="J321" s="242">
        <f>ROUND(I321*H321,2)</f>
        <v>0</v>
      </c>
      <c r="K321" s="238" t="s">
        <v>34</v>
      </c>
      <c r="L321" s="73"/>
      <c r="M321" s="243" t="s">
        <v>34</v>
      </c>
      <c r="N321" s="244" t="s">
        <v>49</v>
      </c>
      <c r="O321" s="48"/>
      <c r="P321" s="245">
        <f>O321*H321</f>
        <v>0</v>
      </c>
      <c r="Q321" s="245">
        <v>0</v>
      </c>
      <c r="R321" s="245">
        <f>Q321*H321</f>
        <v>0</v>
      </c>
      <c r="S321" s="245">
        <v>0</v>
      </c>
      <c r="T321" s="246">
        <f>S321*H321</f>
        <v>0</v>
      </c>
      <c r="AR321" s="24" t="s">
        <v>232</v>
      </c>
      <c r="AT321" s="24" t="s">
        <v>146</v>
      </c>
      <c r="AU321" s="24" t="s">
        <v>87</v>
      </c>
      <c r="AY321" s="24" t="s">
        <v>143</v>
      </c>
      <c r="BE321" s="247">
        <f>IF(N321="základní",J321,0)</f>
        <v>0</v>
      </c>
      <c r="BF321" s="247">
        <f>IF(N321="snížená",J321,0)</f>
        <v>0</v>
      </c>
      <c r="BG321" s="247">
        <f>IF(N321="zákl. přenesená",J321,0)</f>
        <v>0</v>
      </c>
      <c r="BH321" s="247">
        <f>IF(N321="sníž. přenesená",J321,0)</f>
        <v>0</v>
      </c>
      <c r="BI321" s="247">
        <f>IF(N321="nulová",J321,0)</f>
        <v>0</v>
      </c>
      <c r="BJ321" s="24" t="s">
        <v>85</v>
      </c>
      <c r="BK321" s="247">
        <f>ROUND(I321*H321,2)</f>
        <v>0</v>
      </c>
      <c r="BL321" s="24" t="s">
        <v>232</v>
      </c>
      <c r="BM321" s="24" t="s">
        <v>482</v>
      </c>
    </row>
    <row r="322" s="13" customFormat="1">
      <c r="B322" s="259"/>
      <c r="C322" s="260"/>
      <c r="D322" s="250" t="s">
        <v>153</v>
      </c>
      <c r="E322" s="261" t="s">
        <v>34</v>
      </c>
      <c r="F322" s="262" t="s">
        <v>470</v>
      </c>
      <c r="G322" s="260"/>
      <c r="H322" s="263">
        <v>37.850000000000001</v>
      </c>
      <c r="I322" s="264"/>
      <c r="J322" s="260"/>
      <c r="K322" s="260"/>
      <c r="L322" s="265"/>
      <c r="M322" s="266"/>
      <c r="N322" s="267"/>
      <c r="O322" s="267"/>
      <c r="P322" s="267"/>
      <c r="Q322" s="267"/>
      <c r="R322" s="267"/>
      <c r="S322" s="267"/>
      <c r="T322" s="268"/>
      <c r="AT322" s="269" t="s">
        <v>153</v>
      </c>
      <c r="AU322" s="269" t="s">
        <v>87</v>
      </c>
      <c r="AV322" s="13" t="s">
        <v>87</v>
      </c>
      <c r="AW322" s="13" t="s">
        <v>41</v>
      </c>
      <c r="AX322" s="13" t="s">
        <v>78</v>
      </c>
      <c r="AY322" s="269" t="s">
        <v>143</v>
      </c>
    </row>
    <row r="323" s="14" customFormat="1">
      <c r="B323" s="270"/>
      <c r="C323" s="271"/>
      <c r="D323" s="250" t="s">
        <v>153</v>
      </c>
      <c r="E323" s="272" t="s">
        <v>34</v>
      </c>
      <c r="F323" s="273" t="s">
        <v>156</v>
      </c>
      <c r="G323" s="271"/>
      <c r="H323" s="274">
        <v>37.850000000000001</v>
      </c>
      <c r="I323" s="275"/>
      <c r="J323" s="271"/>
      <c r="K323" s="271"/>
      <c r="L323" s="276"/>
      <c r="M323" s="277"/>
      <c r="N323" s="278"/>
      <c r="O323" s="278"/>
      <c r="P323" s="278"/>
      <c r="Q323" s="278"/>
      <c r="R323" s="278"/>
      <c r="S323" s="278"/>
      <c r="T323" s="279"/>
      <c r="AT323" s="280" t="s">
        <v>153</v>
      </c>
      <c r="AU323" s="280" t="s">
        <v>87</v>
      </c>
      <c r="AV323" s="14" t="s">
        <v>151</v>
      </c>
      <c r="AW323" s="14" t="s">
        <v>41</v>
      </c>
      <c r="AX323" s="14" t="s">
        <v>85</v>
      </c>
      <c r="AY323" s="280" t="s">
        <v>143</v>
      </c>
    </row>
    <row r="324" s="1" customFormat="1" ht="25.5" customHeight="1">
      <c r="B324" s="47"/>
      <c r="C324" s="236" t="s">
        <v>483</v>
      </c>
      <c r="D324" s="236" t="s">
        <v>146</v>
      </c>
      <c r="E324" s="237" t="s">
        <v>484</v>
      </c>
      <c r="F324" s="238" t="s">
        <v>485</v>
      </c>
      <c r="G324" s="239" t="s">
        <v>458</v>
      </c>
      <c r="H324" s="240">
        <v>1</v>
      </c>
      <c r="I324" s="241"/>
      <c r="J324" s="242">
        <f>ROUND(I324*H324,2)</f>
        <v>0</v>
      </c>
      <c r="K324" s="238" t="s">
        <v>34</v>
      </c>
      <c r="L324" s="73"/>
      <c r="M324" s="243" t="s">
        <v>34</v>
      </c>
      <c r="N324" s="244" t="s">
        <v>49</v>
      </c>
      <c r="O324" s="48"/>
      <c r="P324" s="245">
        <f>O324*H324</f>
        <v>0</v>
      </c>
      <c r="Q324" s="245">
        <v>0</v>
      </c>
      <c r="R324" s="245">
        <f>Q324*H324</f>
        <v>0</v>
      </c>
      <c r="S324" s="245">
        <v>0</v>
      </c>
      <c r="T324" s="246">
        <f>S324*H324</f>
        <v>0</v>
      </c>
      <c r="AR324" s="24" t="s">
        <v>232</v>
      </c>
      <c r="AT324" s="24" t="s">
        <v>146</v>
      </c>
      <c r="AU324" s="24" t="s">
        <v>87</v>
      </c>
      <c r="AY324" s="24" t="s">
        <v>143</v>
      </c>
      <c r="BE324" s="247">
        <f>IF(N324="základní",J324,0)</f>
        <v>0</v>
      </c>
      <c r="BF324" s="247">
        <f>IF(N324="snížená",J324,0)</f>
        <v>0</v>
      </c>
      <c r="BG324" s="247">
        <f>IF(N324="zákl. přenesená",J324,0)</f>
        <v>0</v>
      </c>
      <c r="BH324" s="247">
        <f>IF(N324="sníž. přenesená",J324,0)</f>
        <v>0</v>
      </c>
      <c r="BI324" s="247">
        <f>IF(N324="nulová",J324,0)</f>
        <v>0</v>
      </c>
      <c r="BJ324" s="24" t="s">
        <v>85</v>
      </c>
      <c r="BK324" s="247">
        <f>ROUND(I324*H324,2)</f>
        <v>0</v>
      </c>
      <c r="BL324" s="24" t="s">
        <v>232</v>
      </c>
      <c r="BM324" s="24" t="s">
        <v>486</v>
      </c>
    </row>
    <row r="325" s="13" customFormat="1">
      <c r="B325" s="259"/>
      <c r="C325" s="260"/>
      <c r="D325" s="250" t="s">
        <v>153</v>
      </c>
      <c r="E325" s="261" t="s">
        <v>34</v>
      </c>
      <c r="F325" s="262" t="s">
        <v>85</v>
      </c>
      <c r="G325" s="260"/>
      <c r="H325" s="263">
        <v>1</v>
      </c>
      <c r="I325" s="264"/>
      <c r="J325" s="260"/>
      <c r="K325" s="260"/>
      <c r="L325" s="265"/>
      <c r="M325" s="266"/>
      <c r="N325" s="267"/>
      <c r="O325" s="267"/>
      <c r="P325" s="267"/>
      <c r="Q325" s="267"/>
      <c r="R325" s="267"/>
      <c r="S325" s="267"/>
      <c r="T325" s="268"/>
      <c r="AT325" s="269" t="s">
        <v>153</v>
      </c>
      <c r="AU325" s="269" t="s">
        <v>87</v>
      </c>
      <c r="AV325" s="13" t="s">
        <v>87</v>
      </c>
      <c r="AW325" s="13" t="s">
        <v>41</v>
      </c>
      <c r="AX325" s="13" t="s">
        <v>85</v>
      </c>
      <c r="AY325" s="269" t="s">
        <v>143</v>
      </c>
    </row>
    <row r="326" s="1" customFormat="1" ht="25.5" customHeight="1">
      <c r="B326" s="47"/>
      <c r="C326" s="236" t="s">
        <v>487</v>
      </c>
      <c r="D326" s="236" t="s">
        <v>146</v>
      </c>
      <c r="E326" s="237" t="s">
        <v>488</v>
      </c>
      <c r="F326" s="238" t="s">
        <v>489</v>
      </c>
      <c r="G326" s="239" t="s">
        <v>458</v>
      </c>
      <c r="H326" s="240">
        <v>17</v>
      </c>
      <c r="I326" s="241"/>
      <c r="J326" s="242">
        <f>ROUND(I326*H326,2)</f>
        <v>0</v>
      </c>
      <c r="K326" s="238" t="s">
        <v>34</v>
      </c>
      <c r="L326" s="73"/>
      <c r="M326" s="243" t="s">
        <v>34</v>
      </c>
      <c r="N326" s="244" t="s">
        <v>49</v>
      </c>
      <c r="O326" s="48"/>
      <c r="P326" s="245">
        <f>O326*H326</f>
        <v>0</v>
      </c>
      <c r="Q326" s="245">
        <v>0</v>
      </c>
      <c r="R326" s="245">
        <f>Q326*H326</f>
        <v>0</v>
      </c>
      <c r="S326" s="245">
        <v>0</v>
      </c>
      <c r="T326" s="246">
        <f>S326*H326</f>
        <v>0</v>
      </c>
      <c r="AR326" s="24" t="s">
        <v>232</v>
      </c>
      <c r="AT326" s="24" t="s">
        <v>146</v>
      </c>
      <c r="AU326" s="24" t="s">
        <v>87</v>
      </c>
      <c r="AY326" s="24" t="s">
        <v>143</v>
      </c>
      <c r="BE326" s="247">
        <f>IF(N326="základní",J326,0)</f>
        <v>0</v>
      </c>
      <c r="BF326" s="247">
        <f>IF(N326="snížená",J326,0)</f>
        <v>0</v>
      </c>
      <c r="BG326" s="247">
        <f>IF(N326="zákl. přenesená",J326,0)</f>
        <v>0</v>
      </c>
      <c r="BH326" s="247">
        <f>IF(N326="sníž. přenesená",J326,0)</f>
        <v>0</v>
      </c>
      <c r="BI326" s="247">
        <f>IF(N326="nulová",J326,0)</f>
        <v>0</v>
      </c>
      <c r="BJ326" s="24" t="s">
        <v>85</v>
      </c>
      <c r="BK326" s="247">
        <f>ROUND(I326*H326,2)</f>
        <v>0</v>
      </c>
      <c r="BL326" s="24" t="s">
        <v>232</v>
      </c>
      <c r="BM326" s="24" t="s">
        <v>490</v>
      </c>
    </row>
    <row r="327" s="13" customFormat="1">
      <c r="B327" s="259"/>
      <c r="C327" s="260"/>
      <c r="D327" s="250" t="s">
        <v>153</v>
      </c>
      <c r="E327" s="261" t="s">
        <v>34</v>
      </c>
      <c r="F327" s="262" t="s">
        <v>237</v>
      </c>
      <c r="G327" s="260"/>
      <c r="H327" s="263">
        <v>17</v>
      </c>
      <c r="I327" s="264"/>
      <c r="J327" s="260"/>
      <c r="K327" s="260"/>
      <c r="L327" s="265"/>
      <c r="M327" s="266"/>
      <c r="N327" s="267"/>
      <c r="O327" s="267"/>
      <c r="P327" s="267"/>
      <c r="Q327" s="267"/>
      <c r="R327" s="267"/>
      <c r="S327" s="267"/>
      <c r="T327" s="268"/>
      <c r="AT327" s="269" t="s">
        <v>153</v>
      </c>
      <c r="AU327" s="269" t="s">
        <v>87</v>
      </c>
      <c r="AV327" s="13" t="s">
        <v>87</v>
      </c>
      <c r="AW327" s="13" t="s">
        <v>41</v>
      </c>
      <c r="AX327" s="13" t="s">
        <v>85</v>
      </c>
      <c r="AY327" s="269" t="s">
        <v>143</v>
      </c>
    </row>
    <row r="328" s="1" customFormat="1" ht="25.5" customHeight="1">
      <c r="B328" s="47"/>
      <c r="C328" s="236" t="s">
        <v>491</v>
      </c>
      <c r="D328" s="236" t="s">
        <v>146</v>
      </c>
      <c r="E328" s="237" t="s">
        <v>492</v>
      </c>
      <c r="F328" s="238" t="s">
        <v>493</v>
      </c>
      <c r="G328" s="239" t="s">
        <v>199</v>
      </c>
      <c r="H328" s="240">
        <v>37.850000000000001</v>
      </c>
      <c r="I328" s="241"/>
      <c r="J328" s="242">
        <f>ROUND(I328*H328,2)</f>
        <v>0</v>
      </c>
      <c r="K328" s="238" t="s">
        <v>34</v>
      </c>
      <c r="L328" s="73"/>
      <c r="M328" s="243" t="s">
        <v>34</v>
      </c>
      <c r="N328" s="244" t="s">
        <v>49</v>
      </c>
      <c r="O328" s="48"/>
      <c r="P328" s="245">
        <f>O328*H328</f>
        <v>0</v>
      </c>
      <c r="Q328" s="245">
        <v>0</v>
      </c>
      <c r="R328" s="245">
        <f>Q328*H328</f>
        <v>0</v>
      </c>
      <c r="S328" s="245">
        <v>0</v>
      </c>
      <c r="T328" s="246">
        <f>S328*H328</f>
        <v>0</v>
      </c>
      <c r="AR328" s="24" t="s">
        <v>232</v>
      </c>
      <c r="AT328" s="24" t="s">
        <v>146</v>
      </c>
      <c r="AU328" s="24" t="s">
        <v>87</v>
      </c>
      <c r="AY328" s="24" t="s">
        <v>143</v>
      </c>
      <c r="BE328" s="247">
        <f>IF(N328="základní",J328,0)</f>
        <v>0</v>
      </c>
      <c r="BF328" s="247">
        <f>IF(N328="snížená",J328,0)</f>
        <v>0</v>
      </c>
      <c r="BG328" s="247">
        <f>IF(N328="zákl. přenesená",J328,0)</f>
        <v>0</v>
      </c>
      <c r="BH328" s="247">
        <f>IF(N328="sníž. přenesená",J328,0)</f>
        <v>0</v>
      </c>
      <c r="BI328" s="247">
        <f>IF(N328="nulová",J328,0)</f>
        <v>0</v>
      </c>
      <c r="BJ328" s="24" t="s">
        <v>85</v>
      </c>
      <c r="BK328" s="247">
        <f>ROUND(I328*H328,2)</f>
        <v>0</v>
      </c>
      <c r="BL328" s="24" t="s">
        <v>232</v>
      </c>
      <c r="BM328" s="24" t="s">
        <v>494</v>
      </c>
    </row>
    <row r="329" s="13" customFormat="1">
      <c r="B329" s="259"/>
      <c r="C329" s="260"/>
      <c r="D329" s="250" t="s">
        <v>153</v>
      </c>
      <c r="E329" s="261" t="s">
        <v>34</v>
      </c>
      <c r="F329" s="262" t="s">
        <v>470</v>
      </c>
      <c r="G329" s="260"/>
      <c r="H329" s="263">
        <v>37.850000000000001</v>
      </c>
      <c r="I329" s="264"/>
      <c r="J329" s="260"/>
      <c r="K329" s="260"/>
      <c r="L329" s="265"/>
      <c r="M329" s="266"/>
      <c r="N329" s="267"/>
      <c r="O329" s="267"/>
      <c r="P329" s="267"/>
      <c r="Q329" s="267"/>
      <c r="R329" s="267"/>
      <c r="S329" s="267"/>
      <c r="T329" s="268"/>
      <c r="AT329" s="269" t="s">
        <v>153</v>
      </c>
      <c r="AU329" s="269" t="s">
        <v>87</v>
      </c>
      <c r="AV329" s="13" t="s">
        <v>87</v>
      </c>
      <c r="AW329" s="13" t="s">
        <v>41</v>
      </c>
      <c r="AX329" s="13" t="s">
        <v>78</v>
      </c>
      <c r="AY329" s="269" t="s">
        <v>143</v>
      </c>
    </row>
    <row r="330" s="14" customFormat="1">
      <c r="B330" s="270"/>
      <c r="C330" s="271"/>
      <c r="D330" s="250" t="s">
        <v>153</v>
      </c>
      <c r="E330" s="272" t="s">
        <v>34</v>
      </c>
      <c r="F330" s="273" t="s">
        <v>156</v>
      </c>
      <c r="G330" s="271"/>
      <c r="H330" s="274">
        <v>37.850000000000001</v>
      </c>
      <c r="I330" s="275"/>
      <c r="J330" s="271"/>
      <c r="K330" s="271"/>
      <c r="L330" s="276"/>
      <c r="M330" s="277"/>
      <c r="N330" s="278"/>
      <c r="O330" s="278"/>
      <c r="P330" s="278"/>
      <c r="Q330" s="278"/>
      <c r="R330" s="278"/>
      <c r="S330" s="278"/>
      <c r="T330" s="279"/>
      <c r="AT330" s="280" t="s">
        <v>153</v>
      </c>
      <c r="AU330" s="280" t="s">
        <v>87</v>
      </c>
      <c r="AV330" s="14" t="s">
        <v>151</v>
      </c>
      <c r="AW330" s="14" t="s">
        <v>41</v>
      </c>
      <c r="AX330" s="14" t="s">
        <v>85</v>
      </c>
      <c r="AY330" s="280" t="s">
        <v>143</v>
      </c>
    </row>
    <row r="331" s="1" customFormat="1" ht="16.5" customHeight="1">
      <c r="B331" s="47"/>
      <c r="C331" s="236" t="s">
        <v>495</v>
      </c>
      <c r="D331" s="236" t="s">
        <v>146</v>
      </c>
      <c r="E331" s="237" t="s">
        <v>496</v>
      </c>
      <c r="F331" s="238" t="s">
        <v>497</v>
      </c>
      <c r="G331" s="239" t="s">
        <v>199</v>
      </c>
      <c r="H331" s="240">
        <v>37.850000000000001</v>
      </c>
      <c r="I331" s="241"/>
      <c r="J331" s="242">
        <f>ROUND(I331*H331,2)</f>
        <v>0</v>
      </c>
      <c r="K331" s="238" t="s">
        <v>34</v>
      </c>
      <c r="L331" s="73"/>
      <c r="M331" s="243" t="s">
        <v>34</v>
      </c>
      <c r="N331" s="244" t="s">
        <v>49</v>
      </c>
      <c r="O331" s="48"/>
      <c r="P331" s="245">
        <f>O331*H331</f>
        <v>0</v>
      </c>
      <c r="Q331" s="245">
        <v>0</v>
      </c>
      <c r="R331" s="245">
        <f>Q331*H331</f>
        <v>0</v>
      </c>
      <c r="S331" s="245">
        <v>0</v>
      </c>
      <c r="T331" s="246">
        <f>S331*H331</f>
        <v>0</v>
      </c>
      <c r="AR331" s="24" t="s">
        <v>232</v>
      </c>
      <c r="AT331" s="24" t="s">
        <v>146</v>
      </c>
      <c r="AU331" s="24" t="s">
        <v>87</v>
      </c>
      <c r="AY331" s="24" t="s">
        <v>143</v>
      </c>
      <c r="BE331" s="247">
        <f>IF(N331="základní",J331,0)</f>
        <v>0</v>
      </c>
      <c r="BF331" s="247">
        <f>IF(N331="snížená",J331,0)</f>
        <v>0</v>
      </c>
      <c r="BG331" s="247">
        <f>IF(N331="zákl. přenesená",J331,0)</f>
        <v>0</v>
      </c>
      <c r="BH331" s="247">
        <f>IF(N331="sníž. přenesená",J331,0)</f>
        <v>0</v>
      </c>
      <c r="BI331" s="247">
        <f>IF(N331="nulová",J331,0)</f>
        <v>0</v>
      </c>
      <c r="BJ331" s="24" t="s">
        <v>85</v>
      </c>
      <c r="BK331" s="247">
        <f>ROUND(I331*H331,2)</f>
        <v>0</v>
      </c>
      <c r="BL331" s="24" t="s">
        <v>232</v>
      </c>
      <c r="BM331" s="24" t="s">
        <v>498</v>
      </c>
    </row>
    <row r="332" s="13" customFormat="1">
      <c r="B332" s="259"/>
      <c r="C332" s="260"/>
      <c r="D332" s="250" t="s">
        <v>153</v>
      </c>
      <c r="E332" s="261" t="s">
        <v>34</v>
      </c>
      <c r="F332" s="262" t="s">
        <v>499</v>
      </c>
      <c r="G332" s="260"/>
      <c r="H332" s="263">
        <v>37.850000000000001</v>
      </c>
      <c r="I332" s="264"/>
      <c r="J332" s="260"/>
      <c r="K332" s="260"/>
      <c r="L332" s="265"/>
      <c r="M332" s="266"/>
      <c r="N332" s="267"/>
      <c r="O332" s="267"/>
      <c r="P332" s="267"/>
      <c r="Q332" s="267"/>
      <c r="R332" s="267"/>
      <c r="S332" s="267"/>
      <c r="T332" s="268"/>
      <c r="AT332" s="269" t="s">
        <v>153</v>
      </c>
      <c r="AU332" s="269" t="s">
        <v>87</v>
      </c>
      <c r="AV332" s="13" t="s">
        <v>87</v>
      </c>
      <c r="AW332" s="13" t="s">
        <v>41</v>
      </c>
      <c r="AX332" s="13" t="s">
        <v>78</v>
      </c>
      <c r="AY332" s="269" t="s">
        <v>143</v>
      </c>
    </row>
    <row r="333" s="14" customFormat="1">
      <c r="B333" s="270"/>
      <c r="C333" s="271"/>
      <c r="D333" s="250" t="s">
        <v>153</v>
      </c>
      <c r="E333" s="272" t="s">
        <v>34</v>
      </c>
      <c r="F333" s="273" t="s">
        <v>156</v>
      </c>
      <c r="G333" s="271"/>
      <c r="H333" s="274">
        <v>37.850000000000001</v>
      </c>
      <c r="I333" s="275"/>
      <c r="J333" s="271"/>
      <c r="K333" s="271"/>
      <c r="L333" s="276"/>
      <c r="M333" s="277"/>
      <c r="N333" s="278"/>
      <c r="O333" s="278"/>
      <c r="P333" s="278"/>
      <c r="Q333" s="278"/>
      <c r="R333" s="278"/>
      <c r="S333" s="278"/>
      <c r="T333" s="279"/>
      <c r="AT333" s="280" t="s">
        <v>153</v>
      </c>
      <c r="AU333" s="280" t="s">
        <v>87</v>
      </c>
      <c r="AV333" s="14" t="s">
        <v>151</v>
      </c>
      <c r="AW333" s="14" t="s">
        <v>41</v>
      </c>
      <c r="AX333" s="14" t="s">
        <v>85</v>
      </c>
      <c r="AY333" s="280" t="s">
        <v>143</v>
      </c>
    </row>
    <row r="334" s="1" customFormat="1" ht="25.5" customHeight="1">
      <c r="B334" s="47"/>
      <c r="C334" s="236" t="s">
        <v>500</v>
      </c>
      <c r="D334" s="236" t="s">
        <v>146</v>
      </c>
      <c r="E334" s="237" t="s">
        <v>501</v>
      </c>
      <c r="F334" s="238" t="s">
        <v>502</v>
      </c>
      <c r="G334" s="239" t="s">
        <v>199</v>
      </c>
      <c r="H334" s="240">
        <v>37.850000000000001</v>
      </c>
      <c r="I334" s="241"/>
      <c r="J334" s="242">
        <f>ROUND(I334*H334,2)</f>
        <v>0</v>
      </c>
      <c r="K334" s="238" t="s">
        <v>34</v>
      </c>
      <c r="L334" s="73"/>
      <c r="M334" s="243" t="s">
        <v>34</v>
      </c>
      <c r="N334" s="244" t="s">
        <v>49</v>
      </c>
      <c r="O334" s="48"/>
      <c r="P334" s="245">
        <f>O334*H334</f>
        <v>0</v>
      </c>
      <c r="Q334" s="245">
        <v>0</v>
      </c>
      <c r="R334" s="245">
        <f>Q334*H334</f>
        <v>0</v>
      </c>
      <c r="S334" s="245">
        <v>0</v>
      </c>
      <c r="T334" s="246">
        <f>S334*H334</f>
        <v>0</v>
      </c>
      <c r="AR334" s="24" t="s">
        <v>232</v>
      </c>
      <c r="AT334" s="24" t="s">
        <v>146</v>
      </c>
      <c r="AU334" s="24" t="s">
        <v>87</v>
      </c>
      <c r="AY334" s="24" t="s">
        <v>143</v>
      </c>
      <c r="BE334" s="247">
        <f>IF(N334="základní",J334,0)</f>
        <v>0</v>
      </c>
      <c r="BF334" s="247">
        <f>IF(N334="snížená",J334,0)</f>
        <v>0</v>
      </c>
      <c r="BG334" s="247">
        <f>IF(N334="zákl. přenesená",J334,0)</f>
        <v>0</v>
      </c>
      <c r="BH334" s="247">
        <f>IF(N334="sníž. přenesená",J334,0)</f>
        <v>0</v>
      </c>
      <c r="BI334" s="247">
        <f>IF(N334="nulová",J334,0)</f>
        <v>0</v>
      </c>
      <c r="BJ334" s="24" t="s">
        <v>85</v>
      </c>
      <c r="BK334" s="247">
        <f>ROUND(I334*H334,2)</f>
        <v>0</v>
      </c>
      <c r="BL334" s="24" t="s">
        <v>232</v>
      </c>
      <c r="BM334" s="24" t="s">
        <v>503</v>
      </c>
    </row>
    <row r="335" s="13" customFormat="1">
      <c r="B335" s="259"/>
      <c r="C335" s="260"/>
      <c r="D335" s="250" t="s">
        <v>153</v>
      </c>
      <c r="E335" s="261" t="s">
        <v>34</v>
      </c>
      <c r="F335" s="262" t="s">
        <v>499</v>
      </c>
      <c r="G335" s="260"/>
      <c r="H335" s="263">
        <v>37.850000000000001</v>
      </c>
      <c r="I335" s="264"/>
      <c r="J335" s="260"/>
      <c r="K335" s="260"/>
      <c r="L335" s="265"/>
      <c r="M335" s="266"/>
      <c r="N335" s="267"/>
      <c r="O335" s="267"/>
      <c r="P335" s="267"/>
      <c r="Q335" s="267"/>
      <c r="R335" s="267"/>
      <c r="S335" s="267"/>
      <c r="T335" s="268"/>
      <c r="AT335" s="269" t="s">
        <v>153</v>
      </c>
      <c r="AU335" s="269" t="s">
        <v>87</v>
      </c>
      <c r="AV335" s="13" t="s">
        <v>87</v>
      </c>
      <c r="AW335" s="13" t="s">
        <v>41</v>
      </c>
      <c r="AX335" s="13" t="s">
        <v>78</v>
      </c>
      <c r="AY335" s="269" t="s">
        <v>143</v>
      </c>
    </row>
    <row r="336" s="14" customFormat="1">
      <c r="B336" s="270"/>
      <c r="C336" s="271"/>
      <c r="D336" s="250" t="s">
        <v>153</v>
      </c>
      <c r="E336" s="272" t="s">
        <v>34</v>
      </c>
      <c r="F336" s="273" t="s">
        <v>156</v>
      </c>
      <c r="G336" s="271"/>
      <c r="H336" s="274">
        <v>37.850000000000001</v>
      </c>
      <c r="I336" s="275"/>
      <c r="J336" s="271"/>
      <c r="K336" s="271"/>
      <c r="L336" s="276"/>
      <c r="M336" s="277"/>
      <c r="N336" s="278"/>
      <c r="O336" s="278"/>
      <c r="P336" s="278"/>
      <c r="Q336" s="278"/>
      <c r="R336" s="278"/>
      <c r="S336" s="278"/>
      <c r="T336" s="279"/>
      <c r="AT336" s="280" t="s">
        <v>153</v>
      </c>
      <c r="AU336" s="280" t="s">
        <v>87</v>
      </c>
      <c r="AV336" s="14" t="s">
        <v>151</v>
      </c>
      <c r="AW336" s="14" t="s">
        <v>41</v>
      </c>
      <c r="AX336" s="14" t="s">
        <v>85</v>
      </c>
      <c r="AY336" s="280" t="s">
        <v>143</v>
      </c>
    </row>
    <row r="337" s="1" customFormat="1" ht="38.25" customHeight="1">
      <c r="B337" s="47"/>
      <c r="C337" s="236" t="s">
        <v>504</v>
      </c>
      <c r="D337" s="236" t="s">
        <v>146</v>
      </c>
      <c r="E337" s="237" t="s">
        <v>505</v>
      </c>
      <c r="F337" s="238" t="s">
        <v>506</v>
      </c>
      <c r="G337" s="239" t="s">
        <v>507</v>
      </c>
      <c r="H337" s="240">
        <v>1</v>
      </c>
      <c r="I337" s="241"/>
      <c r="J337" s="242">
        <f>ROUND(I337*H337,2)</f>
        <v>0</v>
      </c>
      <c r="K337" s="238" t="s">
        <v>34</v>
      </c>
      <c r="L337" s="73"/>
      <c r="M337" s="243" t="s">
        <v>34</v>
      </c>
      <c r="N337" s="244" t="s">
        <v>49</v>
      </c>
      <c r="O337" s="48"/>
      <c r="P337" s="245">
        <f>O337*H337</f>
        <v>0</v>
      </c>
      <c r="Q337" s="245">
        <v>0</v>
      </c>
      <c r="R337" s="245">
        <f>Q337*H337</f>
        <v>0</v>
      </c>
      <c r="S337" s="245">
        <v>0</v>
      </c>
      <c r="T337" s="246">
        <f>S337*H337</f>
        <v>0</v>
      </c>
      <c r="AR337" s="24" t="s">
        <v>232</v>
      </c>
      <c r="AT337" s="24" t="s">
        <v>146</v>
      </c>
      <c r="AU337" s="24" t="s">
        <v>87</v>
      </c>
      <c r="AY337" s="24" t="s">
        <v>143</v>
      </c>
      <c r="BE337" s="247">
        <f>IF(N337="základní",J337,0)</f>
        <v>0</v>
      </c>
      <c r="BF337" s="247">
        <f>IF(N337="snížená",J337,0)</f>
        <v>0</v>
      </c>
      <c r="BG337" s="247">
        <f>IF(N337="zákl. přenesená",J337,0)</f>
        <v>0</v>
      </c>
      <c r="BH337" s="247">
        <f>IF(N337="sníž. přenesená",J337,0)</f>
        <v>0</v>
      </c>
      <c r="BI337" s="247">
        <f>IF(N337="nulová",J337,0)</f>
        <v>0</v>
      </c>
      <c r="BJ337" s="24" t="s">
        <v>85</v>
      </c>
      <c r="BK337" s="247">
        <f>ROUND(I337*H337,2)</f>
        <v>0</v>
      </c>
      <c r="BL337" s="24" t="s">
        <v>232</v>
      </c>
      <c r="BM337" s="24" t="s">
        <v>508</v>
      </c>
    </row>
    <row r="338" s="13" customFormat="1">
      <c r="B338" s="259"/>
      <c r="C338" s="260"/>
      <c r="D338" s="250" t="s">
        <v>153</v>
      </c>
      <c r="E338" s="261" t="s">
        <v>34</v>
      </c>
      <c r="F338" s="262" t="s">
        <v>85</v>
      </c>
      <c r="G338" s="260"/>
      <c r="H338" s="263">
        <v>1</v>
      </c>
      <c r="I338" s="264"/>
      <c r="J338" s="260"/>
      <c r="K338" s="260"/>
      <c r="L338" s="265"/>
      <c r="M338" s="266"/>
      <c r="N338" s="267"/>
      <c r="O338" s="267"/>
      <c r="P338" s="267"/>
      <c r="Q338" s="267"/>
      <c r="R338" s="267"/>
      <c r="S338" s="267"/>
      <c r="T338" s="268"/>
      <c r="AT338" s="269" t="s">
        <v>153</v>
      </c>
      <c r="AU338" s="269" t="s">
        <v>87</v>
      </c>
      <c r="AV338" s="13" t="s">
        <v>87</v>
      </c>
      <c r="AW338" s="13" t="s">
        <v>41</v>
      </c>
      <c r="AX338" s="13" t="s">
        <v>85</v>
      </c>
      <c r="AY338" s="269" t="s">
        <v>143</v>
      </c>
    </row>
    <row r="339" s="1" customFormat="1" ht="25.5" customHeight="1">
      <c r="B339" s="47"/>
      <c r="C339" s="236" t="s">
        <v>509</v>
      </c>
      <c r="D339" s="236" t="s">
        <v>146</v>
      </c>
      <c r="E339" s="237" t="s">
        <v>510</v>
      </c>
      <c r="F339" s="238" t="s">
        <v>511</v>
      </c>
      <c r="G339" s="239" t="s">
        <v>507</v>
      </c>
      <c r="H339" s="240">
        <v>1</v>
      </c>
      <c r="I339" s="241"/>
      <c r="J339" s="242">
        <f>ROUND(I339*H339,2)</f>
        <v>0</v>
      </c>
      <c r="K339" s="238" t="s">
        <v>34</v>
      </c>
      <c r="L339" s="73"/>
      <c r="M339" s="243" t="s">
        <v>34</v>
      </c>
      <c r="N339" s="244" t="s">
        <v>49</v>
      </c>
      <c r="O339" s="48"/>
      <c r="P339" s="245">
        <f>O339*H339</f>
        <v>0</v>
      </c>
      <c r="Q339" s="245">
        <v>0</v>
      </c>
      <c r="R339" s="245">
        <f>Q339*H339</f>
        <v>0</v>
      </c>
      <c r="S339" s="245">
        <v>0</v>
      </c>
      <c r="T339" s="246">
        <f>S339*H339</f>
        <v>0</v>
      </c>
      <c r="AR339" s="24" t="s">
        <v>232</v>
      </c>
      <c r="AT339" s="24" t="s">
        <v>146</v>
      </c>
      <c r="AU339" s="24" t="s">
        <v>87</v>
      </c>
      <c r="AY339" s="24" t="s">
        <v>143</v>
      </c>
      <c r="BE339" s="247">
        <f>IF(N339="základní",J339,0)</f>
        <v>0</v>
      </c>
      <c r="BF339" s="247">
        <f>IF(N339="snížená",J339,0)</f>
        <v>0</v>
      </c>
      <c r="BG339" s="247">
        <f>IF(N339="zákl. přenesená",J339,0)</f>
        <v>0</v>
      </c>
      <c r="BH339" s="247">
        <f>IF(N339="sníž. přenesená",J339,0)</f>
        <v>0</v>
      </c>
      <c r="BI339" s="247">
        <f>IF(N339="nulová",J339,0)</f>
        <v>0</v>
      </c>
      <c r="BJ339" s="24" t="s">
        <v>85</v>
      </c>
      <c r="BK339" s="247">
        <f>ROUND(I339*H339,2)</f>
        <v>0</v>
      </c>
      <c r="BL339" s="24" t="s">
        <v>232</v>
      </c>
      <c r="BM339" s="24" t="s">
        <v>512</v>
      </c>
    </row>
    <row r="340" s="13" customFormat="1">
      <c r="B340" s="259"/>
      <c r="C340" s="260"/>
      <c r="D340" s="250" t="s">
        <v>153</v>
      </c>
      <c r="E340" s="261" t="s">
        <v>34</v>
      </c>
      <c r="F340" s="262" t="s">
        <v>85</v>
      </c>
      <c r="G340" s="260"/>
      <c r="H340" s="263">
        <v>1</v>
      </c>
      <c r="I340" s="264"/>
      <c r="J340" s="260"/>
      <c r="K340" s="260"/>
      <c r="L340" s="265"/>
      <c r="M340" s="266"/>
      <c r="N340" s="267"/>
      <c r="O340" s="267"/>
      <c r="P340" s="267"/>
      <c r="Q340" s="267"/>
      <c r="R340" s="267"/>
      <c r="S340" s="267"/>
      <c r="T340" s="268"/>
      <c r="AT340" s="269" t="s">
        <v>153</v>
      </c>
      <c r="AU340" s="269" t="s">
        <v>87</v>
      </c>
      <c r="AV340" s="13" t="s">
        <v>87</v>
      </c>
      <c r="AW340" s="13" t="s">
        <v>41</v>
      </c>
      <c r="AX340" s="13" t="s">
        <v>85</v>
      </c>
      <c r="AY340" s="269" t="s">
        <v>143</v>
      </c>
    </row>
    <row r="341" s="11" customFormat="1" ht="29.88" customHeight="1">
      <c r="B341" s="220"/>
      <c r="C341" s="221"/>
      <c r="D341" s="222" t="s">
        <v>77</v>
      </c>
      <c r="E341" s="234" t="s">
        <v>513</v>
      </c>
      <c r="F341" s="234" t="s">
        <v>514</v>
      </c>
      <c r="G341" s="221"/>
      <c r="H341" s="221"/>
      <c r="I341" s="224"/>
      <c r="J341" s="235">
        <f>BK341</f>
        <v>0</v>
      </c>
      <c r="K341" s="221"/>
      <c r="L341" s="226"/>
      <c r="M341" s="227"/>
      <c r="N341" s="228"/>
      <c r="O341" s="228"/>
      <c r="P341" s="229">
        <f>SUM(P342:P347)</f>
        <v>0</v>
      </c>
      <c r="Q341" s="228"/>
      <c r="R341" s="229">
        <f>SUM(R342:R347)</f>
        <v>0.031949999999999999</v>
      </c>
      <c r="S341" s="228"/>
      <c r="T341" s="230">
        <f>SUM(T342:T347)</f>
        <v>0</v>
      </c>
      <c r="AR341" s="231" t="s">
        <v>87</v>
      </c>
      <c r="AT341" s="232" t="s">
        <v>77</v>
      </c>
      <c r="AU341" s="232" t="s">
        <v>85</v>
      </c>
      <c r="AY341" s="231" t="s">
        <v>143</v>
      </c>
      <c r="BK341" s="233">
        <f>SUM(BK342:BK347)</f>
        <v>0</v>
      </c>
    </row>
    <row r="342" s="1" customFormat="1" ht="25.5" customHeight="1">
      <c r="B342" s="47"/>
      <c r="C342" s="236" t="s">
        <v>515</v>
      </c>
      <c r="D342" s="236" t="s">
        <v>146</v>
      </c>
      <c r="E342" s="237" t="s">
        <v>516</v>
      </c>
      <c r="F342" s="238" t="s">
        <v>517</v>
      </c>
      <c r="G342" s="239" t="s">
        <v>149</v>
      </c>
      <c r="H342" s="240">
        <v>45</v>
      </c>
      <c r="I342" s="241"/>
      <c r="J342" s="242">
        <f>ROUND(I342*H342,2)</f>
        <v>0</v>
      </c>
      <c r="K342" s="238" t="s">
        <v>150</v>
      </c>
      <c r="L342" s="73"/>
      <c r="M342" s="243" t="s">
        <v>34</v>
      </c>
      <c r="N342" s="244" t="s">
        <v>49</v>
      </c>
      <c r="O342" s="48"/>
      <c r="P342" s="245">
        <f>O342*H342</f>
        <v>0</v>
      </c>
      <c r="Q342" s="245">
        <v>0.00017000000000000001</v>
      </c>
      <c r="R342" s="245">
        <f>Q342*H342</f>
        <v>0.0076500000000000005</v>
      </c>
      <c r="S342" s="245">
        <v>0</v>
      </c>
      <c r="T342" s="246">
        <f>S342*H342</f>
        <v>0</v>
      </c>
      <c r="AR342" s="24" t="s">
        <v>232</v>
      </c>
      <c r="AT342" s="24" t="s">
        <v>146</v>
      </c>
      <c r="AU342" s="24" t="s">
        <v>87</v>
      </c>
      <c r="AY342" s="24" t="s">
        <v>143</v>
      </c>
      <c r="BE342" s="247">
        <f>IF(N342="základní",J342,0)</f>
        <v>0</v>
      </c>
      <c r="BF342" s="247">
        <f>IF(N342="snížená",J342,0)</f>
        <v>0</v>
      </c>
      <c r="BG342" s="247">
        <f>IF(N342="zákl. přenesená",J342,0)</f>
        <v>0</v>
      </c>
      <c r="BH342" s="247">
        <f>IF(N342="sníž. přenesená",J342,0)</f>
        <v>0</v>
      </c>
      <c r="BI342" s="247">
        <f>IF(N342="nulová",J342,0)</f>
        <v>0</v>
      </c>
      <c r="BJ342" s="24" t="s">
        <v>85</v>
      </c>
      <c r="BK342" s="247">
        <f>ROUND(I342*H342,2)</f>
        <v>0</v>
      </c>
      <c r="BL342" s="24" t="s">
        <v>232</v>
      </c>
      <c r="BM342" s="24" t="s">
        <v>518</v>
      </c>
    </row>
    <row r="343" s="12" customFormat="1">
      <c r="B343" s="248"/>
      <c r="C343" s="249"/>
      <c r="D343" s="250" t="s">
        <v>153</v>
      </c>
      <c r="E343" s="251" t="s">
        <v>34</v>
      </c>
      <c r="F343" s="252" t="s">
        <v>165</v>
      </c>
      <c r="G343" s="249"/>
      <c r="H343" s="251" t="s">
        <v>34</v>
      </c>
      <c r="I343" s="253"/>
      <c r="J343" s="249"/>
      <c r="K343" s="249"/>
      <c r="L343" s="254"/>
      <c r="M343" s="255"/>
      <c r="N343" s="256"/>
      <c r="O343" s="256"/>
      <c r="P343" s="256"/>
      <c r="Q343" s="256"/>
      <c r="R343" s="256"/>
      <c r="S343" s="256"/>
      <c r="T343" s="257"/>
      <c r="AT343" s="258" t="s">
        <v>153</v>
      </c>
      <c r="AU343" s="258" t="s">
        <v>87</v>
      </c>
      <c r="AV343" s="12" t="s">
        <v>85</v>
      </c>
      <c r="AW343" s="12" t="s">
        <v>41</v>
      </c>
      <c r="AX343" s="12" t="s">
        <v>78</v>
      </c>
      <c r="AY343" s="258" t="s">
        <v>143</v>
      </c>
    </row>
    <row r="344" s="13" customFormat="1">
      <c r="B344" s="259"/>
      <c r="C344" s="260"/>
      <c r="D344" s="250" t="s">
        <v>153</v>
      </c>
      <c r="E344" s="261" t="s">
        <v>34</v>
      </c>
      <c r="F344" s="262" t="s">
        <v>166</v>
      </c>
      <c r="G344" s="260"/>
      <c r="H344" s="263">
        <v>45</v>
      </c>
      <c r="I344" s="264"/>
      <c r="J344" s="260"/>
      <c r="K344" s="260"/>
      <c r="L344" s="265"/>
      <c r="M344" s="266"/>
      <c r="N344" s="267"/>
      <c r="O344" s="267"/>
      <c r="P344" s="267"/>
      <c r="Q344" s="267"/>
      <c r="R344" s="267"/>
      <c r="S344" s="267"/>
      <c r="T344" s="268"/>
      <c r="AT344" s="269" t="s">
        <v>153</v>
      </c>
      <c r="AU344" s="269" t="s">
        <v>87</v>
      </c>
      <c r="AV344" s="13" t="s">
        <v>87</v>
      </c>
      <c r="AW344" s="13" t="s">
        <v>41</v>
      </c>
      <c r="AX344" s="13" t="s">
        <v>85</v>
      </c>
      <c r="AY344" s="269" t="s">
        <v>143</v>
      </c>
    </row>
    <row r="345" s="1" customFormat="1" ht="25.5" customHeight="1">
      <c r="B345" s="47"/>
      <c r="C345" s="236" t="s">
        <v>519</v>
      </c>
      <c r="D345" s="236" t="s">
        <v>146</v>
      </c>
      <c r="E345" s="237" t="s">
        <v>520</v>
      </c>
      <c r="F345" s="238" t="s">
        <v>521</v>
      </c>
      <c r="G345" s="239" t="s">
        <v>149</v>
      </c>
      <c r="H345" s="240">
        <v>45</v>
      </c>
      <c r="I345" s="241"/>
      <c r="J345" s="242">
        <f>ROUND(I345*H345,2)</f>
        <v>0</v>
      </c>
      <c r="K345" s="238" t="s">
        <v>150</v>
      </c>
      <c r="L345" s="73"/>
      <c r="M345" s="243" t="s">
        <v>34</v>
      </c>
      <c r="N345" s="244" t="s">
        <v>49</v>
      </c>
      <c r="O345" s="48"/>
      <c r="P345" s="245">
        <f>O345*H345</f>
        <v>0</v>
      </c>
      <c r="Q345" s="245">
        <v>0.00054000000000000001</v>
      </c>
      <c r="R345" s="245">
        <f>Q345*H345</f>
        <v>0.024299999999999999</v>
      </c>
      <c r="S345" s="245">
        <v>0</v>
      </c>
      <c r="T345" s="246">
        <f>S345*H345</f>
        <v>0</v>
      </c>
      <c r="AR345" s="24" t="s">
        <v>232</v>
      </c>
      <c r="AT345" s="24" t="s">
        <v>146</v>
      </c>
      <c r="AU345" s="24" t="s">
        <v>87</v>
      </c>
      <c r="AY345" s="24" t="s">
        <v>143</v>
      </c>
      <c r="BE345" s="247">
        <f>IF(N345="základní",J345,0)</f>
        <v>0</v>
      </c>
      <c r="BF345" s="247">
        <f>IF(N345="snížená",J345,0)</f>
        <v>0</v>
      </c>
      <c r="BG345" s="247">
        <f>IF(N345="zákl. přenesená",J345,0)</f>
        <v>0</v>
      </c>
      <c r="BH345" s="247">
        <f>IF(N345="sníž. přenesená",J345,0)</f>
        <v>0</v>
      </c>
      <c r="BI345" s="247">
        <f>IF(N345="nulová",J345,0)</f>
        <v>0</v>
      </c>
      <c r="BJ345" s="24" t="s">
        <v>85</v>
      </c>
      <c r="BK345" s="247">
        <f>ROUND(I345*H345,2)</f>
        <v>0</v>
      </c>
      <c r="BL345" s="24" t="s">
        <v>232</v>
      </c>
      <c r="BM345" s="24" t="s">
        <v>522</v>
      </c>
    </row>
    <row r="346" s="12" customFormat="1">
      <c r="B346" s="248"/>
      <c r="C346" s="249"/>
      <c r="D346" s="250" t="s">
        <v>153</v>
      </c>
      <c r="E346" s="251" t="s">
        <v>34</v>
      </c>
      <c r="F346" s="252" t="s">
        <v>523</v>
      </c>
      <c r="G346" s="249"/>
      <c r="H346" s="251" t="s">
        <v>34</v>
      </c>
      <c r="I346" s="253"/>
      <c r="J346" s="249"/>
      <c r="K346" s="249"/>
      <c r="L346" s="254"/>
      <c r="M346" s="255"/>
      <c r="N346" s="256"/>
      <c r="O346" s="256"/>
      <c r="P346" s="256"/>
      <c r="Q346" s="256"/>
      <c r="R346" s="256"/>
      <c r="S346" s="256"/>
      <c r="T346" s="257"/>
      <c r="AT346" s="258" t="s">
        <v>153</v>
      </c>
      <c r="AU346" s="258" t="s">
        <v>87</v>
      </c>
      <c r="AV346" s="12" t="s">
        <v>85</v>
      </c>
      <c r="AW346" s="12" t="s">
        <v>41</v>
      </c>
      <c r="AX346" s="12" t="s">
        <v>78</v>
      </c>
      <c r="AY346" s="258" t="s">
        <v>143</v>
      </c>
    </row>
    <row r="347" s="13" customFormat="1">
      <c r="B347" s="259"/>
      <c r="C347" s="260"/>
      <c r="D347" s="250" t="s">
        <v>153</v>
      </c>
      <c r="E347" s="261" t="s">
        <v>34</v>
      </c>
      <c r="F347" s="262" t="s">
        <v>166</v>
      </c>
      <c r="G347" s="260"/>
      <c r="H347" s="263">
        <v>45</v>
      </c>
      <c r="I347" s="264"/>
      <c r="J347" s="260"/>
      <c r="K347" s="260"/>
      <c r="L347" s="265"/>
      <c r="M347" s="291"/>
      <c r="N347" s="292"/>
      <c r="O347" s="292"/>
      <c r="P347" s="292"/>
      <c r="Q347" s="292"/>
      <c r="R347" s="292"/>
      <c r="S347" s="292"/>
      <c r="T347" s="293"/>
      <c r="AT347" s="269" t="s">
        <v>153</v>
      </c>
      <c r="AU347" s="269" t="s">
        <v>87</v>
      </c>
      <c r="AV347" s="13" t="s">
        <v>87</v>
      </c>
      <c r="AW347" s="13" t="s">
        <v>41</v>
      </c>
      <c r="AX347" s="13" t="s">
        <v>85</v>
      </c>
      <c r="AY347" s="269" t="s">
        <v>143</v>
      </c>
    </row>
    <row r="348" s="1" customFormat="1" ht="6.96" customHeight="1">
      <c r="B348" s="68"/>
      <c r="C348" s="69"/>
      <c r="D348" s="69"/>
      <c r="E348" s="69"/>
      <c r="F348" s="69"/>
      <c r="G348" s="69"/>
      <c r="H348" s="69"/>
      <c r="I348" s="179"/>
      <c r="J348" s="69"/>
      <c r="K348" s="69"/>
      <c r="L348" s="73"/>
    </row>
  </sheetData>
  <sheetProtection sheet="1" autoFilter="0" formatColumns="0" formatRows="0" objects="1" scenarios="1" spinCount="100000" saltValue="rZKvLyECSOahI8NhulPGSDSCAYkUhbUXJkSfqo3Dyqu1AbwMetJHOuxEj819BvXLWM6JYfPsIqrLge+XdTqsWA==" hashValue="NUtsWgXcJAebK4cJm7BrSaQX5G0XfCW+Ln/sBS2A5dIeTtLTpncy4Ka+4zGg1uRYzQL7PCMfNWZ0jgZBnHqAng==" algorithmName="SHA-512" password="CC35"/>
  <autoFilter ref="C96:K347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85:H85"/>
    <mergeCell ref="E87:H87"/>
    <mergeCell ref="E89:H89"/>
    <mergeCell ref="G1:H1"/>
    <mergeCell ref="L2:V2"/>
  </mergeCells>
  <hyperlinks>
    <hyperlink ref="F1:G1" location="C2" display="1) Krycí list soupisu"/>
    <hyperlink ref="G1:H1" location="C58" display="2) Rekapitulace"/>
    <hyperlink ref="J1" location="C96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49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50"/>
      <c r="C1" s="150"/>
      <c r="D1" s="151" t="s">
        <v>1</v>
      </c>
      <c r="E1" s="150"/>
      <c r="F1" s="152" t="s">
        <v>97</v>
      </c>
      <c r="G1" s="152" t="s">
        <v>98</v>
      </c>
      <c r="H1" s="152"/>
      <c r="I1" s="153"/>
      <c r="J1" s="152" t="s">
        <v>99</v>
      </c>
      <c r="K1" s="151" t="s">
        <v>100</v>
      </c>
      <c r="L1" s="152" t="s">
        <v>101</v>
      </c>
      <c r="M1" s="152"/>
      <c r="N1" s="152"/>
      <c r="O1" s="152"/>
      <c r="P1" s="152"/>
      <c r="Q1" s="152"/>
      <c r="R1" s="152"/>
      <c r="S1" s="152"/>
      <c r="T1" s="15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96</v>
      </c>
    </row>
    <row r="3" ht="6.96" customHeight="1">
      <c r="B3" s="25"/>
      <c r="C3" s="26"/>
      <c r="D3" s="26"/>
      <c r="E3" s="26"/>
      <c r="F3" s="26"/>
      <c r="G3" s="26"/>
      <c r="H3" s="26"/>
      <c r="I3" s="154"/>
      <c r="J3" s="26"/>
      <c r="K3" s="27"/>
      <c r="AT3" s="24" t="s">
        <v>87</v>
      </c>
    </row>
    <row r="4" ht="36.96" customHeight="1">
      <c r="B4" s="28"/>
      <c r="C4" s="29"/>
      <c r="D4" s="30" t="s">
        <v>102</v>
      </c>
      <c r="E4" s="29"/>
      <c r="F4" s="29"/>
      <c r="G4" s="29"/>
      <c r="H4" s="29"/>
      <c r="I4" s="155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55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55"/>
      <c r="J6" s="29"/>
      <c r="K6" s="31"/>
    </row>
    <row r="7" ht="16.5" customHeight="1">
      <c r="B7" s="28"/>
      <c r="C7" s="29"/>
      <c r="D7" s="29"/>
      <c r="E7" s="156" t="str">
        <f>'Rekapitulace stavby'!K6</f>
        <v>Oprava balkonu v nádvoří , Křížkovského 8</v>
      </c>
      <c r="F7" s="40"/>
      <c r="G7" s="40"/>
      <c r="H7" s="40"/>
      <c r="I7" s="155"/>
      <c r="J7" s="29"/>
      <c r="K7" s="31"/>
    </row>
    <row r="8">
      <c r="B8" s="28"/>
      <c r="C8" s="29"/>
      <c r="D8" s="40" t="s">
        <v>103</v>
      </c>
      <c r="E8" s="29"/>
      <c r="F8" s="29"/>
      <c r="G8" s="29"/>
      <c r="H8" s="29"/>
      <c r="I8" s="155"/>
      <c r="J8" s="29"/>
      <c r="K8" s="31"/>
    </row>
    <row r="9" s="1" customFormat="1" ht="16.5" customHeight="1">
      <c r="B9" s="47"/>
      <c r="C9" s="48"/>
      <c r="D9" s="48"/>
      <c r="E9" s="156" t="s">
        <v>524</v>
      </c>
      <c r="F9" s="48"/>
      <c r="G9" s="48"/>
      <c r="H9" s="48"/>
      <c r="I9" s="157"/>
      <c r="J9" s="48"/>
      <c r="K9" s="52"/>
    </row>
    <row r="10" s="1" customFormat="1">
      <c r="B10" s="47"/>
      <c r="C10" s="48"/>
      <c r="D10" s="40" t="s">
        <v>105</v>
      </c>
      <c r="E10" s="48"/>
      <c r="F10" s="48"/>
      <c r="G10" s="48"/>
      <c r="H10" s="48"/>
      <c r="I10" s="157"/>
      <c r="J10" s="48"/>
      <c r="K10" s="52"/>
    </row>
    <row r="11" s="1" customFormat="1" ht="36.96" customHeight="1">
      <c r="B11" s="47"/>
      <c r="C11" s="48"/>
      <c r="D11" s="48"/>
      <c r="E11" s="158" t="s">
        <v>525</v>
      </c>
      <c r="F11" s="48"/>
      <c r="G11" s="48"/>
      <c r="H11" s="48"/>
      <c r="I11" s="157"/>
      <c r="J11" s="48"/>
      <c r="K11" s="52"/>
    </row>
    <row r="12" s="1" customFormat="1">
      <c r="B12" s="47"/>
      <c r="C12" s="48"/>
      <c r="D12" s="48"/>
      <c r="E12" s="48"/>
      <c r="F12" s="48"/>
      <c r="G12" s="48"/>
      <c r="H12" s="48"/>
      <c r="I12" s="157"/>
      <c r="J12" s="48"/>
      <c r="K12" s="52"/>
    </row>
    <row r="13" s="1" customFormat="1" ht="14.4" customHeight="1">
      <c r="B13" s="47"/>
      <c r="C13" s="48"/>
      <c r="D13" s="40" t="s">
        <v>20</v>
      </c>
      <c r="E13" s="48"/>
      <c r="F13" s="35" t="s">
        <v>34</v>
      </c>
      <c r="G13" s="48"/>
      <c r="H13" s="48"/>
      <c r="I13" s="159" t="s">
        <v>22</v>
      </c>
      <c r="J13" s="35" t="s">
        <v>34</v>
      </c>
      <c r="K13" s="52"/>
    </row>
    <row r="14" s="1" customFormat="1" ht="14.4" customHeight="1">
      <c r="B14" s="47"/>
      <c r="C14" s="48"/>
      <c r="D14" s="40" t="s">
        <v>24</v>
      </c>
      <c r="E14" s="48"/>
      <c r="F14" s="35" t="s">
        <v>25</v>
      </c>
      <c r="G14" s="48"/>
      <c r="H14" s="48"/>
      <c r="I14" s="159" t="s">
        <v>26</v>
      </c>
      <c r="J14" s="160" t="str">
        <f>'Rekapitulace stavby'!AN8</f>
        <v>7. 8. 2017</v>
      </c>
      <c r="K14" s="52"/>
    </row>
    <row r="15" s="1" customFormat="1" ht="10.8" customHeight="1">
      <c r="B15" s="47"/>
      <c r="C15" s="48"/>
      <c r="D15" s="48"/>
      <c r="E15" s="48"/>
      <c r="F15" s="48"/>
      <c r="G15" s="48"/>
      <c r="H15" s="48"/>
      <c r="I15" s="157"/>
      <c r="J15" s="48"/>
      <c r="K15" s="52"/>
    </row>
    <row r="16" s="1" customFormat="1" ht="14.4" customHeight="1">
      <c r="B16" s="47"/>
      <c r="C16" s="48"/>
      <c r="D16" s="40" t="s">
        <v>32</v>
      </c>
      <c r="E16" s="48"/>
      <c r="F16" s="48"/>
      <c r="G16" s="48"/>
      <c r="H16" s="48"/>
      <c r="I16" s="159" t="s">
        <v>33</v>
      </c>
      <c r="J16" s="35" t="s">
        <v>34</v>
      </c>
      <c r="K16" s="52"/>
    </row>
    <row r="17" s="1" customFormat="1" ht="18" customHeight="1">
      <c r="B17" s="47"/>
      <c r="C17" s="48"/>
      <c r="D17" s="48"/>
      <c r="E17" s="35" t="s">
        <v>35</v>
      </c>
      <c r="F17" s="48"/>
      <c r="G17" s="48"/>
      <c r="H17" s="48"/>
      <c r="I17" s="159" t="s">
        <v>36</v>
      </c>
      <c r="J17" s="35" t="s">
        <v>34</v>
      </c>
      <c r="K17" s="52"/>
    </row>
    <row r="18" s="1" customFormat="1" ht="6.96" customHeight="1">
      <c r="B18" s="47"/>
      <c r="C18" s="48"/>
      <c r="D18" s="48"/>
      <c r="E18" s="48"/>
      <c r="F18" s="48"/>
      <c r="G18" s="48"/>
      <c r="H18" s="48"/>
      <c r="I18" s="157"/>
      <c r="J18" s="48"/>
      <c r="K18" s="52"/>
    </row>
    <row r="19" s="1" customFormat="1" ht="14.4" customHeight="1">
      <c r="B19" s="47"/>
      <c r="C19" s="48"/>
      <c r="D19" s="40" t="s">
        <v>37</v>
      </c>
      <c r="E19" s="48"/>
      <c r="F19" s="48"/>
      <c r="G19" s="48"/>
      <c r="H19" s="48"/>
      <c r="I19" s="159" t="s">
        <v>33</v>
      </c>
      <c r="J19" s="35" t="str">
        <f>IF('Rekapitulace stavby'!AN13="Vyplň údaj","",IF('Rekapitulace stavby'!AN13="","",'Rekapitulace stavby'!AN13))</f>
        <v/>
      </c>
      <c r="K19" s="52"/>
    </row>
    <row r="20" s="1" customFormat="1" ht="18" customHeight="1">
      <c r="B20" s="47"/>
      <c r="C20" s="48"/>
      <c r="D20" s="48"/>
      <c r="E20" s="35" t="str">
        <f>IF('Rekapitulace stavby'!E14="Vyplň údaj","",IF('Rekapitulace stavby'!E14="","",'Rekapitulace stavby'!E14))</f>
        <v/>
      </c>
      <c r="F20" s="48"/>
      <c r="G20" s="48"/>
      <c r="H20" s="48"/>
      <c r="I20" s="159" t="s">
        <v>36</v>
      </c>
      <c r="J20" s="35" t="str">
        <f>IF('Rekapitulace stavby'!AN14="Vyplň údaj","",IF('Rekapitulace stavby'!AN14="","",'Rekapitulace stavby'!AN14))</f>
        <v/>
      </c>
      <c r="K20" s="52"/>
    </row>
    <row r="21" s="1" customFormat="1" ht="6.96" customHeight="1">
      <c r="B21" s="47"/>
      <c r="C21" s="48"/>
      <c r="D21" s="48"/>
      <c r="E21" s="48"/>
      <c r="F21" s="48"/>
      <c r="G21" s="48"/>
      <c r="H21" s="48"/>
      <c r="I21" s="157"/>
      <c r="J21" s="48"/>
      <c r="K21" s="52"/>
    </row>
    <row r="22" s="1" customFormat="1" ht="14.4" customHeight="1">
      <c r="B22" s="47"/>
      <c r="C22" s="48"/>
      <c r="D22" s="40" t="s">
        <v>39</v>
      </c>
      <c r="E22" s="48"/>
      <c r="F22" s="48"/>
      <c r="G22" s="48"/>
      <c r="H22" s="48"/>
      <c r="I22" s="159" t="s">
        <v>33</v>
      </c>
      <c r="J22" s="35" t="s">
        <v>34</v>
      </c>
      <c r="K22" s="52"/>
    </row>
    <row r="23" s="1" customFormat="1" ht="18" customHeight="1">
      <c r="B23" s="47"/>
      <c r="C23" s="48"/>
      <c r="D23" s="48"/>
      <c r="E23" s="35" t="s">
        <v>40</v>
      </c>
      <c r="F23" s="48"/>
      <c r="G23" s="48"/>
      <c r="H23" s="48"/>
      <c r="I23" s="159" t="s">
        <v>36</v>
      </c>
      <c r="J23" s="35" t="s">
        <v>34</v>
      </c>
      <c r="K23" s="52"/>
    </row>
    <row r="24" s="1" customFormat="1" ht="6.96" customHeight="1">
      <c r="B24" s="47"/>
      <c r="C24" s="48"/>
      <c r="D24" s="48"/>
      <c r="E24" s="48"/>
      <c r="F24" s="48"/>
      <c r="G24" s="48"/>
      <c r="H24" s="48"/>
      <c r="I24" s="157"/>
      <c r="J24" s="48"/>
      <c r="K24" s="52"/>
    </row>
    <row r="25" s="1" customFormat="1" ht="14.4" customHeight="1">
      <c r="B25" s="47"/>
      <c r="C25" s="48"/>
      <c r="D25" s="40" t="s">
        <v>42</v>
      </c>
      <c r="E25" s="48"/>
      <c r="F25" s="48"/>
      <c r="G25" s="48"/>
      <c r="H25" s="48"/>
      <c r="I25" s="157"/>
      <c r="J25" s="48"/>
      <c r="K25" s="52"/>
    </row>
    <row r="26" s="7" customFormat="1" ht="57" customHeight="1">
      <c r="B26" s="161"/>
      <c r="C26" s="162"/>
      <c r="D26" s="162"/>
      <c r="E26" s="45" t="s">
        <v>106</v>
      </c>
      <c r="F26" s="45"/>
      <c r="G26" s="45"/>
      <c r="H26" s="45"/>
      <c r="I26" s="163"/>
      <c r="J26" s="162"/>
      <c r="K26" s="164"/>
    </row>
    <row r="27" s="1" customFormat="1" ht="6.96" customHeight="1">
      <c r="B27" s="47"/>
      <c r="C27" s="48"/>
      <c r="D27" s="48"/>
      <c r="E27" s="48"/>
      <c r="F27" s="48"/>
      <c r="G27" s="48"/>
      <c r="H27" s="48"/>
      <c r="I27" s="157"/>
      <c r="J27" s="48"/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65"/>
      <c r="J28" s="107"/>
      <c r="K28" s="166"/>
    </row>
    <row r="29" s="1" customFormat="1" ht="25.44" customHeight="1">
      <c r="B29" s="47"/>
      <c r="C29" s="48"/>
      <c r="D29" s="167" t="s">
        <v>44</v>
      </c>
      <c r="E29" s="48"/>
      <c r="F29" s="48"/>
      <c r="G29" s="48"/>
      <c r="H29" s="48"/>
      <c r="I29" s="157"/>
      <c r="J29" s="168">
        <f>ROUND(J84,2)</f>
        <v>0</v>
      </c>
      <c r="K29" s="52"/>
    </row>
    <row r="30" s="1" customFormat="1" ht="6.96" customHeight="1">
      <c r="B30" s="47"/>
      <c r="C30" s="48"/>
      <c r="D30" s="107"/>
      <c r="E30" s="107"/>
      <c r="F30" s="107"/>
      <c r="G30" s="107"/>
      <c r="H30" s="107"/>
      <c r="I30" s="165"/>
      <c r="J30" s="107"/>
      <c r="K30" s="166"/>
    </row>
    <row r="31" s="1" customFormat="1" ht="14.4" customHeight="1">
      <c r="B31" s="47"/>
      <c r="C31" s="48"/>
      <c r="D31" s="48"/>
      <c r="E31" s="48"/>
      <c r="F31" s="53" t="s">
        <v>46</v>
      </c>
      <c r="G31" s="48"/>
      <c r="H31" s="48"/>
      <c r="I31" s="169" t="s">
        <v>45</v>
      </c>
      <c r="J31" s="53" t="s">
        <v>47</v>
      </c>
      <c r="K31" s="52"/>
    </row>
    <row r="32" s="1" customFormat="1" ht="14.4" customHeight="1">
      <c r="B32" s="47"/>
      <c r="C32" s="48"/>
      <c r="D32" s="56" t="s">
        <v>48</v>
      </c>
      <c r="E32" s="56" t="s">
        <v>49</v>
      </c>
      <c r="F32" s="170">
        <f>ROUND(SUM(BE84:BE100), 2)</f>
        <v>0</v>
      </c>
      <c r="G32" s="48"/>
      <c r="H32" s="48"/>
      <c r="I32" s="171">
        <v>0.20999999999999999</v>
      </c>
      <c r="J32" s="170">
        <f>ROUND(ROUND((SUM(BE84:BE100)), 2)*I32, 2)</f>
        <v>0</v>
      </c>
      <c r="K32" s="52"/>
    </row>
    <row r="33" s="1" customFormat="1" ht="14.4" customHeight="1">
      <c r="B33" s="47"/>
      <c r="C33" s="48"/>
      <c r="D33" s="48"/>
      <c r="E33" s="56" t="s">
        <v>50</v>
      </c>
      <c r="F33" s="170">
        <f>ROUND(SUM(BF84:BF100), 2)</f>
        <v>0</v>
      </c>
      <c r="G33" s="48"/>
      <c r="H33" s="48"/>
      <c r="I33" s="171">
        <v>0.14999999999999999</v>
      </c>
      <c r="J33" s="170">
        <f>ROUND(ROUND((SUM(BF84:BF100)), 2)*I33, 2)</f>
        <v>0</v>
      </c>
      <c r="K33" s="52"/>
    </row>
    <row r="34" hidden="1" s="1" customFormat="1" ht="14.4" customHeight="1">
      <c r="B34" s="47"/>
      <c r="C34" s="48"/>
      <c r="D34" s="48"/>
      <c r="E34" s="56" t="s">
        <v>51</v>
      </c>
      <c r="F34" s="170">
        <f>ROUND(SUM(BG84:BG100), 2)</f>
        <v>0</v>
      </c>
      <c r="G34" s="48"/>
      <c r="H34" s="48"/>
      <c r="I34" s="171">
        <v>0.20999999999999999</v>
      </c>
      <c r="J34" s="170">
        <v>0</v>
      </c>
      <c r="K34" s="52"/>
    </row>
    <row r="35" hidden="1" s="1" customFormat="1" ht="14.4" customHeight="1">
      <c r="B35" s="47"/>
      <c r="C35" s="48"/>
      <c r="D35" s="48"/>
      <c r="E35" s="56" t="s">
        <v>52</v>
      </c>
      <c r="F35" s="170">
        <f>ROUND(SUM(BH84:BH100), 2)</f>
        <v>0</v>
      </c>
      <c r="G35" s="48"/>
      <c r="H35" s="48"/>
      <c r="I35" s="171">
        <v>0.14999999999999999</v>
      </c>
      <c r="J35" s="170">
        <v>0</v>
      </c>
      <c r="K35" s="52"/>
    </row>
    <row r="36" hidden="1" s="1" customFormat="1" ht="14.4" customHeight="1">
      <c r="B36" s="47"/>
      <c r="C36" s="48"/>
      <c r="D36" s="48"/>
      <c r="E36" s="56" t="s">
        <v>53</v>
      </c>
      <c r="F36" s="170">
        <f>ROUND(SUM(BI84:BI100), 2)</f>
        <v>0</v>
      </c>
      <c r="G36" s="48"/>
      <c r="H36" s="48"/>
      <c r="I36" s="171">
        <v>0</v>
      </c>
      <c r="J36" s="170">
        <v>0</v>
      </c>
      <c r="K36" s="52"/>
    </row>
    <row r="37" s="1" customFormat="1" ht="6.96" customHeight="1">
      <c r="B37" s="47"/>
      <c r="C37" s="48"/>
      <c r="D37" s="48"/>
      <c r="E37" s="48"/>
      <c r="F37" s="48"/>
      <c r="G37" s="48"/>
      <c r="H37" s="48"/>
      <c r="I37" s="157"/>
      <c r="J37" s="48"/>
      <c r="K37" s="52"/>
    </row>
    <row r="38" s="1" customFormat="1" ht="25.44" customHeight="1">
      <c r="B38" s="47"/>
      <c r="C38" s="172"/>
      <c r="D38" s="173" t="s">
        <v>54</v>
      </c>
      <c r="E38" s="99"/>
      <c r="F38" s="99"/>
      <c r="G38" s="174" t="s">
        <v>55</v>
      </c>
      <c r="H38" s="175" t="s">
        <v>56</v>
      </c>
      <c r="I38" s="176"/>
      <c r="J38" s="177">
        <f>SUM(J29:J36)</f>
        <v>0</v>
      </c>
      <c r="K38" s="178"/>
    </row>
    <row r="39" s="1" customFormat="1" ht="14.4" customHeight="1">
      <c r="B39" s="68"/>
      <c r="C39" s="69"/>
      <c r="D39" s="69"/>
      <c r="E39" s="69"/>
      <c r="F39" s="69"/>
      <c r="G39" s="69"/>
      <c r="H39" s="69"/>
      <c r="I39" s="179"/>
      <c r="J39" s="69"/>
      <c r="K39" s="70"/>
    </row>
    <row r="43" s="1" customFormat="1" ht="6.96" customHeight="1">
      <c r="B43" s="180"/>
      <c r="C43" s="181"/>
      <c r="D43" s="181"/>
      <c r="E43" s="181"/>
      <c r="F43" s="181"/>
      <c r="G43" s="181"/>
      <c r="H43" s="181"/>
      <c r="I43" s="182"/>
      <c r="J43" s="181"/>
      <c r="K43" s="183"/>
    </row>
    <row r="44" s="1" customFormat="1" ht="36.96" customHeight="1">
      <c r="B44" s="47"/>
      <c r="C44" s="30" t="s">
        <v>107</v>
      </c>
      <c r="D44" s="48"/>
      <c r="E44" s="48"/>
      <c r="F44" s="48"/>
      <c r="G44" s="48"/>
      <c r="H44" s="48"/>
      <c r="I44" s="157"/>
      <c r="J44" s="48"/>
      <c r="K44" s="52"/>
    </row>
    <row r="45" s="1" customFormat="1" ht="6.96" customHeight="1">
      <c r="B45" s="47"/>
      <c r="C45" s="48"/>
      <c r="D45" s="48"/>
      <c r="E45" s="48"/>
      <c r="F45" s="48"/>
      <c r="G45" s="48"/>
      <c r="H45" s="48"/>
      <c r="I45" s="157"/>
      <c r="J45" s="48"/>
      <c r="K45" s="52"/>
    </row>
    <row r="46" s="1" customFormat="1" ht="14.4" customHeight="1">
      <c r="B46" s="47"/>
      <c r="C46" s="40" t="s">
        <v>18</v>
      </c>
      <c r="D46" s="48"/>
      <c r="E46" s="48"/>
      <c r="F46" s="48"/>
      <c r="G46" s="48"/>
      <c r="H46" s="48"/>
      <c r="I46" s="157"/>
      <c r="J46" s="48"/>
      <c r="K46" s="52"/>
    </row>
    <row r="47" s="1" customFormat="1" ht="16.5" customHeight="1">
      <c r="B47" s="47"/>
      <c r="C47" s="48"/>
      <c r="D47" s="48"/>
      <c r="E47" s="156" t="str">
        <f>E7</f>
        <v>Oprava balkonu v nádvoří , Křížkovského 8</v>
      </c>
      <c r="F47" s="40"/>
      <c r="G47" s="40"/>
      <c r="H47" s="40"/>
      <c r="I47" s="157"/>
      <c r="J47" s="48"/>
      <c r="K47" s="52"/>
    </row>
    <row r="48">
      <c r="B48" s="28"/>
      <c r="C48" s="40" t="s">
        <v>103</v>
      </c>
      <c r="D48" s="29"/>
      <c r="E48" s="29"/>
      <c r="F48" s="29"/>
      <c r="G48" s="29"/>
      <c r="H48" s="29"/>
      <c r="I48" s="155"/>
      <c r="J48" s="29"/>
      <c r="K48" s="31"/>
    </row>
    <row r="49" s="1" customFormat="1" ht="16.5" customHeight="1">
      <c r="B49" s="47"/>
      <c r="C49" s="48"/>
      <c r="D49" s="48"/>
      <c r="E49" s="156" t="s">
        <v>524</v>
      </c>
      <c r="F49" s="48"/>
      <c r="G49" s="48"/>
      <c r="H49" s="48"/>
      <c r="I49" s="157"/>
      <c r="J49" s="48"/>
      <c r="K49" s="52"/>
    </row>
    <row r="50" s="1" customFormat="1" ht="14.4" customHeight="1">
      <c r="B50" s="47"/>
      <c r="C50" s="40" t="s">
        <v>105</v>
      </c>
      <c r="D50" s="48"/>
      <c r="E50" s="48"/>
      <c r="F50" s="48"/>
      <c r="G50" s="48"/>
      <c r="H50" s="48"/>
      <c r="I50" s="157"/>
      <c r="J50" s="48"/>
      <c r="K50" s="52"/>
    </row>
    <row r="51" s="1" customFormat="1" ht="17.25" customHeight="1">
      <c r="B51" s="47"/>
      <c r="C51" s="48"/>
      <c r="D51" s="48"/>
      <c r="E51" s="158" t="str">
        <f>E11</f>
        <v>VRN.1 - Vedlejší rozpočtové náklady</v>
      </c>
      <c r="F51" s="48"/>
      <c r="G51" s="48"/>
      <c r="H51" s="48"/>
      <c r="I51" s="157"/>
      <c r="J51" s="48"/>
      <c r="K51" s="52"/>
    </row>
    <row r="52" s="1" customFormat="1" ht="6.96" customHeight="1">
      <c r="B52" s="47"/>
      <c r="C52" s="48"/>
      <c r="D52" s="48"/>
      <c r="E52" s="48"/>
      <c r="F52" s="48"/>
      <c r="G52" s="48"/>
      <c r="H52" s="48"/>
      <c r="I52" s="157"/>
      <c r="J52" s="48"/>
      <c r="K52" s="52"/>
    </row>
    <row r="53" s="1" customFormat="1" ht="18" customHeight="1">
      <c r="B53" s="47"/>
      <c r="C53" s="40" t="s">
        <v>24</v>
      </c>
      <c r="D53" s="48"/>
      <c r="E53" s="48"/>
      <c r="F53" s="35" t="str">
        <f>F14</f>
        <v>Olomouc</v>
      </c>
      <c r="G53" s="48"/>
      <c r="H53" s="48"/>
      <c r="I53" s="159" t="s">
        <v>26</v>
      </c>
      <c r="J53" s="160" t="str">
        <f>IF(J14="","",J14)</f>
        <v>7. 8. 2017</v>
      </c>
      <c r="K53" s="52"/>
    </row>
    <row r="54" s="1" customFormat="1" ht="6.96" customHeight="1">
      <c r="B54" s="47"/>
      <c r="C54" s="48"/>
      <c r="D54" s="48"/>
      <c r="E54" s="48"/>
      <c r="F54" s="48"/>
      <c r="G54" s="48"/>
      <c r="H54" s="48"/>
      <c r="I54" s="157"/>
      <c r="J54" s="48"/>
      <c r="K54" s="52"/>
    </row>
    <row r="55" s="1" customFormat="1">
      <c r="B55" s="47"/>
      <c r="C55" s="40" t="s">
        <v>32</v>
      </c>
      <c r="D55" s="48"/>
      <c r="E55" s="48"/>
      <c r="F55" s="35" t="str">
        <f>E17</f>
        <v>UP Olomouc</v>
      </c>
      <c r="G55" s="48"/>
      <c r="H55" s="48"/>
      <c r="I55" s="159" t="s">
        <v>39</v>
      </c>
      <c r="J55" s="45" t="str">
        <f>E23</f>
        <v>Atelier A , ul. 8.května , Olomouc</v>
      </c>
      <c r="K55" s="52"/>
    </row>
    <row r="56" s="1" customFormat="1" ht="14.4" customHeight="1">
      <c r="B56" s="47"/>
      <c r="C56" s="40" t="s">
        <v>37</v>
      </c>
      <c r="D56" s="48"/>
      <c r="E56" s="48"/>
      <c r="F56" s="35" t="str">
        <f>IF(E20="","",E20)</f>
        <v/>
      </c>
      <c r="G56" s="48"/>
      <c r="H56" s="48"/>
      <c r="I56" s="157"/>
      <c r="J56" s="184"/>
      <c r="K56" s="52"/>
    </row>
    <row r="57" s="1" customFormat="1" ht="10.32" customHeight="1">
      <c r="B57" s="47"/>
      <c r="C57" s="48"/>
      <c r="D57" s="48"/>
      <c r="E57" s="48"/>
      <c r="F57" s="48"/>
      <c r="G57" s="48"/>
      <c r="H57" s="48"/>
      <c r="I57" s="157"/>
      <c r="J57" s="48"/>
      <c r="K57" s="52"/>
    </row>
    <row r="58" s="1" customFormat="1" ht="29.28" customHeight="1">
      <c r="B58" s="47"/>
      <c r="C58" s="185" t="s">
        <v>108</v>
      </c>
      <c r="D58" s="172"/>
      <c r="E58" s="172"/>
      <c r="F58" s="172"/>
      <c r="G58" s="172"/>
      <c r="H58" s="172"/>
      <c r="I58" s="186"/>
      <c r="J58" s="187" t="s">
        <v>109</v>
      </c>
      <c r="K58" s="188"/>
    </row>
    <row r="59" s="1" customFormat="1" ht="10.32" customHeight="1">
      <c r="B59" s="47"/>
      <c r="C59" s="48"/>
      <c r="D59" s="48"/>
      <c r="E59" s="48"/>
      <c r="F59" s="48"/>
      <c r="G59" s="48"/>
      <c r="H59" s="48"/>
      <c r="I59" s="157"/>
      <c r="J59" s="48"/>
      <c r="K59" s="52"/>
    </row>
    <row r="60" s="1" customFormat="1" ht="29.28" customHeight="1">
      <c r="B60" s="47"/>
      <c r="C60" s="189" t="s">
        <v>110</v>
      </c>
      <c r="D60" s="48"/>
      <c r="E60" s="48"/>
      <c r="F60" s="48"/>
      <c r="G60" s="48"/>
      <c r="H60" s="48"/>
      <c r="I60" s="157"/>
      <c r="J60" s="168">
        <f>J84</f>
        <v>0</v>
      </c>
      <c r="K60" s="52"/>
      <c r="AU60" s="24" t="s">
        <v>111</v>
      </c>
    </row>
    <row r="61" s="8" customFormat="1" ht="24.96" customHeight="1">
      <c r="B61" s="190"/>
      <c r="C61" s="191"/>
      <c r="D61" s="192" t="s">
        <v>526</v>
      </c>
      <c r="E61" s="193"/>
      <c r="F61" s="193"/>
      <c r="G61" s="193"/>
      <c r="H61" s="193"/>
      <c r="I61" s="194"/>
      <c r="J61" s="195">
        <f>J85</f>
        <v>0</v>
      </c>
      <c r="K61" s="196"/>
    </row>
    <row r="62" s="9" customFormat="1" ht="19.92" customHeight="1">
      <c r="B62" s="197"/>
      <c r="C62" s="198"/>
      <c r="D62" s="199" t="s">
        <v>527</v>
      </c>
      <c r="E62" s="200"/>
      <c r="F62" s="200"/>
      <c r="G62" s="200"/>
      <c r="H62" s="200"/>
      <c r="I62" s="201"/>
      <c r="J62" s="202">
        <f>J98</f>
        <v>0</v>
      </c>
      <c r="K62" s="203"/>
    </row>
    <row r="63" s="1" customFormat="1" ht="21.84" customHeight="1">
      <c r="B63" s="47"/>
      <c r="C63" s="48"/>
      <c r="D63" s="48"/>
      <c r="E63" s="48"/>
      <c r="F63" s="48"/>
      <c r="G63" s="48"/>
      <c r="H63" s="48"/>
      <c r="I63" s="157"/>
      <c r="J63" s="48"/>
      <c r="K63" s="52"/>
    </row>
    <row r="64" s="1" customFormat="1" ht="6.96" customHeight="1">
      <c r="B64" s="68"/>
      <c r="C64" s="69"/>
      <c r="D64" s="69"/>
      <c r="E64" s="69"/>
      <c r="F64" s="69"/>
      <c r="G64" s="69"/>
      <c r="H64" s="69"/>
      <c r="I64" s="179"/>
      <c r="J64" s="69"/>
      <c r="K64" s="70"/>
    </row>
    <row r="68" s="1" customFormat="1" ht="6.96" customHeight="1">
      <c r="B68" s="71"/>
      <c r="C68" s="72"/>
      <c r="D68" s="72"/>
      <c r="E68" s="72"/>
      <c r="F68" s="72"/>
      <c r="G68" s="72"/>
      <c r="H68" s="72"/>
      <c r="I68" s="182"/>
      <c r="J68" s="72"/>
      <c r="K68" s="72"/>
      <c r="L68" s="73"/>
    </row>
    <row r="69" s="1" customFormat="1" ht="36.96" customHeight="1">
      <c r="B69" s="47"/>
      <c r="C69" s="74" t="s">
        <v>127</v>
      </c>
      <c r="D69" s="75"/>
      <c r="E69" s="75"/>
      <c r="F69" s="75"/>
      <c r="G69" s="75"/>
      <c r="H69" s="75"/>
      <c r="I69" s="204"/>
      <c r="J69" s="75"/>
      <c r="K69" s="75"/>
      <c r="L69" s="73"/>
    </row>
    <row r="70" s="1" customFormat="1" ht="6.96" customHeight="1">
      <c r="B70" s="47"/>
      <c r="C70" s="75"/>
      <c r="D70" s="75"/>
      <c r="E70" s="75"/>
      <c r="F70" s="75"/>
      <c r="G70" s="75"/>
      <c r="H70" s="75"/>
      <c r="I70" s="204"/>
      <c r="J70" s="75"/>
      <c r="K70" s="75"/>
      <c r="L70" s="73"/>
    </row>
    <row r="71" s="1" customFormat="1" ht="14.4" customHeight="1">
      <c r="B71" s="47"/>
      <c r="C71" s="77" t="s">
        <v>18</v>
      </c>
      <c r="D71" s="75"/>
      <c r="E71" s="75"/>
      <c r="F71" s="75"/>
      <c r="G71" s="75"/>
      <c r="H71" s="75"/>
      <c r="I71" s="204"/>
      <c r="J71" s="75"/>
      <c r="K71" s="75"/>
      <c r="L71" s="73"/>
    </row>
    <row r="72" s="1" customFormat="1" ht="16.5" customHeight="1">
      <c r="B72" s="47"/>
      <c r="C72" s="75"/>
      <c r="D72" s="75"/>
      <c r="E72" s="205" t="str">
        <f>E7</f>
        <v>Oprava balkonu v nádvoří , Křížkovského 8</v>
      </c>
      <c r="F72" s="77"/>
      <c r="G72" s="77"/>
      <c r="H72" s="77"/>
      <c r="I72" s="204"/>
      <c r="J72" s="75"/>
      <c r="K72" s="75"/>
      <c r="L72" s="73"/>
    </row>
    <row r="73">
      <c r="B73" s="28"/>
      <c r="C73" s="77" t="s">
        <v>103</v>
      </c>
      <c r="D73" s="206"/>
      <c r="E73" s="206"/>
      <c r="F73" s="206"/>
      <c r="G73" s="206"/>
      <c r="H73" s="206"/>
      <c r="I73" s="149"/>
      <c r="J73" s="206"/>
      <c r="K73" s="206"/>
      <c r="L73" s="207"/>
    </row>
    <row r="74" s="1" customFormat="1" ht="16.5" customHeight="1">
      <c r="B74" s="47"/>
      <c r="C74" s="75"/>
      <c r="D74" s="75"/>
      <c r="E74" s="205" t="s">
        <v>524</v>
      </c>
      <c r="F74" s="75"/>
      <c r="G74" s="75"/>
      <c r="H74" s="75"/>
      <c r="I74" s="204"/>
      <c r="J74" s="75"/>
      <c r="K74" s="75"/>
      <c r="L74" s="73"/>
    </row>
    <row r="75" s="1" customFormat="1" ht="14.4" customHeight="1">
      <c r="B75" s="47"/>
      <c r="C75" s="77" t="s">
        <v>105</v>
      </c>
      <c r="D75" s="75"/>
      <c r="E75" s="75"/>
      <c r="F75" s="75"/>
      <c r="G75" s="75"/>
      <c r="H75" s="75"/>
      <c r="I75" s="204"/>
      <c r="J75" s="75"/>
      <c r="K75" s="75"/>
      <c r="L75" s="73"/>
    </row>
    <row r="76" s="1" customFormat="1" ht="17.25" customHeight="1">
      <c r="B76" s="47"/>
      <c r="C76" s="75"/>
      <c r="D76" s="75"/>
      <c r="E76" s="83" t="str">
        <f>E11</f>
        <v>VRN.1 - Vedlejší rozpočtové náklady</v>
      </c>
      <c r="F76" s="75"/>
      <c r="G76" s="75"/>
      <c r="H76" s="75"/>
      <c r="I76" s="204"/>
      <c r="J76" s="75"/>
      <c r="K76" s="75"/>
      <c r="L76" s="73"/>
    </row>
    <row r="77" s="1" customFormat="1" ht="6.96" customHeight="1">
      <c r="B77" s="47"/>
      <c r="C77" s="75"/>
      <c r="D77" s="75"/>
      <c r="E77" s="75"/>
      <c r="F77" s="75"/>
      <c r="G77" s="75"/>
      <c r="H77" s="75"/>
      <c r="I77" s="204"/>
      <c r="J77" s="75"/>
      <c r="K77" s="75"/>
      <c r="L77" s="73"/>
    </row>
    <row r="78" s="1" customFormat="1" ht="18" customHeight="1">
      <c r="B78" s="47"/>
      <c r="C78" s="77" t="s">
        <v>24</v>
      </c>
      <c r="D78" s="75"/>
      <c r="E78" s="75"/>
      <c r="F78" s="208" t="str">
        <f>F14</f>
        <v>Olomouc</v>
      </c>
      <c r="G78" s="75"/>
      <c r="H78" s="75"/>
      <c r="I78" s="209" t="s">
        <v>26</v>
      </c>
      <c r="J78" s="86" t="str">
        <f>IF(J14="","",J14)</f>
        <v>7. 8. 2017</v>
      </c>
      <c r="K78" s="75"/>
      <c r="L78" s="73"/>
    </row>
    <row r="79" s="1" customFormat="1" ht="6.96" customHeight="1">
      <c r="B79" s="47"/>
      <c r="C79" s="75"/>
      <c r="D79" s="75"/>
      <c r="E79" s="75"/>
      <c r="F79" s="75"/>
      <c r="G79" s="75"/>
      <c r="H79" s="75"/>
      <c r="I79" s="204"/>
      <c r="J79" s="75"/>
      <c r="K79" s="75"/>
      <c r="L79" s="73"/>
    </row>
    <row r="80" s="1" customFormat="1">
      <c r="B80" s="47"/>
      <c r="C80" s="77" t="s">
        <v>32</v>
      </c>
      <c r="D80" s="75"/>
      <c r="E80" s="75"/>
      <c r="F80" s="208" t="str">
        <f>E17</f>
        <v>UP Olomouc</v>
      </c>
      <c r="G80" s="75"/>
      <c r="H80" s="75"/>
      <c r="I80" s="209" t="s">
        <v>39</v>
      </c>
      <c r="J80" s="208" t="str">
        <f>E23</f>
        <v>Atelier A , ul. 8.května , Olomouc</v>
      </c>
      <c r="K80" s="75"/>
      <c r="L80" s="73"/>
    </row>
    <row r="81" s="1" customFormat="1" ht="14.4" customHeight="1">
      <c r="B81" s="47"/>
      <c r="C81" s="77" t="s">
        <v>37</v>
      </c>
      <c r="D81" s="75"/>
      <c r="E81" s="75"/>
      <c r="F81" s="208" t="str">
        <f>IF(E20="","",E20)</f>
        <v/>
      </c>
      <c r="G81" s="75"/>
      <c r="H81" s="75"/>
      <c r="I81" s="204"/>
      <c r="J81" s="75"/>
      <c r="K81" s="75"/>
      <c r="L81" s="73"/>
    </row>
    <row r="82" s="1" customFormat="1" ht="10.32" customHeight="1">
      <c r="B82" s="47"/>
      <c r="C82" s="75"/>
      <c r="D82" s="75"/>
      <c r="E82" s="75"/>
      <c r="F82" s="75"/>
      <c r="G82" s="75"/>
      <c r="H82" s="75"/>
      <c r="I82" s="204"/>
      <c r="J82" s="75"/>
      <c r="K82" s="75"/>
      <c r="L82" s="73"/>
    </row>
    <row r="83" s="10" customFormat="1" ht="29.28" customHeight="1">
      <c r="B83" s="210"/>
      <c r="C83" s="211" t="s">
        <v>128</v>
      </c>
      <c r="D83" s="212" t="s">
        <v>63</v>
      </c>
      <c r="E83" s="212" t="s">
        <v>59</v>
      </c>
      <c r="F83" s="212" t="s">
        <v>129</v>
      </c>
      <c r="G83" s="212" t="s">
        <v>130</v>
      </c>
      <c r="H83" s="212" t="s">
        <v>131</v>
      </c>
      <c r="I83" s="213" t="s">
        <v>132</v>
      </c>
      <c r="J83" s="212" t="s">
        <v>109</v>
      </c>
      <c r="K83" s="214" t="s">
        <v>133</v>
      </c>
      <c r="L83" s="215"/>
      <c r="M83" s="103" t="s">
        <v>134</v>
      </c>
      <c r="N83" s="104" t="s">
        <v>48</v>
      </c>
      <c r="O83" s="104" t="s">
        <v>135</v>
      </c>
      <c r="P83" s="104" t="s">
        <v>136</v>
      </c>
      <c r="Q83" s="104" t="s">
        <v>137</v>
      </c>
      <c r="R83" s="104" t="s">
        <v>138</v>
      </c>
      <c r="S83" s="104" t="s">
        <v>139</v>
      </c>
      <c r="T83" s="105" t="s">
        <v>140</v>
      </c>
    </row>
    <row r="84" s="1" customFormat="1" ht="29.28" customHeight="1">
      <c r="B84" s="47"/>
      <c r="C84" s="109" t="s">
        <v>110</v>
      </c>
      <c r="D84" s="75"/>
      <c r="E84" s="75"/>
      <c r="F84" s="75"/>
      <c r="G84" s="75"/>
      <c r="H84" s="75"/>
      <c r="I84" s="204"/>
      <c r="J84" s="216">
        <f>BK84</f>
        <v>0</v>
      </c>
      <c r="K84" s="75"/>
      <c r="L84" s="73"/>
      <c r="M84" s="106"/>
      <c r="N84" s="107"/>
      <c r="O84" s="107"/>
      <c r="P84" s="217">
        <f>P85</f>
        <v>0</v>
      </c>
      <c r="Q84" s="107"/>
      <c r="R84" s="217">
        <f>R85</f>
        <v>0</v>
      </c>
      <c r="S84" s="107"/>
      <c r="T84" s="218">
        <f>T85</f>
        <v>0</v>
      </c>
      <c r="AT84" s="24" t="s">
        <v>77</v>
      </c>
      <c r="AU84" s="24" t="s">
        <v>111</v>
      </c>
      <c r="BK84" s="219">
        <f>BK85</f>
        <v>0</v>
      </c>
    </row>
    <row r="85" s="11" customFormat="1" ht="37.44" customHeight="1">
      <c r="B85" s="220"/>
      <c r="C85" s="221"/>
      <c r="D85" s="222" t="s">
        <v>77</v>
      </c>
      <c r="E85" s="223" t="s">
        <v>528</v>
      </c>
      <c r="F85" s="223" t="s">
        <v>529</v>
      </c>
      <c r="G85" s="221"/>
      <c r="H85" s="221"/>
      <c r="I85" s="224"/>
      <c r="J85" s="225">
        <f>BK85</f>
        <v>0</v>
      </c>
      <c r="K85" s="221"/>
      <c r="L85" s="226"/>
      <c r="M85" s="227"/>
      <c r="N85" s="228"/>
      <c r="O85" s="228"/>
      <c r="P85" s="229">
        <f>P86+SUM(P87:P98)</f>
        <v>0</v>
      </c>
      <c r="Q85" s="228"/>
      <c r="R85" s="229">
        <f>R86+SUM(R87:R98)</f>
        <v>0</v>
      </c>
      <c r="S85" s="228"/>
      <c r="T85" s="230">
        <f>T86+SUM(T87:T98)</f>
        <v>0</v>
      </c>
      <c r="AR85" s="231" t="s">
        <v>175</v>
      </c>
      <c r="AT85" s="232" t="s">
        <v>77</v>
      </c>
      <c r="AU85" s="232" t="s">
        <v>78</v>
      </c>
      <c r="AY85" s="231" t="s">
        <v>143</v>
      </c>
      <c r="BK85" s="233">
        <f>BK86+SUM(BK87:BK98)</f>
        <v>0</v>
      </c>
    </row>
    <row r="86" s="1" customFormat="1" ht="51" customHeight="1">
      <c r="B86" s="47"/>
      <c r="C86" s="236" t="s">
        <v>85</v>
      </c>
      <c r="D86" s="236" t="s">
        <v>146</v>
      </c>
      <c r="E86" s="237" t="s">
        <v>530</v>
      </c>
      <c r="F86" s="238" t="s">
        <v>531</v>
      </c>
      <c r="G86" s="239" t="s">
        <v>532</v>
      </c>
      <c r="H86" s="240">
        <v>1</v>
      </c>
      <c r="I86" s="241"/>
      <c r="J86" s="242">
        <f>ROUND(I86*H86,2)</f>
        <v>0</v>
      </c>
      <c r="K86" s="238" t="s">
        <v>34</v>
      </c>
      <c r="L86" s="73"/>
      <c r="M86" s="243" t="s">
        <v>34</v>
      </c>
      <c r="N86" s="244" t="s">
        <v>49</v>
      </c>
      <c r="O86" s="48"/>
      <c r="P86" s="245">
        <f>O86*H86</f>
        <v>0</v>
      </c>
      <c r="Q86" s="245">
        <v>0</v>
      </c>
      <c r="R86" s="245">
        <f>Q86*H86</f>
        <v>0</v>
      </c>
      <c r="S86" s="245">
        <v>0</v>
      </c>
      <c r="T86" s="246">
        <f>S86*H86</f>
        <v>0</v>
      </c>
      <c r="AR86" s="24" t="s">
        <v>533</v>
      </c>
      <c r="AT86" s="24" t="s">
        <v>146</v>
      </c>
      <c r="AU86" s="24" t="s">
        <v>85</v>
      </c>
      <c r="AY86" s="24" t="s">
        <v>143</v>
      </c>
      <c r="BE86" s="247">
        <f>IF(N86="základní",J86,0)</f>
        <v>0</v>
      </c>
      <c r="BF86" s="247">
        <f>IF(N86="snížená",J86,0)</f>
        <v>0</v>
      </c>
      <c r="BG86" s="247">
        <f>IF(N86="zákl. přenesená",J86,0)</f>
        <v>0</v>
      </c>
      <c r="BH86" s="247">
        <f>IF(N86="sníž. přenesená",J86,0)</f>
        <v>0</v>
      </c>
      <c r="BI86" s="247">
        <f>IF(N86="nulová",J86,0)</f>
        <v>0</v>
      </c>
      <c r="BJ86" s="24" t="s">
        <v>85</v>
      </c>
      <c r="BK86" s="247">
        <f>ROUND(I86*H86,2)</f>
        <v>0</v>
      </c>
      <c r="BL86" s="24" t="s">
        <v>533</v>
      </c>
      <c r="BM86" s="24" t="s">
        <v>534</v>
      </c>
    </row>
    <row r="87" s="13" customFormat="1">
      <c r="B87" s="259"/>
      <c r="C87" s="260"/>
      <c r="D87" s="250" t="s">
        <v>153</v>
      </c>
      <c r="E87" s="261" t="s">
        <v>34</v>
      </c>
      <c r="F87" s="262" t="s">
        <v>85</v>
      </c>
      <c r="G87" s="260"/>
      <c r="H87" s="263">
        <v>1</v>
      </c>
      <c r="I87" s="264"/>
      <c r="J87" s="260"/>
      <c r="K87" s="260"/>
      <c r="L87" s="265"/>
      <c r="M87" s="266"/>
      <c r="N87" s="267"/>
      <c r="O87" s="267"/>
      <c r="P87" s="267"/>
      <c r="Q87" s="267"/>
      <c r="R87" s="267"/>
      <c r="S87" s="267"/>
      <c r="T87" s="268"/>
      <c r="AT87" s="269" t="s">
        <v>153</v>
      </c>
      <c r="AU87" s="269" t="s">
        <v>85</v>
      </c>
      <c r="AV87" s="13" t="s">
        <v>87</v>
      </c>
      <c r="AW87" s="13" t="s">
        <v>41</v>
      </c>
      <c r="AX87" s="13" t="s">
        <v>78</v>
      </c>
      <c r="AY87" s="269" t="s">
        <v>143</v>
      </c>
    </row>
    <row r="88" s="14" customFormat="1">
      <c r="B88" s="270"/>
      <c r="C88" s="271"/>
      <c r="D88" s="250" t="s">
        <v>153</v>
      </c>
      <c r="E88" s="272" t="s">
        <v>34</v>
      </c>
      <c r="F88" s="273" t="s">
        <v>156</v>
      </c>
      <c r="G88" s="271"/>
      <c r="H88" s="274">
        <v>1</v>
      </c>
      <c r="I88" s="275"/>
      <c r="J88" s="271"/>
      <c r="K88" s="271"/>
      <c r="L88" s="276"/>
      <c r="M88" s="277"/>
      <c r="N88" s="278"/>
      <c r="O88" s="278"/>
      <c r="P88" s="278"/>
      <c r="Q88" s="278"/>
      <c r="R88" s="278"/>
      <c r="S88" s="278"/>
      <c r="T88" s="279"/>
      <c r="AT88" s="280" t="s">
        <v>153</v>
      </c>
      <c r="AU88" s="280" t="s">
        <v>85</v>
      </c>
      <c r="AV88" s="14" t="s">
        <v>151</v>
      </c>
      <c r="AW88" s="14" t="s">
        <v>41</v>
      </c>
      <c r="AX88" s="14" t="s">
        <v>85</v>
      </c>
      <c r="AY88" s="280" t="s">
        <v>143</v>
      </c>
    </row>
    <row r="89" s="1" customFormat="1" ht="38.25" customHeight="1">
      <c r="B89" s="47"/>
      <c r="C89" s="236" t="s">
        <v>87</v>
      </c>
      <c r="D89" s="236" t="s">
        <v>146</v>
      </c>
      <c r="E89" s="237" t="s">
        <v>535</v>
      </c>
      <c r="F89" s="238" t="s">
        <v>536</v>
      </c>
      <c r="G89" s="239" t="s">
        <v>532</v>
      </c>
      <c r="H89" s="240">
        <v>1</v>
      </c>
      <c r="I89" s="241"/>
      <c r="J89" s="242">
        <f>ROUND(I89*H89,2)</f>
        <v>0</v>
      </c>
      <c r="K89" s="238" t="s">
        <v>34</v>
      </c>
      <c r="L89" s="73"/>
      <c r="M89" s="243" t="s">
        <v>34</v>
      </c>
      <c r="N89" s="244" t="s">
        <v>49</v>
      </c>
      <c r="O89" s="48"/>
      <c r="P89" s="245">
        <f>O89*H89</f>
        <v>0</v>
      </c>
      <c r="Q89" s="245">
        <v>0</v>
      </c>
      <c r="R89" s="245">
        <f>Q89*H89</f>
        <v>0</v>
      </c>
      <c r="S89" s="245">
        <v>0</v>
      </c>
      <c r="T89" s="246">
        <f>S89*H89</f>
        <v>0</v>
      </c>
      <c r="AR89" s="24" t="s">
        <v>533</v>
      </c>
      <c r="AT89" s="24" t="s">
        <v>146</v>
      </c>
      <c r="AU89" s="24" t="s">
        <v>85</v>
      </c>
      <c r="AY89" s="24" t="s">
        <v>143</v>
      </c>
      <c r="BE89" s="247">
        <f>IF(N89="základní",J89,0)</f>
        <v>0</v>
      </c>
      <c r="BF89" s="247">
        <f>IF(N89="snížená",J89,0)</f>
        <v>0</v>
      </c>
      <c r="BG89" s="247">
        <f>IF(N89="zákl. přenesená",J89,0)</f>
        <v>0</v>
      </c>
      <c r="BH89" s="247">
        <f>IF(N89="sníž. přenesená",J89,0)</f>
        <v>0</v>
      </c>
      <c r="BI89" s="247">
        <f>IF(N89="nulová",J89,0)</f>
        <v>0</v>
      </c>
      <c r="BJ89" s="24" t="s">
        <v>85</v>
      </c>
      <c r="BK89" s="247">
        <f>ROUND(I89*H89,2)</f>
        <v>0</v>
      </c>
      <c r="BL89" s="24" t="s">
        <v>533</v>
      </c>
      <c r="BM89" s="24" t="s">
        <v>537</v>
      </c>
    </row>
    <row r="90" s="13" customFormat="1">
      <c r="B90" s="259"/>
      <c r="C90" s="260"/>
      <c r="D90" s="250" t="s">
        <v>153</v>
      </c>
      <c r="E90" s="261" t="s">
        <v>34</v>
      </c>
      <c r="F90" s="262" t="s">
        <v>85</v>
      </c>
      <c r="G90" s="260"/>
      <c r="H90" s="263">
        <v>1</v>
      </c>
      <c r="I90" s="264"/>
      <c r="J90" s="260"/>
      <c r="K90" s="260"/>
      <c r="L90" s="265"/>
      <c r="M90" s="266"/>
      <c r="N90" s="267"/>
      <c r="O90" s="267"/>
      <c r="P90" s="267"/>
      <c r="Q90" s="267"/>
      <c r="R90" s="267"/>
      <c r="S90" s="267"/>
      <c r="T90" s="268"/>
      <c r="AT90" s="269" t="s">
        <v>153</v>
      </c>
      <c r="AU90" s="269" t="s">
        <v>85</v>
      </c>
      <c r="AV90" s="13" t="s">
        <v>87</v>
      </c>
      <c r="AW90" s="13" t="s">
        <v>41</v>
      </c>
      <c r="AX90" s="13" t="s">
        <v>78</v>
      </c>
      <c r="AY90" s="269" t="s">
        <v>143</v>
      </c>
    </row>
    <row r="91" s="14" customFormat="1">
      <c r="B91" s="270"/>
      <c r="C91" s="271"/>
      <c r="D91" s="250" t="s">
        <v>153</v>
      </c>
      <c r="E91" s="272" t="s">
        <v>34</v>
      </c>
      <c r="F91" s="273" t="s">
        <v>156</v>
      </c>
      <c r="G91" s="271"/>
      <c r="H91" s="274">
        <v>1</v>
      </c>
      <c r="I91" s="275"/>
      <c r="J91" s="271"/>
      <c r="K91" s="271"/>
      <c r="L91" s="276"/>
      <c r="M91" s="277"/>
      <c r="N91" s="278"/>
      <c r="O91" s="278"/>
      <c r="P91" s="278"/>
      <c r="Q91" s="278"/>
      <c r="R91" s="278"/>
      <c r="S91" s="278"/>
      <c r="T91" s="279"/>
      <c r="AT91" s="280" t="s">
        <v>153</v>
      </c>
      <c r="AU91" s="280" t="s">
        <v>85</v>
      </c>
      <c r="AV91" s="14" t="s">
        <v>151</v>
      </c>
      <c r="AW91" s="14" t="s">
        <v>41</v>
      </c>
      <c r="AX91" s="14" t="s">
        <v>85</v>
      </c>
      <c r="AY91" s="280" t="s">
        <v>143</v>
      </c>
    </row>
    <row r="92" s="1" customFormat="1" ht="38.25" customHeight="1">
      <c r="B92" s="47"/>
      <c r="C92" s="236" t="s">
        <v>161</v>
      </c>
      <c r="D92" s="236" t="s">
        <v>146</v>
      </c>
      <c r="E92" s="237" t="s">
        <v>538</v>
      </c>
      <c r="F92" s="238" t="s">
        <v>539</v>
      </c>
      <c r="G92" s="239" t="s">
        <v>532</v>
      </c>
      <c r="H92" s="240">
        <v>1</v>
      </c>
      <c r="I92" s="241"/>
      <c r="J92" s="242">
        <f>ROUND(I92*H92,2)</f>
        <v>0</v>
      </c>
      <c r="K92" s="238" t="s">
        <v>34</v>
      </c>
      <c r="L92" s="73"/>
      <c r="M92" s="243" t="s">
        <v>34</v>
      </c>
      <c r="N92" s="244" t="s">
        <v>49</v>
      </c>
      <c r="O92" s="48"/>
      <c r="P92" s="245">
        <f>O92*H92</f>
        <v>0</v>
      </c>
      <c r="Q92" s="245">
        <v>0</v>
      </c>
      <c r="R92" s="245">
        <f>Q92*H92</f>
        <v>0</v>
      </c>
      <c r="S92" s="245">
        <v>0</v>
      </c>
      <c r="T92" s="246">
        <f>S92*H92</f>
        <v>0</v>
      </c>
      <c r="AR92" s="24" t="s">
        <v>533</v>
      </c>
      <c r="AT92" s="24" t="s">
        <v>146</v>
      </c>
      <c r="AU92" s="24" t="s">
        <v>85</v>
      </c>
      <c r="AY92" s="24" t="s">
        <v>143</v>
      </c>
      <c r="BE92" s="247">
        <f>IF(N92="základní",J92,0)</f>
        <v>0</v>
      </c>
      <c r="BF92" s="247">
        <f>IF(N92="snížená",J92,0)</f>
        <v>0</v>
      </c>
      <c r="BG92" s="247">
        <f>IF(N92="zákl. přenesená",J92,0)</f>
        <v>0</v>
      </c>
      <c r="BH92" s="247">
        <f>IF(N92="sníž. přenesená",J92,0)</f>
        <v>0</v>
      </c>
      <c r="BI92" s="247">
        <f>IF(N92="nulová",J92,0)</f>
        <v>0</v>
      </c>
      <c r="BJ92" s="24" t="s">
        <v>85</v>
      </c>
      <c r="BK92" s="247">
        <f>ROUND(I92*H92,2)</f>
        <v>0</v>
      </c>
      <c r="BL92" s="24" t="s">
        <v>533</v>
      </c>
      <c r="BM92" s="24" t="s">
        <v>540</v>
      </c>
    </row>
    <row r="93" s="13" customFormat="1">
      <c r="B93" s="259"/>
      <c r="C93" s="260"/>
      <c r="D93" s="250" t="s">
        <v>153</v>
      </c>
      <c r="E93" s="261" t="s">
        <v>34</v>
      </c>
      <c r="F93" s="262" t="s">
        <v>85</v>
      </c>
      <c r="G93" s="260"/>
      <c r="H93" s="263">
        <v>1</v>
      </c>
      <c r="I93" s="264"/>
      <c r="J93" s="260"/>
      <c r="K93" s="260"/>
      <c r="L93" s="265"/>
      <c r="M93" s="266"/>
      <c r="N93" s="267"/>
      <c r="O93" s="267"/>
      <c r="P93" s="267"/>
      <c r="Q93" s="267"/>
      <c r="R93" s="267"/>
      <c r="S93" s="267"/>
      <c r="T93" s="268"/>
      <c r="AT93" s="269" t="s">
        <v>153</v>
      </c>
      <c r="AU93" s="269" t="s">
        <v>85</v>
      </c>
      <c r="AV93" s="13" t="s">
        <v>87</v>
      </c>
      <c r="AW93" s="13" t="s">
        <v>41</v>
      </c>
      <c r="AX93" s="13" t="s">
        <v>78</v>
      </c>
      <c r="AY93" s="269" t="s">
        <v>143</v>
      </c>
    </row>
    <row r="94" s="14" customFormat="1">
      <c r="B94" s="270"/>
      <c r="C94" s="271"/>
      <c r="D94" s="250" t="s">
        <v>153</v>
      </c>
      <c r="E94" s="272" t="s">
        <v>34</v>
      </c>
      <c r="F94" s="273" t="s">
        <v>156</v>
      </c>
      <c r="G94" s="271"/>
      <c r="H94" s="274">
        <v>1</v>
      </c>
      <c r="I94" s="275"/>
      <c r="J94" s="271"/>
      <c r="K94" s="271"/>
      <c r="L94" s="276"/>
      <c r="M94" s="277"/>
      <c r="N94" s="278"/>
      <c r="O94" s="278"/>
      <c r="P94" s="278"/>
      <c r="Q94" s="278"/>
      <c r="R94" s="278"/>
      <c r="S94" s="278"/>
      <c r="T94" s="279"/>
      <c r="AT94" s="280" t="s">
        <v>153</v>
      </c>
      <c r="AU94" s="280" t="s">
        <v>85</v>
      </c>
      <c r="AV94" s="14" t="s">
        <v>151</v>
      </c>
      <c r="AW94" s="14" t="s">
        <v>41</v>
      </c>
      <c r="AX94" s="14" t="s">
        <v>85</v>
      </c>
      <c r="AY94" s="280" t="s">
        <v>143</v>
      </c>
    </row>
    <row r="95" s="1" customFormat="1" ht="16.5" customHeight="1">
      <c r="B95" s="47"/>
      <c r="C95" s="236" t="s">
        <v>151</v>
      </c>
      <c r="D95" s="236" t="s">
        <v>146</v>
      </c>
      <c r="E95" s="237" t="s">
        <v>541</v>
      </c>
      <c r="F95" s="238" t="s">
        <v>542</v>
      </c>
      <c r="G95" s="239" t="s">
        <v>532</v>
      </c>
      <c r="H95" s="240">
        <v>1</v>
      </c>
      <c r="I95" s="241"/>
      <c r="J95" s="242">
        <f>ROUND(I95*H95,2)</f>
        <v>0</v>
      </c>
      <c r="K95" s="238" t="s">
        <v>34</v>
      </c>
      <c r="L95" s="73"/>
      <c r="M95" s="243" t="s">
        <v>34</v>
      </c>
      <c r="N95" s="244" t="s">
        <v>49</v>
      </c>
      <c r="O95" s="48"/>
      <c r="P95" s="245">
        <f>O95*H95</f>
        <v>0</v>
      </c>
      <c r="Q95" s="245">
        <v>0</v>
      </c>
      <c r="R95" s="245">
        <f>Q95*H95</f>
        <v>0</v>
      </c>
      <c r="S95" s="245">
        <v>0</v>
      </c>
      <c r="T95" s="246">
        <f>S95*H95</f>
        <v>0</v>
      </c>
      <c r="AR95" s="24" t="s">
        <v>533</v>
      </c>
      <c r="AT95" s="24" t="s">
        <v>146</v>
      </c>
      <c r="AU95" s="24" t="s">
        <v>85</v>
      </c>
      <c r="AY95" s="24" t="s">
        <v>143</v>
      </c>
      <c r="BE95" s="247">
        <f>IF(N95="základní",J95,0)</f>
        <v>0</v>
      </c>
      <c r="BF95" s="247">
        <f>IF(N95="snížená",J95,0)</f>
        <v>0</v>
      </c>
      <c r="BG95" s="247">
        <f>IF(N95="zákl. přenesená",J95,0)</f>
        <v>0</v>
      </c>
      <c r="BH95" s="247">
        <f>IF(N95="sníž. přenesená",J95,0)</f>
        <v>0</v>
      </c>
      <c r="BI95" s="247">
        <f>IF(N95="nulová",J95,0)</f>
        <v>0</v>
      </c>
      <c r="BJ95" s="24" t="s">
        <v>85</v>
      </c>
      <c r="BK95" s="247">
        <f>ROUND(I95*H95,2)</f>
        <v>0</v>
      </c>
      <c r="BL95" s="24" t="s">
        <v>533</v>
      </c>
      <c r="BM95" s="24" t="s">
        <v>543</v>
      </c>
    </row>
    <row r="96" s="13" customFormat="1">
      <c r="B96" s="259"/>
      <c r="C96" s="260"/>
      <c r="D96" s="250" t="s">
        <v>153</v>
      </c>
      <c r="E96" s="261" t="s">
        <v>34</v>
      </c>
      <c r="F96" s="262" t="s">
        <v>85</v>
      </c>
      <c r="G96" s="260"/>
      <c r="H96" s="263">
        <v>1</v>
      </c>
      <c r="I96" s="264"/>
      <c r="J96" s="260"/>
      <c r="K96" s="260"/>
      <c r="L96" s="265"/>
      <c r="M96" s="266"/>
      <c r="N96" s="267"/>
      <c r="O96" s="267"/>
      <c r="P96" s="267"/>
      <c r="Q96" s="267"/>
      <c r="R96" s="267"/>
      <c r="S96" s="267"/>
      <c r="T96" s="268"/>
      <c r="AT96" s="269" t="s">
        <v>153</v>
      </c>
      <c r="AU96" s="269" t="s">
        <v>85</v>
      </c>
      <c r="AV96" s="13" t="s">
        <v>87</v>
      </c>
      <c r="AW96" s="13" t="s">
        <v>41</v>
      </c>
      <c r="AX96" s="13" t="s">
        <v>78</v>
      </c>
      <c r="AY96" s="269" t="s">
        <v>143</v>
      </c>
    </row>
    <row r="97" s="14" customFormat="1">
      <c r="B97" s="270"/>
      <c r="C97" s="271"/>
      <c r="D97" s="250" t="s">
        <v>153</v>
      </c>
      <c r="E97" s="272" t="s">
        <v>34</v>
      </c>
      <c r="F97" s="273" t="s">
        <v>156</v>
      </c>
      <c r="G97" s="271"/>
      <c r="H97" s="274">
        <v>1</v>
      </c>
      <c r="I97" s="275"/>
      <c r="J97" s="271"/>
      <c r="K97" s="271"/>
      <c r="L97" s="276"/>
      <c r="M97" s="277"/>
      <c r="N97" s="278"/>
      <c r="O97" s="278"/>
      <c r="P97" s="278"/>
      <c r="Q97" s="278"/>
      <c r="R97" s="278"/>
      <c r="S97" s="278"/>
      <c r="T97" s="279"/>
      <c r="AT97" s="280" t="s">
        <v>153</v>
      </c>
      <c r="AU97" s="280" t="s">
        <v>85</v>
      </c>
      <c r="AV97" s="14" t="s">
        <v>151</v>
      </c>
      <c r="AW97" s="14" t="s">
        <v>41</v>
      </c>
      <c r="AX97" s="14" t="s">
        <v>85</v>
      </c>
      <c r="AY97" s="280" t="s">
        <v>143</v>
      </c>
    </row>
    <row r="98" s="11" customFormat="1" ht="29.88" customHeight="1">
      <c r="B98" s="220"/>
      <c r="C98" s="221"/>
      <c r="D98" s="222" t="s">
        <v>77</v>
      </c>
      <c r="E98" s="234" t="s">
        <v>544</v>
      </c>
      <c r="F98" s="234" t="s">
        <v>545</v>
      </c>
      <c r="G98" s="221"/>
      <c r="H98" s="221"/>
      <c r="I98" s="224"/>
      <c r="J98" s="235">
        <f>BK98</f>
        <v>0</v>
      </c>
      <c r="K98" s="221"/>
      <c r="L98" s="226"/>
      <c r="M98" s="227"/>
      <c r="N98" s="228"/>
      <c r="O98" s="228"/>
      <c r="P98" s="229">
        <f>SUM(P99:P100)</f>
        <v>0</v>
      </c>
      <c r="Q98" s="228"/>
      <c r="R98" s="229">
        <f>SUM(R99:R100)</f>
        <v>0</v>
      </c>
      <c r="S98" s="228"/>
      <c r="T98" s="230">
        <f>SUM(T99:T100)</f>
        <v>0</v>
      </c>
      <c r="AR98" s="231" t="s">
        <v>175</v>
      </c>
      <c r="AT98" s="232" t="s">
        <v>77</v>
      </c>
      <c r="AU98" s="232" t="s">
        <v>85</v>
      </c>
      <c r="AY98" s="231" t="s">
        <v>143</v>
      </c>
      <c r="BK98" s="233">
        <f>SUM(BK99:BK100)</f>
        <v>0</v>
      </c>
    </row>
    <row r="99" s="1" customFormat="1" ht="16.5" customHeight="1">
      <c r="B99" s="47"/>
      <c r="C99" s="236" t="s">
        <v>175</v>
      </c>
      <c r="D99" s="236" t="s">
        <v>146</v>
      </c>
      <c r="E99" s="237" t="s">
        <v>546</v>
      </c>
      <c r="F99" s="238" t="s">
        <v>547</v>
      </c>
      <c r="G99" s="239" t="s">
        <v>532</v>
      </c>
      <c r="H99" s="240">
        <v>1</v>
      </c>
      <c r="I99" s="241"/>
      <c r="J99" s="242">
        <f>ROUND(I99*H99,2)</f>
        <v>0</v>
      </c>
      <c r="K99" s="238" t="s">
        <v>548</v>
      </c>
      <c r="L99" s="73"/>
      <c r="M99" s="243" t="s">
        <v>34</v>
      </c>
      <c r="N99" s="244" t="s">
        <v>49</v>
      </c>
      <c r="O99" s="48"/>
      <c r="P99" s="245">
        <f>O99*H99</f>
        <v>0</v>
      </c>
      <c r="Q99" s="245">
        <v>0</v>
      </c>
      <c r="R99" s="245">
        <f>Q99*H99</f>
        <v>0</v>
      </c>
      <c r="S99" s="245">
        <v>0</v>
      </c>
      <c r="T99" s="246">
        <f>S99*H99</f>
        <v>0</v>
      </c>
      <c r="AR99" s="24" t="s">
        <v>533</v>
      </c>
      <c r="AT99" s="24" t="s">
        <v>146</v>
      </c>
      <c r="AU99" s="24" t="s">
        <v>87</v>
      </c>
      <c r="AY99" s="24" t="s">
        <v>143</v>
      </c>
      <c r="BE99" s="247">
        <f>IF(N99="základní",J99,0)</f>
        <v>0</v>
      </c>
      <c r="BF99" s="247">
        <f>IF(N99="snížená",J99,0)</f>
        <v>0</v>
      </c>
      <c r="BG99" s="247">
        <f>IF(N99="zákl. přenesená",J99,0)</f>
        <v>0</v>
      </c>
      <c r="BH99" s="247">
        <f>IF(N99="sníž. přenesená",J99,0)</f>
        <v>0</v>
      </c>
      <c r="BI99" s="247">
        <f>IF(N99="nulová",J99,0)</f>
        <v>0</v>
      </c>
      <c r="BJ99" s="24" t="s">
        <v>85</v>
      </c>
      <c r="BK99" s="247">
        <f>ROUND(I99*H99,2)</f>
        <v>0</v>
      </c>
      <c r="BL99" s="24" t="s">
        <v>533</v>
      </c>
      <c r="BM99" s="24" t="s">
        <v>549</v>
      </c>
    </row>
    <row r="100" s="13" customFormat="1">
      <c r="B100" s="259"/>
      <c r="C100" s="260"/>
      <c r="D100" s="250" t="s">
        <v>153</v>
      </c>
      <c r="E100" s="261" t="s">
        <v>34</v>
      </c>
      <c r="F100" s="262" t="s">
        <v>85</v>
      </c>
      <c r="G100" s="260"/>
      <c r="H100" s="263">
        <v>1</v>
      </c>
      <c r="I100" s="264"/>
      <c r="J100" s="260"/>
      <c r="K100" s="260"/>
      <c r="L100" s="265"/>
      <c r="M100" s="291"/>
      <c r="N100" s="292"/>
      <c r="O100" s="292"/>
      <c r="P100" s="292"/>
      <c r="Q100" s="292"/>
      <c r="R100" s="292"/>
      <c r="S100" s="292"/>
      <c r="T100" s="293"/>
      <c r="AT100" s="269" t="s">
        <v>153</v>
      </c>
      <c r="AU100" s="269" t="s">
        <v>87</v>
      </c>
      <c r="AV100" s="13" t="s">
        <v>87</v>
      </c>
      <c r="AW100" s="13" t="s">
        <v>41</v>
      </c>
      <c r="AX100" s="13" t="s">
        <v>85</v>
      </c>
      <c r="AY100" s="269" t="s">
        <v>143</v>
      </c>
    </row>
    <row r="101" s="1" customFormat="1" ht="6.96" customHeight="1">
      <c r="B101" s="68"/>
      <c r="C101" s="69"/>
      <c r="D101" s="69"/>
      <c r="E101" s="69"/>
      <c r="F101" s="69"/>
      <c r="G101" s="69"/>
      <c r="H101" s="69"/>
      <c r="I101" s="179"/>
      <c r="J101" s="69"/>
      <c r="K101" s="69"/>
      <c r="L101" s="73"/>
    </row>
  </sheetData>
  <sheetProtection sheet="1" autoFilter="0" formatColumns="0" formatRows="0" objects="1" scenarios="1" spinCount="100000" saltValue="dtzvgHDY8V6n4F2sNlFqvuXTlqnOqMXEXX4v1jiFZ06kF7RZXQKsTLH+hceSaIdW3NMcgi2GiypX1XSr0DJpEA==" hashValue="QChT1/1qD+o+VwripbL5sRq4Y1/Q1j+uo48G6vIkZG6750ysizjAlm8hjTbReJnLWWD/7RLbyCgJ8MVvnVoq6g==" algorithmName="SHA-512" password="CC35"/>
  <autoFilter ref="C83:K100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2:H72"/>
    <mergeCell ref="E74:H74"/>
    <mergeCell ref="E76:H76"/>
    <mergeCell ref="G1:H1"/>
    <mergeCell ref="L2:V2"/>
  </mergeCells>
  <hyperlinks>
    <hyperlink ref="F1:G1" location="C2" display="1) Krycí list soupisu"/>
    <hyperlink ref="G1:H1" location="C58" display="2) Rekapitulace"/>
    <hyperlink ref="J1" location="C83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Normal="100" zoomScaleSheetLayoutView="60" zoomScalePageLayoutView="100" workbookViewId="0"/>
  </sheetViews>
  <sheetFormatPr defaultRowHeight="13.5"/>
  <cols>
    <col min="1" max="1" width="8.33" style="294" customWidth="1"/>
    <col min="2" max="2" width="1.664063" style="294" customWidth="1"/>
    <col min="3" max="4" width="5" style="294" customWidth="1"/>
    <col min="5" max="5" width="11.67" style="294" customWidth="1"/>
    <col min="6" max="6" width="9.17" style="294" customWidth="1"/>
    <col min="7" max="7" width="5" style="294" customWidth="1"/>
    <col min="8" max="8" width="77.83" style="294" customWidth="1"/>
    <col min="9" max="10" width="20" style="294" customWidth="1"/>
    <col min="11" max="11" width="1.664063" style="294" customWidth="1"/>
  </cols>
  <sheetData>
    <row r="1" ht="37.5" customHeight="1"/>
    <row r="2" ht="7.5" customHeight="1">
      <c r="B2" s="295"/>
      <c r="C2" s="296"/>
      <c r="D2" s="296"/>
      <c r="E2" s="296"/>
      <c r="F2" s="296"/>
      <c r="G2" s="296"/>
      <c r="H2" s="296"/>
      <c r="I2" s="296"/>
      <c r="J2" s="296"/>
      <c r="K2" s="297"/>
    </row>
    <row r="3" s="15" customFormat="1" ht="45" customHeight="1">
      <c r="B3" s="298"/>
      <c r="C3" s="299" t="s">
        <v>550</v>
      </c>
      <c r="D3" s="299"/>
      <c r="E3" s="299"/>
      <c r="F3" s="299"/>
      <c r="G3" s="299"/>
      <c r="H3" s="299"/>
      <c r="I3" s="299"/>
      <c r="J3" s="299"/>
      <c r="K3" s="300"/>
    </row>
    <row r="4" ht="25.5" customHeight="1">
      <c r="B4" s="301"/>
      <c r="C4" s="302" t="s">
        <v>551</v>
      </c>
      <c r="D4" s="302"/>
      <c r="E4" s="302"/>
      <c r="F4" s="302"/>
      <c r="G4" s="302"/>
      <c r="H4" s="302"/>
      <c r="I4" s="302"/>
      <c r="J4" s="302"/>
      <c r="K4" s="303"/>
    </row>
    <row r="5" ht="5.25" customHeight="1">
      <c r="B5" s="301"/>
      <c r="C5" s="304"/>
      <c r="D5" s="304"/>
      <c r="E5" s="304"/>
      <c r="F5" s="304"/>
      <c r="G5" s="304"/>
      <c r="H5" s="304"/>
      <c r="I5" s="304"/>
      <c r="J5" s="304"/>
      <c r="K5" s="303"/>
    </row>
    <row r="6" ht="15" customHeight="1">
      <c r="B6" s="301"/>
      <c r="C6" s="305" t="s">
        <v>552</v>
      </c>
      <c r="D6" s="305"/>
      <c r="E6" s="305"/>
      <c r="F6" s="305"/>
      <c r="G6" s="305"/>
      <c r="H6" s="305"/>
      <c r="I6" s="305"/>
      <c r="J6" s="305"/>
      <c r="K6" s="303"/>
    </row>
    <row r="7" ht="15" customHeight="1">
      <c r="B7" s="306"/>
      <c r="C7" s="305" t="s">
        <v>553</v>
      </c>
      <c r="D7" s="305"/>
      <c r="E7" s="305"/>
      <c r="F7" s="305"/>
      <c r="G7" s="305"/>
      <c r="H7" s="305"/>
      <c r="I7" s="305"/>
      <c r="J7" s="305"/>
      <c r="K7" s="303"/>
    </row>
    <row r="8" ht="12.75" customHeight="1">
      <c r="B8" s="306"/>
      <c r="C8" s="305"/>
      <c r="D8" s="305"/>
      <c r="E8" s="305"/>
      <c r="F8" s="305"/>
      <c r="G8" s="305"/>
      <c r="H8" s="305"/>
      <c r="I8" s="305"/>
      <c r="J8" s="305"/>
      <c r="K8" s="303"/>
    </row>
    <row r="9" ht="15" customHeight="1">
      <c r="B9" s="306"/>
      <c r="C9" s="305" t="s">
        <v>554</v>
      </c>
      <c r="D9" s="305"/>
      <c r="E9" s="305"/>
      <c r="F9" s="305"/>
      <c r="G9" s="305"/>
      <c r="H9" s="305"/>
      <c r="I9" s="305"/>
      <c r="J9" s="305"/>
      <c r="K9" s="303"/>
    </row>
    <row r="10" ht="15" customHeight="1">
      <c r="B10" s="306"/>
      <c r="C10" s="305"/>
      <c r="D10" s="305" t="s">
        <v>555</v>
      </c>
      <c r="E10" s="305"/>
      <c r="F10" s="305"/>
      <c r="G10" s="305"/>
      <c r="H10" s="305"/>
      <c r="I10" s="305"/>
      <c r="J10" s="305"/>
      <c r="K10" s="303"/>
    </row>
    <row r="11" ht="15" customHeight="1">
      <c r="B11" s="306"/>
      <c r="C11" s="307"/>
      <c r="D11" s="305" t="s">
        <v>556</v>
      </c>
      <c r="E11" s="305"/>
      <c r="F11" s="305"/>
      <c r="G11" s="305"/>
      <c r="H11" s="305"/>
      <c r="I11" s="305"/>
      <c r="J11" s="305"/>
      <c r="K11" s="303"/>
    </row>
    <row r="12" ht="12.75" customHeight="1">
      <c r="B12" s="306"/>
      <c r="C12" s="307"/>
      <c r="D12" s="307"/>
      <c r="E12" s="307"/>
      <c r="F12" s="307"/>
      <c r="G12" s="307"/>
      <c r="H12" s="307"/>
      <c r="I12" s="307"/>
      <c r="J12" s="307"/>
      <c r="K12" s="303"/>
    </row>
    <row r="13" ht="15" customHeight="1">
      <c r="B13" s="306"/>
      <c r="C13" s="307"/>
      <c r="D13" s="305" t="s">
        <v>557</v>
      </c>
      <c r="E13" s="305"/>
      <c r="F13" s="305"/>
      <c r="G13" s="305"/>
      <c r="H13" s="305"/>
      <c r="I13" s="305"/>
      <c r="J13" s="305"/>
      <c r="K13" s="303"/>
    </row>
    <row r="14" ht="15" customHeight="1">
      <c r="B14" s="306"/>
      <c r="C14" s="307"/>
      <c r="D14" s="305" t="s">
        <v>558</v>
      </c>
      <c r="E14" s="305"/>
      <c r="F14" s="305"/>
      <c r="G14" s="305"/>
      <c r="H14" s="305"/>
      <c r="I14" s="305"/>
      <c r="J14" s="305"/>
      <c r="K14" s="303"/>
    </row>
    <row r="15" ht="15" customHeight="1">
      <c r="B15" s="306"/>
      <c r="C15" s="307"/>
      <c r="D15" s="305" t="s">
        <v>559</v>
      </c>
      <c r="E15" s="305"/>
      <c r="F15" s="305"/>
      <c r="G15" s="305"/>
      <c r="H15" s="305"/>
      <c r="I15" s="305"/>
      <c r="J15" s="305"/>
      <c r="K15" s="303"/>
    </row>
    <row r="16" ht="15" customHeight="1">
      <c r="B16" s="306"/>
      <c r="C16" s="307"/>
      <c r="D16" s="307"/>
      <c r="E16" s="308" t="s">
        <v>84</v>
      </c>
      <c r="F16" s="305" t="s">
        <v>560</v>
      </c>
      <c r="G16" s="305"/>
      <c r="H16" s="305"/>
      <c r="I16" s="305"/>
      <c r="J16" s="305"/>
      <c r="K16" s="303"/>
    </row>
    <row r="17" ht="15" customHeight="1">
      <c r="B17" s="306"/>
      <c r="C17" s="307"/>
      <c r="D17" s="307"/>
      <c r="E17" s="308" t="s">
        <v>561</v>
      </c>
      <c r="F17" s="305" t="s">
        <v>562</v>
      </c>
      <c r="G17" s="305"/>
      <c r="H17" s="305"/>
      <c r="I17" s="305"/>
      <c r="J17" s="305"/>
      <c r="K17" s="303"/>
    </row>
    <row r="18" ht="15" customHeight="1">
      <c r="B18" s="306"/>
      <c r="C18" s="307"/>
      <c r="D18" s="307"/>
      <c r="E18" s="308" t="s">
        <v>563</v>
      </c>
      <c r="F18" s="305" t="s">
        <v>564</v>
      </c>
      <c r="G18" s="305"/>
      <c r="H18" s="305"/>
      <c r="I18" s="305"/>
      <c r="J18" s="305"/>
      <c r="K18" s="303"/>
    </row>
    <row r="19" ht="15" customHeight="1">
      <c r="B19" s="306"/>
      <c r="C19" s="307"/>
      <c r="D19" s="307"/>
      <c r="E19" s="308" t="s">
        <v>91</v>
      </c>
      <c r="F19" s="305" t="s">
        <v>565</v>
      </c>
      <c r="G19" s="305"/>
      <c r="H19" s="305"/>
      <c r="I19" s="305"/>
      <c r="J19" s="305"/>
      <c r="K19" s="303"/>
    </row>
    <row r="20" ht="15" customHeight="1">
      <c r="B20" s="306"/>
      <c r="C20" s="307"/>
      <c r="D20" s="307"/>
      <c r="E20" s="308" t="s">
        <v>566</v>
      </c>
      <c r="F20" s="305" t="s">
        <v>567</v>
      </c>
      <c r="G20" s="305"/>
      <c r="H20" s="305"/>
      <c r="I20" s="305"/>
      <c r="J20" s="305"/>
      <c r="K20" s="303"/>
    </row>
    <row r="21" ht="15" customHeight="1">
      <c r="B21" s="306"/>
      <c r="C21" s="307"/>
      <c r="D21" s="307"/>
      <c r="E21" s="308" t="s">
        <v>89</v>
      </c>
      <c r="F21" s="305" t="s">
        <v>568</v>
      </c>
      <c r="G21" s="305"/>
      <c r="H21" s="305"/>
      <c r="I21" s="305"/>
      <c r="J21" s="305"/>
      <c r="K21" s="303"/>
    </row>
    <row r="22" ht="12.75" customHeight="1">
      <c r="B22" s="306"/>
      <c r="C22" s="307"/>
      <c r="D22" s="307"/>
      <c r="E22" s="307"/>
      <c r="F22" s="307"/>
      <c r="G22" s="307"/>
      <c r="H22" s="307"/>
      <c r="I22" s="307"/>
      <c r="J22" s="307"/>
      <c r="K22" s="303"/>
    </row>
    <row r="23" ht="15" customHeight="1">
      <c r="B23" s="306"/>
      <c r="C23" s="305" t="s">
        <v>569</v>
      </c>
      <c r="D23" s="305"/>
      <c r="E23" s="305"/>
      <c r="F23" s="305"/>
      <c r="G23" s="305"/>
      <c r="H23" s="305"/>
      <c r="I23" s="305"/>
      <c r="J23" s="305"/>
      <c r="K23" s="303"/>
    </row>
    <row r="24" ht="15" customHeight="1">
      <c r="B24" s="306"/>
      <c r="C24" s="305" t="s">
        <v>570</v>
      </c>
      <c r="D24" s="305"/>
      <c r="E24" s="305"/>
      <c r="F24" s="305"/>
      <c r="G24" s="305"/>
      <c r="H24" s="305"/>
      <c r="I24" s="305"/>
      <c r="J24" s="305"/>
      <c r="K24" s="303"/>
    </row>
    <row r="25" ht="15" customHeight="1">
      <c r="B25" s="306"/>
      <c r="C25" s="305"/>
      <c r="D25" s="305" t="s">
        <v>571</v>
      </c>
      <c r="E25" s="305"/>
      <c r="F25" s="305"/>
      <c r="G25" s="305"/>
      <c r="H25" s="305"/>
      <c r="I25" s="305"/>
      <c r="J25" s="305"/>
      <c r="K25" s="303"/>
    </row>
    <row r="26" ht="15" customHeight="1">
      <c r="B26" s="306"/>
      <c r="C26" s="307"/>
      <c r="D26" s="305" t="s">
        <v>572</v>
      </c>
      <c r="E26" s="305"/>
      <c r="F26" s="305"/>
      <c r="G26" s="305"/>
      <c r="H26" s="305"/>
      <c r="I26" s="305"/>
      <c r="J26" s="305"/>
      <c r="K26" s="303"/>
    </row>
    <row r="27" ht="12.75" customHeight="1">
      <c r="B27" s="306"/>
      <c r="C27" s="307"/>
      <c r="D27" s="307"/>
      <c r="E27" s="307"/>
      <c r="F27" s="307"/>
      <c r="G27" s="307"/>
      <c r="H27" s="307"/>
      <c r="I27" s="307"/>
      <c r="J27" s="307"/>
      <c r="K27" s="303"/>
    </row>
    <row r="28" ht="15" customHeight="1">
      <c r="B28" s="306"/>
      <c r="C28" s="307"/>
      <c r="D28" s="305" t="s">
        <v>573</v>
      </c>
      <c r="E28" s="305"/>
      <c r="F28" s="305"/>
      <c r="G28" s="305"/>
      <c r="H28" s="305"/>
      <c r="I28" s="305"/>
      <c r="J28" s="305"/>
      <c r="K28" s="303"/>
    </row>
    <row r="29" ht="15" customHeight="1">
      <c r="B29" s="306"/>
      <c r="C29" s="307"/>
      <c r="D29" s="305" t="s">
        <v>574</v>
      </c>
      <c r="E29" s="305"/>
      <c r="F29" s="305"/>
      <c r="G29" s="305"/>
      <c r="H29" s="305"/>
      <c r="I29" s="305"/>
      <c r="J29" s="305"/>
      <c r="K29" s="303"/>
    </row>
    <row r="30" ht="12.75" customHeight="1">
      <c r="B30" s="306"/>
      <c r="C30" s="307"/>
      <c r="D30" s="307"/>
      <c r="E30" s="307"/>
      <c r="F30" s="307"/>
      <c r="G30" s="307"/>
      <c r="H30" s="307"/>
      <c r="I30" s="307"/>
      <c r="J30" s="307"/>
      <c r="K30" s="303"/>
    </row>
    <row r="31" ht="15" customHeight="1">
      <c r="B31" s="306"/>
      <c r="C31" s="307"/>
      <c r="D31" s="305" t="s">
        <v>575</v>
      </c>
      <c r="E31" s="305"/>
      <c r="F31" s="305"/>
      <c r="G31" s="305"/>
      <c r="H31" s="305"/>
      <c r="I31" s="305"/>
      <c r="J31" s="305"/>
      <c r="K31" s="303"/>
    </row>
    <row r="32" ht="15" customHeight="1">
      <c r="B32" s="306"/>
      <c r="C32" s="307"/>
      <c r="D32" s="305" t="s">
        <v>576</v>
      </c>
      <c r="E32" s="305"/>
      <c r="F32" s="305"/>
      <c r="G32" s="305"/>
      <c r="H32" s="305"/>
      <c r="I32" s="305"/>
      <c r="J32" s="305"/>
      <c r="K32" s="303"/>
    </row>
    <row r="33" ht="15" customHeight="1">
      <c r="B33" s="306"/>
      <c r="C33" s="307"/>
      <c r="D33" s="305" t="s">
        <v>577</v>
      </c>
      <c r="E33" s="305"/>
      <c r="F33" s="305"/>
      <c r="G33" s="305"/>
      <c r="H33" s="305"/>
      <c r="I33" s="305"/>
      <c r="J33" s="305"/>
      <c r="K33" s="303"/>
    </row>
    <row r="34" ht="15" customHeight="1">
      <c r="B34" s="306"/>
      <c r="C34" s="307"/>
      <c r="D34" s="305"/>
      <c r="E34" s="309" t="s">
        <v>128</v>
      </c>
      <c r="F34" s="305"/>
      <c r="G34" s="305" t="s">
        <v>578</v>
      </c>
      <c r="H34" s="305"/>
      <c r="I34" s="305"/>
      <c r="J34" s="305"/>
      <c r="K34" s="303"/>
    </row>
    <row r="35" ht="30.75" customHeight="1">
      <c r="B35" s="306"/>
      <c r="C35" s="307"/>
      <c r="D35" s="305"/>
      <c r="E35" s="309" t="s">
        <v>579</v>
      </c>
      <c r="F35" s="305"/>
      <c r="G35" s="305" t="s">
        <v>580</v>
      </c>
      <c r="H35" s="305"/>
      <c r="I35" s="305"/>
      <c r="J35" s="305"/>
      <c r="K35" s="303"/>
    </row>
    <row r="36" ht="15" customHeight="1">
      <c r="B36" s="306"/>
      <c r="C36" s="307"/>
      <c r="D36" s="305"/>
      <c r="E36" s="309" t="s">
        <v>59</v>
      </c>
      <c r="F36" s="305"/>
      <c r="G36" s="305" t="s">
        <v>581</v>
      </c>
      <c r="H36" s="305"/>
      <c r="I36" s="305"/>
      <c r="J36" s="305"/>
      <c r="K36" s="303"/>
    </row>
    <row r="37" ht="15" customHeight="1">
      <c r="B37" s="306"/>
      <c r="C37" s="307"/>
      <c r="D37" s="305"/>
      <c r="E37" s="309" t="s">
        <v>129</v>
      </c>
      <c r="F37" s="305"/>
      <c r="G37" s="305" t="s">
        <v>582</v>
      </c>
      <c r="H37" s="305"/>
      <c r="I37" s="305"/>
      <c r="J37" s="305"/>
      <c r="K37" s="303"/>
    </row>
    <row r="38" ht="15" customHeight="1">
      <c r="B38" s="306"/>
      <c r="C38" s="307"/>
      <c r="D38" s="305"/>
      <c r="E38" s="309" t="s">
        <v>130</v>
      </c>
      <c r="F38" s="305"/>
      <c r="G38" s="305" t="s">
        <v>583</v>
      </c>
      <c r="H38" s="305"/>
      <c r="I38" s="305"/>
      <c r="J38" s="305"/>
      <c r="K38" s="303"/>
    </row>
    <row r="39" ht="15" customHeight="1">
      <c r="B39" s="306"/>
      <c r="C39" s="307"/>
      <c r="D39" s="305"/>
      <c r="E39" s="309" t="s">
        <v>131</v>
      </c>
      <c r="F39" s="305"/>
      <c r="G39" s="305" t="s">
        <v>584</v>
      </c>
      <c r="H39" s="305"/>
      <c r="I39" s="305"/>
      <c r="J39" s="305"/>
      <c r="K39" s="303"/>
    </row>
    <row r="40" ht="15" customHeight="1">
      <c r="B40" s="306"/>
      <c r="C40" s="307"/>
      <c r="D40" s="305"/>
      <c r="E40" s="309" t="s">
        <v>585</v>
      </c>
      <c r="F40" s="305"/>
      <c r="G40" s="305" t="s">
        <v>586</v>
      </c>
      <c r="H40" s="305"/>
      <c r="I40" s="305"/>
      <c r="J40" s="305"/>
      <c r="K40" s="303"/>
    </row>
    <row r="41" ht="15" customHeight="1">
      <c r="B41" s="306"/>
      <c r="C41" s="307"/>
      <c r="D41" s="305"/>
      <c r="E41" s="309"/>
      <c r="F41" s="305"/>
      <c r="G41" s="305" t="s">
        <v>587</v>
      </c>
      <c r="H41" s="305"/>
      <c r="I41" s="305"/>
      <c r="J41" s="305"/>
      <c r="K41" s="303"/>
    </row>
    <row r="42" ht="15" customHeight="1">
      <c r="B42" s="306"/>
      <c r="C42" s="307"/>
      <c r="D42" s="305"/>
      <c r="E42" s="309" t="s">
        <v>588</v>
      </c>
      <c r="F42" s="305"/>
      <c r="G42" s="305" t="s">
        <v>589</v>
      </c>
      <c r="H42" s="305"/>
      <c r="I42" s="305"/>
      <c r="J42" s="305"/>
      <c r="K42" s="303"/>
    </row>
    <row r="43" ht="15" customHeight="1">
      <c r="B43" s="306"/>
      <c r="C43" s="307"/>
      <c r="D43" s="305"/>
      <c r="E43" s="309" t="s">
        <v>133</v>
      </c>
      <c r="F43" s="305"/>
      <c r="G43" s="305" t="s">
        <v>590</v>
      </c>
      <c r="H43" s="305"/>
      <c r="I43" s="305"/>
      <c r="J43" s="305"/>
      <c r="K43" s="303"/>
    </row>
    <row r="44" ht="12.75" customHeight="1">
      <c r="B44" s="306"/>
      <c r="C44" s="307"/>
      <c r="D44" s="305"/>
      <c r="E44" s="305"/>
      <c r="F44" s="305"/>
      <c r="G44" s="305"/>
      <c r="H44" s="305"/>
      <c r="I44" s="305"/>
      <c r="J44" s="305"/>
      <c r="K44" s="303"/>
    </row>
    <row r="45" ht="15" customHeight="1">
      <c r="B45" s="306"/>
      <c r="C45" s="307"/>
      <c r="D45" s="305" t="s">
        <v>591</v>
      </c>
      <c r="E45" s="305"/>
      <c r="F45" s="305"/>
      <c r="G45" s="305"/>
      <c r="H45" s="305"/>
      <c r="I45" s="305"/>
      <c r="J45" s="305"/>
      <c r="K45" s="303"/>
    </row>
    <row r="46" ht="15" customHeight="1">
      <c r="B46" s="306"/>
      <c r="C46" s="307"/>
      <c r="D46" s="307"/>
      <c r="E46" s="305" t="s">
        <v>592</v>
      </c>
      <c r="F46" s="305"/>
      <c r="G46" s="305"/>
      <c r="H46" s="305"/>
      <c r="I46" s="305"/>
      <c r="J46" s="305"/>
      <c r="K46" s="303"/>
    </row>
    <row r="47" ht="15" customHeight="1">
      <c r="B47" s="306"/>
      <c r="C47" s="307"/>
      <c r="D47" s="307"/>
      <c r="E47" s="305" t="s">
        <v>593</v>
      </c>
      <c r="F47" s="305"/>
      <c r="G47" s="305"/>
      <c r="H47" s="305"/>
      <c r="I47" s="305"/>
      <c r="J47" s="305"/>
      <c r="K47" s="303"/>
    </row>
    <row r="48" ht="15" customHeight="1">
      <c r="B48" s="306"/>
      <c r="C48" s="307"/>
      <c r="D48" s="307"/>
      <c r="E48" s="305" t="s">
        <v>594</v>
      </c>
      <c r="F48" s="305"/>
      <c r="G48" s="305"/>
      <c r="H48" s="305"/>
      <c r="I48" s="305"/>
      <c r="J48" s="305"/>
      <c r="K48" s="303"/>
    </row>
    <row r="49" ht="15" customHeight="1">
      <c r="B49" s="306"/>
      <c r="C49" s="307"/>
      <c r="D49" s="305" t="s">
        <v>595</v>
      </c>
      <c r="E49" s="305"/>
      <c r="F49" s="305"/>
      <c r="G49" s="305"/>
      <c r="H49" s="305"/>
      <c r="I49" s="305"/>
      <c r="J49" s="305"/>
      <c r="K49" s="303"/>
    </row>
    <row r="50" ht="25.5" customHeight="1">
      <c r="B50" s="301"/>
      <c r="C50" s="302" t="s">
        <v>596</v>
      </c>
      <c r="D50" s="302"/>
      <c r="E50" s="302"/>
      <c r="F50" s="302"/>
      <c r="G50" s="302"/>
      <c r="H50" s="302"/>
      <c r="I50" s="302"/>
      <c r="J50" s="302"/>
      <c r="K50" s="303"/>
    </row>
    <row r="51" ht="5.25" customHeight="1">
      <c r="B51" s="301"/>
      <c r="C51" s="304"/>
      <c r="D51" s="304"/>
      <c r="E51" s="304"/>
      <c r="F51" s="304"/>
      <c r="G51" s="304"/>
      <c r="H51" s="304"/>
      <c r="I51" s="304"/>
      <c r="J51" s="304"/>
      <c r="K51" s="303"/>
    </row>
    <row r="52" ht="15" customHeight="1">
      <c r="B52" s="301"/>
      <c r="C52" s="305" t="s">
        <v>597</v>
      </c>
      <c r="D52" s="305"/>
      <c r="E52" s="305"/>
      <c r="F52" s="305"/>
      <c r="G52" s="305"/>
      <c r="H52" s="305"/>
      <c r="I52" s="305"/>
      <c r="J52" s="305"/>
      <c r="K52" s="303"/>
    </row>
    <row r="53" ht="15" customHeight="1">
      <c r="B53" s="301"/>
      <c r="C53" s="305" t="s">
        <v>598</v>
      </c>
      <c r="D53" s="305"/>
      <c r="E53" s="305"/>
      <c r="F53" s="305"/>
      <c r="G53" s="305"/>
      <c r="H53" s="305"/>
      <c r="I53" s="305"/>
      <c r="J53" s="305"/>
      <c r="K53" s="303"/>
    </row>
    <row r="54" ht="12.75" customHeight="1">
      <c r="B54" s="301"/>
      <c r="C54" s="305"/>
      <c r="D54" s="305"/>
      <c r="E54" s="305"/>
      <c r="F54" s="305"/>
      <c r="G54" s="305"/>
      <c r="H54" s="305"/>
      <c r="I54" s="305"/>
      <c r="J54" s="305"/>
      <c r="K54" s="303"/>
    </row>
    <row r="55" ht="15" customHeight="1">
      <c r="B55" s="301"/>
      <c r="C55" s="305" t="s">
        <v>599</v>
      </c>
      <c r="D55" s="305"/>
      <c r="E55" s="305"/>
      <c r="F55" s="305"/>
      <c r="G55" s="305"/>
      <c r="H55" s="305"/>
      <c r="I55" s="305"/>
      <c r="J55" s="305"/>
      <c r="K55" s="303"/>
    </row>
    <row r="56" ht="15" customHeight="1">
      <c r="B56" s="301"/>
      <c r="C56" s="307"/>
      <c r="D56" s="305" t="s">
        <v>600</v>
      </c>
      <c r="E56" s="305"/>
      <c r="F56" s="305"/>
      <c r="G56" s="305"/>
      <c r="H56" s="305"/>
      <c r="I56" s="305"/>
      <c r="J56" s="305"/>
      <c r="K56" s="303"/>
    </row>
    <row r="57" ht="15" customHeight="1">
      <c r="B57" s="301"/>
      <c r="C57" s="307"/>
      <c r="D57" s="305" t="s">
        <v>601</v>
      </c>
      <c r="E57" s="305"/>
      <c r="F57" s="305"/>
      <c r="G57" s="305"/>
      <c r="H57" s="305"/>
      <c r="I57" s="305"/>
      <c r="J57" s="305"/>
      <c r="K57" s="303"/>
    </row>
    <row r="58" ht="15" customHeight="1">
      <c r="B58" s="301"/>
      <c r="C58" s="307"/>
      <c r="D58" s="305" t="s">
        <v>602</v>
      </c>
      <c r="E58" s="305"/>
      <c r="F58" s="305"/>
      <c r="G58" s="305"/>
      <c r="H58" s="305"/>
      <c r="I58" s="305"/>
      <c r="J58" s="305"/>
      <c r="K58" s="303"/>
    </row>
    <row r="59" ht="15" customHeight="1">
      <c r="B59" s="301"/>
      <c r="C59" s="307"/>
      <c r="D59" s="305" t="s">
        <v>603</v>
      </c>
      <c r="E59" s="305"/>
      <c r="F59" s="305"/>
      <c r="G59" s="305"/>
      <c r="H59" s="305"/>
      <c r="I59" s="305"/>
      <c r="J59" s="305"/>
      <c r="K59" s="303"/>
    </row>
    <row r="60" ht="15" customHeight="1">
      <c r="B60" s="301"/>
      <c r="C60" s="307"/>
      <c r="D60" s="310" t="s">
        <v>604</v>
      </c>
      <c r="E60" s="310"/>
      <c r="F60" s="310"/>
      <c r="G60" s="310"/>
      <c r="H60" s="310"/>
      <c r="I60" s="310"/>
      <c r="J60" s="310"/>
      <c r="K60" s="303"/>
    </row>
    <row r="61" ht="15" customHeight="1">
      <c r="B61" s="301"/>
      <c r="C61" s="307"/>
      <c r="D61" s="305" t="s">
        <v>605</v>
      </c>
      <c r="E61" s="305"/>
      <c r="F61" s="305"/>
      <c r="G61" s="305"/>
      <c r="H61" s="305"/>
      <c r="I61" s="305"/>
      <c r="J61" s="305"/>
      <c r="K61" s="303"/>
    </row>
    <row r="62" ht="12.75" customHeight="1">
      <c r="B62" s="301"/>
      <c r="C62" s="307"/>
      <c r="D62" s="307"/>
      <c r="E62" s="311"/>
      <c r="F62" s="307"/>
      <c r="G62" s="307"/>
      <c r="H62" s="307"/>
      <c r="I62" s="307"/>
      <c r="J62" s="307"/>
      <c r="K62" s="303"/>
    </row>
    <row r="63" ht="15" customHeight="1">
      <c r="B63" s="301"/>
      <c r="C63" s="307"/>
      <c r="D63" s="305" t="s">
        <v>606</v>
      </c>
      <c r="E63" s="305"/>
      <c r="F63" s="305"/>
      <c r="G63" s="305"/>
      <c r="H63" s="305"/>
      <c r="I63" s="305"/>
      <c r="J63" s="305"/>
      <c r="K63" s="303"/>
    </row>
    <row r="64" ht="15" customHeight="1">
      <c r="B64" s="301"/>
      <c r="C64" s="307"/>
      <c r="D64" s="310" t="s">
        <v>607</v>
      </c>
      <c r="E64" s="310"/>
      <c r="F64" s="310"/>
      <c r="G64" s="310"/>
      <c r="H64" s="310"/>
      <c r="I64" s="310"/>
      <c r="J64" s="310"/>
      <c r="K64" s="303"/>
    </row>
    <row r="65" ht="15" customHeight="1">
      <c r="B65" s="301"/>
      <c r="C65" s="307"/>
      <c r="D65" s="305" t="s">
        <v>608</v>
      </c>
      <c r="E65" s="305"/>
      <c r="F65" s="305"/>
      <c r="G65" s="305"/>
      <c r="H65" s="305"/>
      <c r="I65" s="305"/>
      <c r="J65" s="305"/>
      <c r="K65" s="303"/>
    </row>
    <row r="66" ht="15" customHeight="1">
      <c r="B66" s="301"/>
      <c r="C66" s="307"/>
      <c r="D66" s="305" t="s">
        <v>609</v>
      </c>
      <c r="E66" s="305"/>
      <c r="F66" s="305"/>
      <c r="G66" s="305"/>
      <c r="H66" s="305"/>
      <c r="I66" s="305"/>
      <c r="J66" s="305"/>
      <c r="K66" s="303"/>
    </row>
    <row r="67" ht="15" customHeight="1">
      <c r="B67" s="301"/>
      <c r="C67" s="307"/>
      <c r="D67" s="305" t="s">
        <v>610</v>
      </c>
      <c r="E67" s="305"/>
      <c r="F67" s="305"/>
      <c r="G67" s="305"/>
      <c r="H67" s="305"/>
      <c r="I67" s="305"/>
      <c r="J67" s="305"/>
      <c r="K67" s="303"/>
    </row>
    <row r="68" ht="15" customHeight="1">
      <c r="B68" s="301"/>
      <c r="C68" s="307"/>
      <c r="D68" s="305" t="s">
        <v>611</v>
      </c>
      <c r="E68" s="305"/>
      <c r="F68" s="305"/>
      <c r="G68" s="305"/>
      <c r="H68" s="305"/>
      <c r="I68" s="305"/>
      <c r="J68" s="305"/>
      <c r="K68" s="303"/>
    </row>
    <row r="69" ht="12.75" customHeight="1">
      <c r="B69" s="312"/>
      <c r="C69" s="313"/>
      <c r="D69" s="313"/>
      <c r="E69" s="313"/>
      <c r="F69" s="313"/>
      <c r="G69" s="313"/>
      <c r="H69" s="313"/>
      <c r="I69" s="313"/>
      <c r="J69" s="313"/>
      <c r="K69" s="314"/>
    </row>
    <row r="70" ht="18.75" customHeight="1">
      <c r="B70" s="315"/>
      <c r="C70" s="315"/>
      <c r="D70" s="315"/>
      <c r="E70" s="315"/>
      <c r="F70" s="315"/>
      <c r="G70" s="315"/>
      <c r="H70" s="315"/>
      <c r="I70" s="315"/>
      <c r="J70" s="315"/>
      <c r="K70" s="316"/>
    </row>
    <row r="71" ht="18.75" customHeight="1">
      <c r="B71" s="316"/>
      <c r="C71" s="316"/>
      <c r="D71" s="316"/>
      <c r="E71" s="316"/>
      <c r="F71" s="316"/>
      <c r="G71" s="316"/>
      <c r="H71" s="316"/>
      <c r="I71" s="316"/>
      <c r="J71" s="316"/>
      <c r="K71" s="316"/>
    </row>
    <row r="72" ht="7.5" customHeight="1">
      <c r="B72" s="317"/>
      <c r="C72" s="318"/>
      <c r="D72" s="318"/>
      <c r="E72" s="318"/>
      <c r="F72" s="318"/>
      <c r="G72" s="318"/>
      <c r="H72" s="318"/>
      <c r="I72" s="318"/>
      <c r="J72" s="318"/>
      <c r="K72" s="319"/>
    </row>
    <row r="73" ht="45" customHeight="1">
      <c r="B73" s="320"/>
      <c r="C73" s="321" t="s">
        <v>101</v>
      </c>
      <c r="D73" s="321"/>
      <c r="E73" s="321"/>
      <c r="F73" s="321"/>
      <c r="G73" s="321"/>
      <c r="H73" s="321"/>
      <c r="I73" s="321"/>
      <c r="J73" s="321"/>
      <c r="K73" s="322"/>
    </row>
    <row r="74" ht="17.25" customHeight="1">
      <c r="B74" s="320"/>
      <c r="C74" s="323" t="s">
        <v>612</v>
      </c>
      <c r="D74" s="323"/>
      <c r="E74" s="323"/>
      <c r="F74" s="323" t="s">
        <v>613</v>
      </c>
      <c r="G74" s="324"/>
      <c r="H74" s="323" t="s">
        <v>129</v>
      </c>
      <c r="I74" s="323" t="s">
        <v>63</v>
      </c>
      <c r="J74" s="323" t="s">
        <v>614</v>
      </c>
      <c r="K74" s="322"/>
    </row>
    <row r="75" ht="17.25" customHeight="1">
      <c r="B75" s="320"/>
      <c r="C75" s="325" t="s">
        <v>615</v>
      </c>
      <c r="D75" s="325"/>
      <c r="E75" s="325"/>
      <c r="F75" s="326" t="s">
        <v>616</v>
      </c>
      <c r="G75" s="327"/>
      <c r="H75" s="325"/>
      <c r="I75" s="325"/>
      <c r="J75" s="325" t="s">
        <v>617</v>
      </c>
      <c r="K75" s="322"/>
    </row>
    <row r="76" ht="5.25" customHeight="1">
      <c r="B76" s="320"/>
      <c r="C76" s="328"/>
      <c r="D76" s="328"/>
      <c r="E76" s="328"/>
      <c r="F76" s="328"/>
      <c r="G76" s="329"/>
      <c r="H76" s="328"/>
      <c r="I76" s="328"/>
      <c r="J76" s="328"/>
      <c r="K76" s="322"/>
    </row>
    <row r="77" ht="15" customHeight="1">
      <c r="B77" s="320"/>
      <c r="C77" s="309" t="s">
        <v>59</v>
      </c>
      <c r="D77" s="328"/>
      <c r="E77" s="328"/>
      <c r="F77" s="330" t="s">
        <v>618</v>
      </c>
      <c r="G77" s="329"/>
      <c r="H77" s="309" t="s">
        <v>619</v>
      </c>
      <c r="I77" s="309" t="s">
        <v>620</v>
      </c>
      <c r="J77" s="309">
        <v>20</v>
      </c>
      <c r="K77" s="322"/>
    </row>
    <row r="78" ht="15" customHeight="1">
      <c r="B78" s="320"/>
      <c r="C78" s="309" t="s">
        <v>621</v>
      </c>
      <c r="D78" s="309"/>
      <c r="E78" s="309"/>
      <c r="F78" s="330" t="s">
        <v>618</v>
      </c>
      <c r="G78" s="329"/>
      <c r="H78" s="309" t="s">
        <v>622</v>
      </c>
      <c r="I78" s="309" t="s">
        <v>620</v>
      </c>
      <c r="J78" s="309">
        <v>120</v>
      </c>
      <c r="K78" s="322"/>
    </row>
    <row r="79" ht="15" customHeight="1">
      <c r="B79" s="331"/>
      <c r="C79" s="309" t="s">
        <v>623</v>
      </c>
      <c r="D79" s="309"/>
      <c r="E79" s="309"/>
      <c r="F79" s="330" t="s">
        <v>624</v>
      </c>
      <c r="G79" s="329"/>
      <c r="H79" s="309" t="s">
        <v>625</v>
      </c>
      <c r="I79" s="309" t="s">
        <v>620</v>
      </c>
      <c r="J79" s="309">
        <v>50</v>
      </c>
      <c r="K79" s="322"/>
    </row>
    <row r="80" ht="15" customHeight="1">
      <c r="B80" s="331"/>
      <c r="C80" s="309" t="s">
        <v>626</v>
      </c>
      <c r="D80" s="309"/>
      <c r="E80" s="309"/>
      <c r="F80" s="330" t="s">
        <v>618</v>
      </c>
      <c r="G80" s="329"/>
      <c r="H80" s="309" t="s">
        <v>627</v>
      </c>
      <c r="I80" s="309" t="s">
        <v>628</v>
      </c>
      <c r="J80" s="309"/>
      <c r="K80" s="322"/>
    </row>
    <row r="81" ht="15" customHeight="1">
      <c r="B81" s="331"/>
      <c r="C81" s="332" t="s">
        <v>629</v>
      </c>
      <c r="D81" s="332"/>
      <c r="E81" s="332"/>
      <c r="F81" s="333" t="s">
        <v>624</v>
      </c>
      <c r="G81" s="332"/>
      <c r="H81" s="332" t="s">
        <v>630</v>
      </c>
      <c r="I81" s="332" t="s">
        <v>620</v>
      </c>
      <c r="J81" s="332">
        <v>15</v>
      </c>
      <c r="K81" s="322"/>
    </row>
    <row r="82" ht="15" customHeight="1">
      <c r="B82" s="331"/>
      <c r="C82" s="332" t="s">
        <v>631</v>
      </c>
      <c r="D82" s="332"/>
      <c r="E82" s="332"/>
      <c r="F82" s="333" t="s">
        <v>624</v>
      </c>
      <c r="G82" s="332"/>
      <c r="H82" s="332" t="s">
        <v>632</v>
      </c>
      <c r="I82" s="332" t="s">
        <v>620</v>
      </c>
      <c r="J82" s="332">
        <v>15</v>
      </c>
      <c r="K82" s="322"/>
    </row>
    <row r="83" ht="15" customHeight="1">
      <c r="B83" s="331"/>
      <c r="C83" s="332" t="s">
        <v>633</v>
      </c>
      <c r="D83" s="332"/>
      <c r="E83" s="332"/>
      <c r="F83" s="333" t="s">
        <v>624</v>
      </c>
      <c r="G83" s="332"/>
      <c r="H83" s="332" t="s">
        <v>634</v>
      </c>
      <c r="I83" s="332" t="s">
        <v>620</v>
      </c>
      <c r="J83" s="332">
        <v>20</v>
      </c>
      <c r="K83" s="322"/>
    </row>
    <row r="84" ht="15" customHeight="1">
      <c r="B84" s="331"/>
      <c r="C84" s="332" t="s">
        <v>635</v>
      </c>
      <c r="D84" s="332"/>
      <c r="E84" s="332"/>
      <c r="F84" s="333" t="s">
        <v>624</v>
      </c>
      <c r="G84" s="332"/>
      <c r="H84" s="332" t="s">
        <v>636</v>
      </c>
      <c r="I84" s="332" t="s">
        <v>620</v>
      </c>
      <c r="J84" s="332">
        <v>20</v>
      </c>
      <c r="K84" s="322"/>
    </row>
    <row r="85" ht="15" customHeight="1">
      <c r="B85" s="331"/>
      <c r="C85" s="309" t="s">
        <v>637</v>
      </c>
      <c r="D85" s="309"/>
      <c r="E85" s="309"/>
      <c r="F85" s="330" t="s">
        <v>624</v>
      </c>
      <c r="G85" s="329"/>
      <c r="H85" s="309" t="s">
        <v>638</v>
      </c>
      <c r="I85" s="309" t="s">
        <v>620</v>
      </c>
      <c r="J85" s="309">
        <v>50</v>
      </c>
      <c r="K85" s="322"/>
    </row>
    <row r="86" ht="15" customHeight="1">
      <c r="B86" s="331"/>
      <c r="C86" s="309" t="s">
        <v>639</v>
      </c>
      <c r="D86" s="309"/>
      <c r="E86" s="309"/>
      <c r="F86" s="330" t="s">
        <v>624</v>
      </c>
      <c r="G86" s="329"/>
      <c r="H86" s="309" t="s">
        <v>640</v>
      </c>
      <c r="I86" s="309" t="s">
        <v>620</v>
      </c>
      <c r="J86" s="309">
        <v>20</v>
      </c>
      <c r="K86" s="322"/>
    </row>
    <row r="87" ht="15" customHeight="1">
      <c r="B87" s="331"/>
      <c r="C87" s="309" t="s">
        <v>641</v>
      </c>
      <c r="D87" s="309"/>
      <c r="E87" s="309"/>
      <c r="F87" s="330" t="s">
        <v>624</v>
      </c>
      <c r="G87" s="329"/>
      <c r="H87" s="309" t="s">
        <v>642</v>
      </c>
      <c r="I87" s="309" t="s">
        <v>620</v>
      </c>
      <c r="J87" s="309">
        <v>20</v>
      </c>
      <c r="K87" s="322"/>
    </row>
    <row r="88" ht="15" customHeight="1">
      <c r="B88" s="331"/>
      <c r="C88" s="309" t="s">
        <v>643</v>
      </c>
      <c r="D88" s="309"/>
      <c r="E88" s="309"/>
      <c r="F88" s="330" t="s">
        <v>624</v>
      </c>
      <c r="G88" s="329"/>
      <c r="H88" s="309" t="s">
        <v>644</v>
      </c>
      <c r="I88" s="309" t="s">
        <v>620</v>
      </c>
      <c r="J88" s="309">
        <v>50</v>
      </c>
      <c r="K88" s="322"/>
    </row>
    <row r="89" ht="15" customHeight="1">
      <c r="B89" s="331"/>
      <c r="C89" s="309" t="s">
        <v>645</v>
      </c>
      <c r="D89" s="309"/>
      <c r="E89" s="309"/>
      <c r="F89" s="330" t="s">
        <v>624</v>
      </c>
      <c r="G89" s="329"/>
      <c r="H89" s="309" t="s">
        <v>645</v>
      </c>
      <c r="I89" s="309" t="s">
        <v>620</v>
      </c>
      <c r="J89" s="309">
        <v>50</v>
      </c>
      <c r="K89" s="322"/>
    </row>
    <row r="90" ht="15" customHeight="1">
      <c r="B90" s="331"/>
      <c r="C90" s="309" t="s">
        <v>134</v>
      </c>
      <c r="D90" s="309"/>
      <c r="E90" s="309"/>
      <c r="F90" s="330" t="s">
        <v>624</v>
      </c>
      <c r="G90" s="329"/>
      <c r="H90" s="309" t="s">
        <v>646</v>
      </c>
      <c r="I90" s="309" t="s">
        <v>620</v>
      </c>
      <c r="J90" s="309">
        <v>255</v>
      </c>
      <c r="K90" s="322"/>
    </row>
    <row r="91" ht="15" customHeight="1">
      <c r="B91" s="331"/>
      <c r="C91" s="309" t="s">
        <v>647</v>
      </c>
      <c r="D91" s="309"/>
      <c r="E91" s="309"/>
      <c r="F91" s="330" t="s">
        <v>618</v>
      </c>
      <c r="G91" s="329"/>
      <c r="H91" s="309" t="s">
        <v>648</v>
      </c>
      <c r="I91" s="309" t="s">
        <v>649</v>
      </c>
      <c r="J91" s="309"/>
      <c r="K91" s="322"/>
    </row>
    <row r="92" ht="15" customHeight="1">
      <c r="B92" s="331"/>
      <c r="C92" s="309" t="s">
        <v>650</v>
      </c>
      <c r="D92" s="309"/>
      <c r="E92" s="309"/>
      <c r="F92" s="330" t="s">
        <v>618</v>
      </c>
      <c r="G92" s="329"/>
      <c r="H92" s="309" t="s">
        <v>651</v>
      </c>
      <c r="I92" s="309" t="s">
        <v>652</v>
      </c>
      <c r="J92" s="309"/>
      <c r="K92" s="322"/>
    </row>
    <row r="93" ht="15" customHeight="1">
      <c r="B93" s="331"/>
      <c r="C93" s="309" t="s">
        <v>653</v>
      </c>
      <c r="D93" s="309"/>
      <c r="E93" s="309"/>
      <c r="F93" s="330" t="s">
        <v>618</v>
      </c>
      <c r="G93" s="329"/>
      <c r="H93" s="309" t="s">
        <v>653</v>
      </c>
      <c r="I93" s="309" t="s">
        <v>652</v>
      </c>
      <c r="J93" s="309"/>
      <c r="K93" s="322"/>
    </row>
    <row r="94" ht="15" customHeight="1">
      <c r="B94" s="331"/>
      <c r="C94" s="309" t="s">
        <v>44</v>
      </c>
      <c r="D94" s="309"/>
      <c r="E94" s="309"/>
      <c r="F94" s="330" t="s">
        <v>618</v>
      </c>
      <c r="G94" s="329"/>
      <c r="H94" s="309" t="s">
        <v>654</v>
      </c>
      <c r="I94" s="309" t="s">
        <v>652</v>
      </c>
      <c r="J94" s="309"/>
      <c r="K94" s="322"/>
    </row>
    <row r="95" ht="15" customHeight="1">
      <c r="B95" s="331"/>
      <c r="C95" s="309" t="s">
        <v>54</v>
      </c>
      <c r="D95" s="309"/>
      <c r="E95" s="309"/>
      <c r="F95" s="330" t="s">
        <v>618</v>
      </c>
      <c r="G95" s="329"/>
      <c r="H95" s="309" t="s">
        <v>655</v>
      </c>
      <c r="I95" s="309" t="s">
        <v>652</v>
      </c>
      <c r="J95" s="309"/>
      <c r="K95" s="322"/>
    </row>
    <row r="96" ht="15" customHeight="1">
      <c r="B96" s="334"/>
      <c r="C96" s="335"/>
      <c r="D96" s="335"/>
      <c r="E96" s="335"/>
      <c r="F96" s="335"/>
      <c r="G96" s="335"/>
      <c r="H96" s="335"/>
      <c r="I96" s="335"/>
      <c r="J96" s="335"/>
      <c r="K96" s="336"/>
    </row>
    <row r="97" ht="18.75" customHeight="1">
      <c r="B97" s="337"/>
      <c r="C97" s="338"/>
      <c r="D97" s="338"/>
      <c r="E97" s="338"/>
      <c r="F97" s="338"/>
      <c r="G97" s="338"/>
      <c r="H97" s="338"/>
      <c r="I97" s="338"/>
      <c r="J97" s="338"/>
      <c r="K97" s="337"/>
    </row>
    <row r="98" ht="18.75" customHeight="1">
      <c r="B98" s="316"/>
      <c r="C98" s="316"/>
      <c r="D98" s="316"/>
      <c r="E98" s="316"/>
      <c r="F98" s="316"/>
      <c r="G98" s="316"/>
      <c r="H98" s="316"/>
      <c r="I98" s="316"/>
      <c r="J98" s="316"/>
      <c r="K98" s="316"/>
    </row>
    <row r="99" ht="7.5" customHeight="1">
      <c r="B99" s="317"/>
      <c r="C99" s="318"/>
      <c r="D99" s="318"/>
      <c r="E99" s="318"/>
      <c r="F99" s="318"/>
      <c r="G99" s="318"/>
      <c r="H99" s="318"/>
      <c r="I99" s="318"/>
      <c r="J99" s="318"/>
      <c r="K99" s="319"/>
    </row>
    <row r="100" ht="45" customHeight="1">
      <c r="B100" s="320"/>
      <c r="C100" s="321" t="s">
        <v>656</v>
      </c>
      <c r="D100" s="321"/>
      <c r="E100" s="321"/>
      <c r="F100" s="321"/>
      <c r="G100" s="321"/>
      <c r="H100" s="321"/>
      <c r="I100" s="321"/>
      <c r="J100" s="321"/>
      <c r="K100" s="322"/>
    </row>
    <row r="101" ht="17.25" customHeight="1">
      <c r="B101" s="320"/>
      <c r="C101" s="323" t="s">
        <v>612</v>
      </c>
      <c r="D101" s="323"/>
      <c r="E101" s="323"/>
      <c r="F101" s="323" t="s">
        <v>613</v>
      </c>
      <c r="G101" s="324"/>
      <c r="H101" s="323" t="s">
        <v>129</v>
      </c>
      <c r="I101" s="323" t="s">
        <v>63</v>
      </c>
      <c r="J101" s="323" t="s">
        <v>614</v>
      </c>
      <c r="K101" s="322"/>
    </row>
    <row r="102" ht="17.25" customHeight="1">
      <c r="B102" s="320"/>
      <c r="C102" s="325" t="s">
        <v>615</v>
      </c>
      <c r="D102" s="325"/>
      <c r="E102" s="325"/>
      <c r="F102" s="326" t="s">
        <v>616</v>
      </c>
      <c r="G102" s="327"/>
      <c r="H102" s="325"/>
      <c r="I102" s="325"/>
      <c r="J102" s="325" t="s">
        <v>617</v>
      </c>
      <c r="K102" s="322"/>
    </row>
    <row r="103" ht="5.25" customHeight="1">
      <c r="B103" s="320"/>
      <c r="C103" s="323"/>
      <c r="D103" s="323"/>
      <c r="E103" s="323"/>
      <c r="F103" s="323"/>
      <c r="G103" s="339"/>
      <c r="H103" s="323"/>
      <c r="I103" s="323"/>
      <c r="J103" s="323"/>
      <c r="K103" s="322"/>
    </row>
    <row r="104" ht="15" customHeight="1">
      <c r="B104" s="320"/>
      <c r="C104" s="309" t="s">
        <v>59</v>
      </c>
      <c r="D104" s="328"/>
      <c r="E104" s="328"/>
      <c r="F104" s="330" t="s">
        <v>618</v>
      </c>
      <c r="G104" s="339"/>
      <c r="H104" s="309" t="s">
        <v>657</v>
      </c>
      <c r="I104" s="309" t="s">
        <v>620</v>
      </c>
      <c r="J104" s="309">
        <v>20</v>
      </c>
      <c r="K104" s="322"/>
    </row>
    <row r="105" ht="15" customHeight="1">
      <c r="B105" s="320"/>
      <c r="C105" s="309" t="s">
        <v>621</v>
      </c>
      <c r="D105" s="309"/>
      <c r="E105" s="309"/>
      <c r="F105" s="330" t="s">
        <v>618</v>
      </c>
      <c r="G105" s="309"/>
      <c r="H105" s="309" t="s">
        <v>657</v>
      </c>
      <c r="I105" s="309" t="s">
        <v>620</v>
      </c>
      <c r="J105" s="309">
        <v>120</v>
      </c>
      <c r="K105" s="322"/>
    </row>
    <row r="106" ht="15" customHeight="1">
      <c r="B106" s="331"/>
      <c r="C106" s="309" t="s">
        <v>623</v>
      </c>
      <c r="D106" s="309"/>
      <c r="E106" s="309"/>
      <c r="F106" s="330" t="s">
        <v>624</v>
      </c>
      <c r="G106" s="309"/>
      <c r="H106" s="309" t="s">
        <v>657</v>
      </c>
      <c r="I106" s="309" t="s">
        <v>620</v>
      </c>
      <c r="J106" s="309">
        <v>50</v>
      </c>
      <c r="K106" s="322"/>
    </row>
    <row r="107" ht="15" customHeight="1">
      <c r="B107" s="331"/>
      <c r="C107" s="309" t="s">
        <v>626</v>
      </c>
      <c r="D107" s="309"/>
      <c r="E107" s="309"/>
      <c r="F107" s="330" t="s">
        <v>618</v>
      </c>
      <c r="G107" s="309"/>
      <c r="H107" s="309" t="s">
        <v>657</v>
      </c>
      <c r="I107" s="309" t="s">
        <v>628</v>
      </c>
      <c r="J107" s="309"/>
      <c r="K107" s="322"/>
    </row>
    <row r="108" ht="15" customHeight="1">
      <c r="B108" s="331"/>
      <c r="C108" s="309" t="s">
        <v>637</v>
      </c>
      <c r="D108" s="309"/>
      <c r="E108" s="309"/>
      <c r="F108" s="330" t="s">
        <v>624</v>
      </c>
      <c r="G108" s="309"/>
      <c r="H108" s="309" t="s">
        <v>657</v>
      </c>
      <c r="I108" s="309" t="s">
        <v>620</v>
      </c>
      <c r="J108" s="309">
        <v>50</v>
      </c>
      <c r="K108" s="322"/>
    </row>
    <row r="109" ht="15" customHeight="1">
      <c r="B109" s="331"/>
      <c r="C109" s="309" t="s">
        <v>645</v>
      </c>
      <c r="D109" s="309"/>
      <c r="E109" s="309"/>
      <c r="F109" s="330" t="s">
        <v>624</v>
      </c>
      <c r="G109" s="309"/>
      <c r="H109" s="309" t="s">
        <v>657</v>
      </c>
      <c r="I109" s="309" t="s">
        <v>620</v>
      </c>
      <c r="J109" s="309">
        <v>50</v>
      </c>
      <c r="K109" s="322"/>
    </row>
    <row r="110" ht="15" customHeight="1">
      <c r="B110" s="331"/>
      <c r="C110" s="309" t="s">
        <v>643</v>
      </c>
      <c r="D110" s="309"/>
      <c r="E110" s="309"/>
      <c r="F110" s="330" t="s">
        <v>624</v>
      </c>
      <c r="G110" s="309"/>
      <c r="H110" s="309" t="s">
        <v>657</v>
      </c>
      <c r="I110" s="309" t="s">
        <v>620</v>
      </c>
      <c r="J110" s="309">
        <v>50</v>
      </c>
      <c r="K110" s="322"/>
    </row>
    <row r="111" ht="15" customHeight="1">
      <c r="B111" s="331"/>
      <c r="C111" s="309" t="s">
        <v>59</v>
      </c>
      <c r="D111" s="309"/>
      <c r="E111" s="309"/>
      <c r="F111" s="330" t="s">
        <v>618</v>
      </c>
      <c r="G111" s="309"/>
      <c r="H111" s="309" t="s">
        <v>658</v>
      </c>
      <c r="I111" s="309" t="s">
        <v>620</v>
      </c>
      <c r="J111" s="309">
        <v>20</v>
      </c>
      <c r="K111" s="322"/>
    </row>
    <row r="112" ht="15" customHeight="1">
      <c r="B112" s="331"/>
      <c r="C112" s="309" t="s">
        <v>659</v>
      </c>
      <c r="D112" s="309"/>
      <c r="E112" s="309"/>
      <c r="F112" s="330" t="s">
        <v>618</v>
      </c>
      <c r="G112" s="309"/>
      <c r="H112" s="309" t="s">
        <v>660</v>
      </c>
      <c r="I112" s="309" t="s">
        <v>620</v>
      </c>
      <c r="J112" s="309">
        <v>120</v>
      </c>
      <c r="K112" s="322"/>
    </row>
    <row r="113" ht="15" customHeight="1">
      <c r="B113" s="331"/>
      <c r="C113" s="309" t="s">
        <v>44</v>
      </c>
      <c r="D113" s="309"/>
      <c r="E113" s="309"/>
      <c r="F113" s="330" t="s">
        <v>618</v>
      </c>
      <c r="G113" s="309"/>
      <c r="H113" s="309" t="s">
        <v>661</v>
      </c>
      <c r="I113" s="309" t="s">
        <v>652</v>
      </c>
      <c r="J113" s="309"/>
      <c r="K113" s="322"/>
    </row>
    <row r="114" ht="15" customHeight="1">
      <c r="B114" s="331"/>
      <c r="C114" s="309" t="s">
        <v>54</v>
      </c>
      <c r="D114" s="309"/>
      <c r="E114" s="309"/>
      <c r="F114" s="330" t="s">
        <v>618</v>
      </c>
      <c r="G114" s="309"/>
      <c r="H114" s="309" t="s">
        <v>662</v>
      </c>
      <c r="I114" s="309" t="s">
        <v>652</v>
      </c>
      <c r="J114" s="309"/>
      <c r="K114" s="322"/>
    </row>
    <row r="115" ht="15" customHeight="1">
      <c r="B115" s="331"/>
      <c r="C115" s="309" t="s">
        <v>63</v>
      </c>
      <c r="D115" s="309"/>
      <c r="E115" s="309"/>
      <c r="F115" s="330" t="s">
        <v>618</v>
      </c>
      <c r="G115" s="309"/>
      <c r="H115" s="309" t="s">
        <v>663</v>
      </c>
      <c r="I115" s="309" t="s">
        <v>664</v>
      </c>
      <c r="J115" s="309"/>
      <c r="K115" s="322"/>
    </row>
    <row r="116" ht="15" customHeight="1">
      <c r="B116" s="334"/>
      <c r="C116" s="340"/>
      <c r="D116" s="340"/>
      <c r="E116" s="340"/>
      <c r="F116" s="340"/>
      <c r="G116" s="340"/>
      <c r="H116" s="340"/>
      <c r="I116" s="340"/>
      <c r="J116" s="340"/>
      <c r="K116" s="336"/>
    </row>
    <row r="117" ht="18.75" customHeight="1">
      <c r="B117" s="341"/>
      <c r="C117" s="305"/>
      <c r="D117" s="305"/>
      <c r="E117" s="305"/>
      <c r="F117" s="342"/>
      <c r="G117" s="305"/>
      <c r="H117" s="305"/>
      <c r="I117" s="305"/>
      <c r="J117" s="305"/>
      <c r="K117" s="341"/>
    </row>
    <row r="118" ht="18.75" customHeight="1">
      <c r="B118" s="316"/>
      <c r="C118" s="316"/>
      <c r="D118" s="316"/>
      <c r="E118" s="316"/>
      <c r="F118" s="316"/>
      <c r="G118" s="316"/>
      <c r="H118" s="316"/>
      <c r="I118" s="316"/>
      <c r="J118" s="316"/>
      <c r="K118" s="316"/>
    </row>
    <row r="119" ht="7.5" customHeight="1">
      <c r="B119" s="343"/>
      <c r="C119" s="344"/>
      <c r="D119" s="344"/>
      <c r="E119" s="344"/>
      <c r="F119" s="344"/>
      <c r="G119" s="344"/>
      <c r="H119" s="344"/>
      <c r="I119" s="344"/>
      <c r="J119" s="344"/>
      <c r="K119" s="345"/>
    </row>
    <row r="120" ht="45" customHeight="1">
      <c r="B120" s="346"/>
      <c r="C120" s="299" t="s">
        <v>665</v>
      </c>
      <c r="D120" s="299"/>
      <c r="E120" s="299"/>
      <c r="F120" s="299"/>
      <c r="G120" s="299"/>
      <c r="H120" s="299"/>
      <c r="I120" s="299"/>
      <c r="J120" s="299"/>
      <c r="K120" s="347"/>
    </row>
    <row r="121" ht="17.25" customHeight="1">
      <c r="B121" s="348"/>
      <c r="C121" s="323" t="s">
        <v>612</v>
      </c>
      <c r="D121" s="323"/>
      <c r="E121" s="323"/>
      <c r="F121" s="323" t="s">
        <v>613</v>
      </c>
      <c r="G121" s="324"/>
      <c r="H121" s="323" t="s">
        <v>129</v>
      </c>
      <c r="I121" s="323" t="s">
        <v>63</v>
      </c>
      <c r="J121" s="323" t="s">
        <v>614</v>
      </c>
      <c r="K121" s="349"/>
    </row>
    <row r="122" ht="17.25" customHeight="1">
      <c r="B122" s="348"/>
      <c r="C122" s="325" t="s">
        <v>615</v>
      </c>
      <c r="D122" s="325"/>
      <c r="E122" s="325"/>
      <c r="F122" s="326" t="s">
        <v>616</v>
      </c>
      <c r="G122" s="327"/>
      <c r="H122" s="325"/>
      <c r="I122" s="325"/>
      <c r="J122" s="325" t="s">
        <v>617</v>
      </c>
      <c r="K122" s="349"/>
    </row>
    <row r="123" ht="5.25" customHeight="1">
      <c r="B123" s="350"/>
      <c r="C123" s="328"/>
      <c r="D123" s="328"/>
      <c r="E123" s="328"/>
      <c r="F123" s="328"/>
      <c r="G123" s="309"/>
      <c r="H123" s="328"/>
      <c r="I123" s="328"/>
      <c r="J123" s="328"/>
      <c r="K123" s="351"/>
    </row>
    <row r="124" ht="15" customHeight="1">
      <c r="B124" s="350"/>
      <c r="C124" s="309" t="s">
        <v>621</v>
      </c>
      <c r="D124" s="328"/>
      <c r="E124" s="328"/>
      <c r="F124" s="330" t="s">
        <v>618</v>
      </c>
      <c r="G124" s="309"/>
      <c r="H124" s="309" t="s">
        <v>657</v>
      </c>
      <c r="I124" s="309" t="s">
        <v>620</v>
      </c>
      <c r="J124" s="309">
        <v>120</v>
      </c>
      <c r="K124" s="352"/>
    </row>
    <row r="125" ht="15" customHeight="1">
      <c r="B125" s="350"/>
      <c r="C125" s="309" t="s">
        <v>666</v>
      </c>
      <c r="D125" s="309"/>
      <c r="E125" s="309"/>
      <c r="F125" s="330" t="s">
        <v>618</v>
      </c>
      <c r="G125" s="309"/>
      <c r="H125" s="309" t="s">
        <v>667</v>
      </c>
      <c r="I125" s="309" t="s">
        <v>620</v>
      </c>
      <c r="J125" s="309" t="s">
        <v>668</v>
      </c>
      <c r="K125" s="352"/>
    </row>
    <row r="126" ht="15" customHeight="1">
      <c r="B126" s="350"/>
      <c r="C126" s="309" t="s">
        <v>89</v>
      </c>
      <c r="D126" s="309"/>
      <c r="E126" s="309"/>
      <c r="F126" s="330" t="s">
        <v>618</v>
      </c>
      <c r="G126" s="309"/>
      <c r="H126" s="309" t="s">
        <v>669</v>
      </c>
      <c r="I126" s="309" t="s">
        <v>620</v>
      </c>
      <c r="J126" s="309" t="s">
        <v>668</v>
      </c>
      <c r="K126" s="352"/>
    </row>
    <row r="127" ht="15" customHeight="1">
      <c r="B127" s="350"/>
      <c r="C127" s="309" t="s">
        <v>629</v>
      </c>
      <c r="D127" s="309"/>
      <c r="E127" s="309"/>
      <c r="F127" s="330" t="s">
        <v>624</v>
      </c>
      <c r="G127" s="309"/>
      <c r="H127" s="309" t="s">
        <v>630</v>
      </c>
      <c r="I127" s="309" t="s">
        <v>620</v>
      </c>
      <c r="J127" s="309">
        <v>15</v>
      </c>
      <c r="K127" s="352"/>
    </row>
    <row r="128" ht="15" customHeight="1">
      <c r="B128" s="350"/>
      <c r="C128" s="332" t="s">
        <v>631</v>
      </c>
      <c r="D128" s="332"/>
      <c r="E128" s="332"/>
      <c r="F128" s="333" t="s">
        <v>624</v>
      </c>
      <c r="G128" s="332"/>
      <c r="H128" s="332" t="s">
        <v>632</v>
      </c>
      <c r="I128" s="332" t="s">
        <v>620</v>
      </c>
      <c r="J128" s="332">
        <v>15</v>
      </c>
      <c r="K128" s="352"/>
    </row>
    <row r="129" ht="15" customHeight="1">
      <c r="B129" s="350"/>
      <c r="C129" s="332" t="s">
        <v>633</v>
      </c>
      <c r="D129" s="332"/>
      <c r="E129" s="332"/>
      <c r="F129" s="333" t="s">
        <v>624</v>
      </c>
      <c r="G129" s="332"/>
      <c r="H129" s="332" t="s">
        <v>634</v>
      </c>
      <c r="I129" s="332" t="s">
        <v>620</v>
      </c>
      <c r="J129" s="332">
        <v>20</v>
      </c>
      <c r="K129" s="352"/>
    </row>
    <row r="130" ht="15" customHeight="1">
      <c r="B130" s="350"/>
      <c r="C130" s="332" t="s">
        <v>635</v>
      </c>
      <c r="D130" s="332"/>
      <c r="E130" s="332"/>
      <c r="F130" s="333" t="s">
        <v>624</v>
      </c>
      <c r="G130" s="332"/>
      <c r="H130" s="332" t="s">
        <v>636</v>
      </c>
      <c r="I130" s="332" t="s">
        <v>620</v>
      </c>
      <c r="J130" s="332">
        <v>20</v>
      </c>
      <c r="K130" s="352"/>
    </row>
    <row r="131" ht="15" customHeight="1">
      <c r="B131" s="350"/>
      <c r="C131" s="309" t="s">
        <v>623</v>
      </c>
      <c r="D131" s="309"/>
      <c r="E131" s="309"/>
      <c r="F131" s="330" t="s">
        <v>624</v>
      </c>
      <c r="G131" s="309"/>
      <c r="H131" s="309" t="s">
        <v>657</v>
      </c>
      <c r="I131" s="309" t="s">
        <v>620</v>
      </c>
      <c r="J131" s="309">
        <v>50</v>
      </c>
      <c r="K131" s="352"/>
    </row>
    <row r="132" ht="15" customHeight="1">
      <c r="B132" s="350"/>
      <c r="C132" s="309" t="s">
        <v>637</v>
      </c>
      <c r="D132" s="309"/>
      <c r="E132" s="309"/>
      <c r="F132" s="330" t="s">
        <v>624</v>
      </c>
      <c r="G132" s="309"/>
      <c r="H132" s="309" t="s">
        <v>657</v>
      </c>
      <c r="I132" s="309" t="s">
        <v>620</v>
      </c>
      <c r="J132" s="309">
        <v>50</v>
      </c>
      <c r="K132" s="352"/>
    </row>
    <row r="133" ht="15" customHeight="1">
      <c r="B133" s="350"/>
      <c r="C133" s="309" t="s">
        <v>643</v>
      </c>
      <c r="D133" s="309"/>
      <c r="E133" s="309"/>
      <c r="F133" s="330" t="s">
        <v>624</v>
      </c>
      <c r="G133" s="309"/>
      <c r="H133" s="309" t="s">
        <v>657</v>
      </c>
      <c r="I133" s="309" t="s">
        <v>620</v>
      </c>
      <c r="J133" s="309">
        <v>50</v>
      </c>
      <c r="K133" s="352"/>
    </row>
    <row r="134" ht="15" customHeight="1">
      <c r="B134" s="350"/>
      <c r="C134" s="309" t="s">
        <v>645</v>
      </c>
      <c r="D134" s="309"/>
      <c r="E134" s="309"/>
      <c r="F134" s="330" t="s">
        <v>624</v>
      </c>
      <c r="G134" s="309"/>
      <c r="H134" s="309" t="s">
        <v>657</v>
      </c>
      <c r="I134" s="309" t="s">
        <v>620</v>
      </c>
      <c r="J134" s="309">
        <v>50</v>
      </c>
      <c r="K134" s="352"/>
    </row>
    <row r="135" ht="15" customHeight="1">
      <c r="B135" s="350"/>
      <c r="C135" s="309" t="s">
        <v>134</v>
      </c>
      <c r="D135" s="309"/>
      <c r="E135" s="309"/>
      <c r="F135" s="330" t="s">
        <v>624</v>
      </c>
      <c r="G135" s="309"/>
      <c r="H135" s="309" t="s">
        <v>670</v>
      </c>
      <c r="I135" s="309" t="s">
        <v>620</v>
      </c>
      <c r="J135" s="309">
        <v>255</v>
      </c>
      <c r="K135" s="352"/>
    </row>
    <row r="136" ht="15" customHeight="1">
      <c r="B136" s="350"/>
      <c r="C136" s="309" t="s">
        <v>647</v>
      </c>
      <c r="D136" s="309"/>
      <c r="E136" s="309"/>
      <c r="F136" s="330" t="s">
        <v>618</v>
      </c>
      <c r="G136" s="309"/>
      <c r="H136" s="309" t="s">
        <v>671</v>
      </c>
      <c r="I136" s="309" t="s">
        <v>649</v>
      </c>
      <c r="J136" s="309"/>
      <c r="K136" s="352"/>
    </row>
    <row r="137" ht="15" customHeight="1">
      <c r="B137" s="350"/>
      <c r="C137" s="309" t="s">
        <v>650</v>
      </c>
      <c r="D137" s="309"/>
      <c r="E137" s="309"/>
      <c r="F137" s="330" t="s">
        <v>618</v>
      </c>
      <c r="G137" s="309"/>
      <c r="H137" s="309" t="s">
        <v>672</v>
      </c>
      <c r="I137" s="309" t="s">
        <v>652</v>
      </c>
      <c r="J137" s="309"/>
      <c r="K137" s="352"/>
    </row>
    <row r="138" ht="15" customHeight="1">
      <c r="B138" s="350"/>
      <c r="C138" s="309" t="s">
        <v>653</v>
      </c>
      <c r="D138" s="309"/>
      <c r="E138" s="309"/>
      <c r="F138" s="330" t="s">
        <v>618</v>
      </c>
      <c r="G138" s="309"/>
      <c r="H138" s="309" t="s">
        <v>653</v>
      </c>
      <c r="I138" s="309" t="s">
        <v>652</v>
      </c>
      <c r="J138" s="309"/>
      <c r="K138" s="352"/>
    </row>
    <row r="139" ht="15" customHeight="1">
      <c r="B139" s="350"/>
      <c r="C139" s="309" t="s">
        <v>44</v>
      </c>
      <c r="D139" s="309"/>
      <c r="E139" s="309"/>
      <c r="F139" s="330" t="s">
        <v>618</v>
      </c>
      <c r="G139" s="309"/>
      <c r="H139" s="309" t="s">
        <v>673</v>
      </c>
      <c r="I139" s="309" t="s">
        <v>652</v>
      </c>
      <c r="J139" s="309"/>
      <c r="K139" s="352"/>
    </row>
    <row r="140" ht="15" customHeight="1">
      <c r="B140" s="350"/>
      <c r="C140" s="309" t="s">
        <v>674</v>
      </c>
      <c r="D140" s="309"/>
      <c r="E140" s="309"/>
      <c r="F140" s="330" t="s">
        <v>618</v>
      </c>
      <c r="G140" s="309"/>
      <c r="H140" s="309" t="s">
        <v>675</v>
      </c>
      <c r="I140" s="309" t="s">
        <v>652</v>
      </c>
      <c r="J140" s="309"/>
      <c r="K140" s="352"/>
    </row>
    <row r="141" ht="15" customHeight="1">
      <c r="B141" s="353"/>
      <c r="C141" s="354"/>
      <c r="D141" s="354"/>
      <c r="E141" s="354"/>
      <c r="F141" s="354"/>
      <c r="G141" s="354"/>
      <c r="H141" s="354"/>
      <c r="I141" s="354"/>
      <c r="J141" s="354"/>
      <c r="K141" s="355"/>
    </row>
    <row r="142" ht="18.75" customHeight="1">
      <c r="B142" s="305"/>
      <c r="C142" s="305"/>
      <c r="D142" s="305"/>
      <c r="E142" s="305"/>
      <c r="F142" s="342"/>
      <c r="G142" s="305"/>
      <c r="H142" s="305"/>
      <c r="I142" s="305"/>
      <c r="J142" s="305"/>
      <c r="K142" s="305"/>
    </row>
    <row r="143" ht="18.75" customHeight="1">
      <c r="B143" s="316"/>
      <c r="C143" s="316"/>
      <c r="D143" s="316"/>
      <c r="E143" s="316"/>
      <c r="F143" s="316"/>
      <c r="G143" s="316"/>
      <c r="H143" s="316"/>
      <c r="I143" s="316"/>
      <c r="J143" s="316"/>
      <c r="K143" s="316"/>
    </row>
    <row r="144" ht="7.5" customHeight="1">
      <c r="B144" s="317"/>
      <c r="C144" s="318"/>
      <c r="D144" s="318"/>
      <c r="E144" s="318"/>
      <c r="F144" s="318"/>
      <c r="G144" s="318"/>
      <c r="H144" s="318"/>
      <c r="I144" s="318"/>
      <c r="J144" s="318"/>
      <c r="K144" s="319"/>
    </row>
    <row r="145" ht="45" customHeight="1">
      <c r="B145" s="320"/>
      <c r="C145" s="321" t="s">
        <v>676</v>
      </c>
      <c r="D145" s="321"/>
      <c r="E145" s="321"/>
      <c r="F145" s="321"/>
      <c r="G145" s="321"/>
      <c r="H145" s="321"/>
      <c r="I145" s="321"/>
      <c r="J145" s="321"/>
      <c r="K145" s="322"/>
    </row>
    <row r="146" ht="17.25" customHeight="1">
      <c r="B146" s="320"/>
      <c r="C146" s="323" t="s">
        <v>612</v>
      </c>
      <c r="D146" s="323"/>
      <c r="E146" s="323"/>
      <c r="F146" s="323" t="s">
        <v>613</v>
      </c>
      <c r="G146" s="324"/>
      <c r="H146" s="323" t="s">
        <v>129</v>
      </c>
      <c r="I146" s="323" t="s">
        <v>63</v>
      </c>
      <c r="J146" s="323" t="s">
        <v>614</v>
      </c>
      <c r="K146" s="322"/>
    </row>
    <row r="147" ht="17.25" customHeight="1">
      <c r="B147" s="320"/>
      <c r="C147" s="325" t="s">
        <v>615</v>
      </c>
      <c r="D147" s="325"/>
      <c r="E147" s="325"/>
      <c r="F147" s="326" t="s">
        <v>616</v>
      </c>
      <c r="G147" s="327"/>
      <c r="H147" s="325"/>
      <c r="I147" s="325"/>
      <c r="J147" s="325" t="s">
        <v>617</v>
      </c>
      <c r="K147" s="322"/>
    </row>
    <row r="148" ht="5.25" customHeight="1">
      <c r="B148" s="331"/>
      <c r="C148" s="328"/>
      <c r="D148" s="328"/>
      <c r="E148" s="328"/>
      <c r="F148" s="328"/>
      <c r="G148" s="329"/>
      <c r="H148" s="328"/>
      <c r="I148" s="328"/>
      <c r="J148" s="328"/>
      <c r="K148" s="352"/>
    </row>
    <row r="149" ht="15" customHeight="1">
      <c r="B149" s="331"/>
      <c r="C149" s="356" t="s">
        <v>621</v>
      </c>
      <c r="D149" s="309"/>
      <c r="E149" s="309"/>
      <c r="F149" s="357" t="s">
        <v>618</v>
      </c>
      <c r="G149" s="309"/>
      <c r="H149" s="356" t="s">
        <v>657</v>
      </c>
      <c r="I149" s="356" t="s">
        <v>620</v>
      </c>
      <c r="J149" s="356">
        <v>120</v>
      </c>
      <c r="K149" s="352"/>
    </row>
    <row r="150" ht="15" customHeight="1">
      <c r="B150" s="331"/>
      <c r="C150" s="356" t="s">
        <v>666</v>
      </c>
      <c r="D150" s="309"/>
      <c r="E150" s="309"/>
      <c r="F150" s="357" t="s">
        <v>618</v>
      </c>
      <c r="G150" s="309"/>
      <c r="H150" s="356" t="s">
        <v>677</v>
      </c>
      <c r="I150" s="356" t="s">
        <v>620</v>
      </c>
      <c r="J150" s="356" t="s">
        <v>668</v>
      </c>
      <c r="K150" s="352"/>
    </row>
    <row r="151" ht="15" customHeight="1">
      <c r="B151" s="331"/>
      <c r="C151" s="356" t="s">
        <v>89</v>
      </c>
      <c r="D151" s="309"/>
      <c r="E151" s="309"/>
      <c r="F151" s="357" t="s">
        <v>618</v>
      </c>
      <c r="G151" s="309"/>
      <c r="H151" s="356" t="s">
        <v>678</v>
      </c>
      <c r="I151" s="356" t="s">
        <v>620</v>
      </c>
      <c r="J151" s="356" t="s">
        <v>668</v>
      </c>
      <c r="K151" s="352"/>
    </row>
    <row r="152" ht="15" customHeight="1">
      <c r="B152" s="331"/>
      <c r="C152" s="356" t="s">
        <v>623</v>
      </c>
      <c r="D152" s="309"/>
      <c r="E152" s="309"/>
      <c r="F152" s="357" t="s">
        <v>624</v>
      </c>
      <c r="G152" s="309"/>
      <c r="H152" s="356" t="s">
        <v>657</v>
      </c>
      <c r="I152" s="356" t="s">
        <v>620</v>
      </c>
      <c r="J152" s="356">
        <v>50</v>
      </c>
      <c r="K152" s="352"/>
    </row>
    <row r="153" ht="15" customHeight="1">
      <c r="B153" s="331"/>
      <c r="C153" s="356" t="s">
        <v>626</v>
      </c>
      <c r="D153" s="309"/>
      <c r="E153" s="309"/>
      <c r="F153" s="357" t="s">
        <v>618</v>
      </c>
      <c r="G153" s="309"/>
      <c r="H153" s="356" t="s">
        <v>657</v>
      </c>
      <c r="I153" s="356" t="s">
        <v>628</v>
      </c>
      <c r="J153" s="356"/>
      <c r="K153" s="352"/>
    </row>
    <row r="154" ht="15" customHeight="1">
      <c r="B154" s="331"/>
      <c r="C154" s="356" t="s">
        <v>637</v>
      </c>
      <c r="D154" s="309"/>
      <c r="E154" s="309"/>
      <c r="F154" s="357" t="s">
        <v>624</v>
      </c>
      <c r="G154" s="309"/>
      <c r="H154" s="356" t="s">
        <v>657</v>
      </c>
      <c r="I154" s="356" t="s">
        <v>620</v>
      </c>
      <c r="J154" s="356">
        <v>50</v>
      </c>
      <c r="K154" s="352"/>
    </row>
    <row r="155" ht="15" customHeight="1">
      <c r="B155" s="331"/>
      <c r="C155" s="356" t="s">
        <v>645</v>
      </c>
      <c r="D155" s="309"/>
      <c r="E155" s="309"/>
      <c r="F155" s="357" t="s">
        <v>624</v>
      </c>
      <c r="G155" s="309"/>
      <c r="H155" s="356" t="s">
        <v>657</v>
      </c>
      <c r="I155" s="356" t="s">
        <v>620</v>
      </c>
      <c r="J155" s="356">
        <v>50</v>
      </c>
      <c r="K155" s="352"/>
    </row>
    <row r="156" ht="15" customHeight="1">
      <c r="B156" s="331"/>
      <c r="C156" s="356" t="s">
        <v>643</v>
      </c>
      <c r="D156" s="309"/>
      <c r="E156" s="309"/>
      <c r="F156" s="357" t="s">
        <v>624</v>
      </c>
      <c r="G156" s="309"/>
      <c r="H156" s="356" t="s">
        <v>657</v>
      </c>
      <c r="I156" s="356" t="s">
        <v>620</v>
      </c>
      <c r="J156" s="356">
        <v>50</v>
      </c>
      <c r="K156" s="352"/>
    </row>
    <row r="157" ht="15" customHeight="1">
      <c r="B157" s="331"/>
      <c r="C157" s="356" t="s">
        <v>108</v>
      </c>
      <c r="D157" s="309"/>
      <c r="E157" s="309"/>
      <c r="F157" s="357" t="s">
        <v>618</v>
      </c>
      <c r="G157" s="309"/>
      <c r="H157" s="356" t="s">
        <v>679</v>
      </c>
      <c r="I157" s="356" t="s">
        <v>620</v>
      </c>
      <c r="J157" s="356" t="s">
        <v>680</v>
      </c>
      <c r="K157" s="352"/>
    </row>
    <row r="158" ht="15" customHeight="1">
      <c r="B158" s="331"/>
      <c r="C158" s="356" t="s">
        <v>681</v>
      </c>
      <c r="D158" s="309"/>
      <c r="E158" s="309"/>
      <c r="F158" s="357" t="s">
        <v>618</v>
      </c>
      <c r="G158" s="309"/>
      <c r="H158" s="356" t="s">
        <v>682</v>
      </c>
      <c r="I158" s="356" t="s">
        <v>652</v>
      </c>
      <c r="J158" s="356"/>
      <c r="K158" s="352"/>
    </row>
    <row r="159" ht="15" customHeight="1">
      <c r="B159" s="358"/>
      <c r="C159" s="340"/>
      <c r="D159" s="340"/>
      <c r="E159" s="340"/>
      <c r="F159" s="340"/>
      <c r="G159" s="340"/>
      <c r="H159" s="340"/>
      <c r="I159" s="340"/>
      <c r="J159" s="340"/>
      <c r="K159" s="359"/>
    </row>
    <row r="160" ht="18.75" customHeight="1">
      <c r="B160" s="305"/>
      <c r="C160" s="309"/>
      <c r="D160" s="309"/>
      <c r="E160" s="309"/>
      <c r="F160" s="330"/>
      <c r="G160" s="309"/>
      <c r="H160" s="309"/>
      <c r="I160" s="309"/>
      <c r="J160" s="309"/>
      <c r="K160" s="305"/>
    </row>
    <row r="161" ht="18.75" customHeight="1">
      <c r="B161" s="316"/>
      <c r="C161" s="316"/>
      <c r="D161" s="316"/>
      <c r="E161" s="316"/>
      <c r="F161" s="316"/>
      <c r="G161" s="316"/>
      <c r="H161" s="316"/>
      <c r="I161" s="316"/>
      <c r="J161" s="316"/>
      <c r="K161" s="316"/>
    </row>
    <row r="162" ht="7.5" customHeight="1">
      <c r="B162" s="295"/>
      <c r="C162" s="296"/>
      <c r="D162" s="296"/>
      <c r="E162" s="296"/>
      <c r="F162" s="296"/>
      <c r="G162" s="296"/>
      <c r="H162" s="296"/>
      <c r="I162" s="296"/>
      <c r="J162" s="296"/>
      <c r="K162" s="297"/>
    </row>
    <row r="163" ht="45" customHeight="1">
      <c r="B163" s="298"/>
      <c r="C163" s="299" t="s">
        <v>683</v>
      </c>
      <c r="D163" s="299"/>
      <c r="E163" s="299"/>
      <c r="F163" s="299"/>
      <c r="G163" s="299"/>
      <c r="H163" s="299"/>
      <c r="I163" s="299"/>
      <c r="J163" s="299"/>
      <c r="K163" s="300"/>
    </row>
    <row r="164" ht="17.25" customHeight="1">
      <c r="B164" s="298"/>
      <c r="C164" s="323" t="s">
        <v>612</v>
      </c>
      <c r="D164" s="323"/>
      <c r="E164" s="323"/>
      <c r="F164" s="323" t="s">
        <v>613</v>
      </c>
      <c r="G164" s="360"/>
      <c r="H164" s="361" t="s">
        <v>129</v>
      </c>
      <c r="I164" s="361" t="s">
        <v>63</v>
      </c>
      <c r="J164" s="323" t="s">
        <v>614</v>
      </c>
      <c r="K164" s="300"/>
    </row>
    <row r="165" ht="17.25" customHeight="1">
      <c r="B165" s="301"/>
      <c r="C165" s="325" t="s">
        <v>615</v>
      </c>
      <c r="D165" s="325"/>
      <c r="E165" s="325"/>
      <c r="F165" s="326" t="s">
        <v>616</v>
      </c>
      <c r="G165" s="362"/>
      <c r="H165" s="363"/>
      <c r="I165" s="363"/>
      <c r="J165" s="325" t="s">
        <v>617</v>
      </c>
      <c r="K165" s="303"/>
    </row>
    <row r="166" ht="5.25" customHeight="1">
      <c r="B166" s="331"/>
      <c r="C166" s="328"/>
      <c r="D166" s="328"/>
      <c r="E166" s="328"/>
      <c r="F166" s="328"/>
      <c r="G166" s="329"/>
      <c r="H166" s="328"/>
      <c r="I166" s="328"/>
      <c r="J166" s="328"/>
      <c r="K166" s="352"/>
    </row>
    <row r="167" ht="15" customHeight="1">
      <c r="B167" s="331"/>
      <c r="C167" s="309" t="s">
        <v>621</v>
      </c>
      <c r="D167" s="309"/>
      <c r="E167" s="309"/>
      <c r="F167" s="330" t="s">
        <v>618</v>
      </c>
      <c r="G167" s="309"/>
      <c r="H167" s="309" t="s">
        <v>657</v>
      </c>
      <c r="I167" s="309" t="s">
        <v>620</v>
      </c>
      <c r="J167" s="309">
        <v>120</v>
      </c>
      <c r="K167" s="352"/>
    </row>
    <row r="168" ht="15" customHeight="1">
      <c r="B168" s="331"/>
      <c r="C168" s="309" t="s">
        <v>666</v>
      </c>
      <c r="D168" s="309"/>
      <c r="E168" s="309"/>
      <c r="F168" s="330" t="s">
        <v>618</v>
      </c>
      <c r="G168" s="309"/>
      <c r="H168" s="309" t="s">
        <v>667</v>
      </c>
      <c r="I168" s="309" t="s">
        <v>620</v>
      </c>
      <c r="J168" s="309" t="s">
        <v>668</v>
      </c>
      <c r="K168" s="352"/>
    </row>
    <row r="169" ht="15" customHeight="1">
      <c r="B169" s="331"/>
      <c r="C169" s="309" t="s">
        <v>89</v>
      </c>
      <c r="D169" s="309"/>
      <c r="E169" s="309"/>
      <c r="F169" s="330" t="s">
        <v>618</v>
      </c>
      <c r="G169" s="309"/>
      <c r="H169" s="309" t="s">
        <v>684</v>
      </c>
      <c r="I169" s="309" t="s">
        <v>620</v>
      </c>
      <c r="J169" s="309" t="s">
        <v>668</v>
      </c>
      <c r="K169" s="352"/>
    </row>
    <row r="170" ht="15" customHeight="1">
      <c r="B170" s="331"/>
      <c r="C170" s="309" t="s">
        <v>623</v>
      </c>
      <c r="D170" s="309"/>
      <c r="E170" s="309"/>
      <c r="F170" s="330" t="s">
        <v>624</v>
      </c>
      <c r="G170" s="309"/>
      <c r="H170" s="309" t="s">
        <v>684</v>
      </c>
      <c r="I170" s="309" t="s">
        <v>620</v>
      </c>
      <c r="J170" s="309">
        <v>50</v>
      </c>
      <c r="K170" s="352"/>
    </row>
    <row r="171" ht="15" customHeight="1">
      <c r="B171" s="331"/>
      <c r="C171" s="309" t="s">
        <v>626</v>
      </c>
      <c r="D171" s="309"/>
      <c r="E171" s="309"/>
      <c r="F171" s="330" t="s">
        <v>618</v>
      </c>
      <c r="G171" s="309"/>
      <c r="H171" s="309" t="s">
        <v>684</v>
      </c>
      <c r="I171" s="309" t="s">
        <v>628</v>
      </c>
      <c r="J171" s="309"/>
      <c r="K171" s="352"/>
    </row>
    <row r="172" ht="15" customHeight="1">
      <c r="B172" s="331"/>
      <c r="C172" s="309" t="s">
        <v>637</v>
      </c>
      <c r="D172" s="309"/>
      <c r="E172" s="309"/>
      <c r="F172" s="330" t="s">
        <v>624</v>
      </c>
      <c r="G172" s="309"/>
      <c r="H172" s="309" t="s">
        <v>684</v>
      </c>
      <c r="I172" s="309" t="s">
        <v>620</v>
      </c>
      <c r="J172" s="309">
        <v>50</v>
      </c>
      <c r="K172" s="352"/>
    </row>
    <row r="173" ht="15" customHeight="1">
      <c r="B173" s="331"/>
      <c r="C173" s="309" t="s">
        <v>645</v>
      </c>
      <c r="D173" s="309"/>
      <c r="E173" s="309"/>
      <c r="F173" s="330" t="s">
        <v>624</v>
      </c>
      <c r="G173" s="309"/>
      <c r="H173" s="309" t="s">
        <v>684</v>
      </c>
      <c r="I173" s="309" t="s">
        <v>620</v>
      </c>
      <c r="J173" s="309">
        <v>50</v>
      </c>
      <c r="K173" s="352"/>
    </row>
    <row r="174" ht="15" customHeight="1">
      <c r="B174" s="331"/>
      <c r="C174" s="309" t="s">
        <v>643</v>
      </c>
      <c r="D174" s="309"/>
      <c r="E174" s="309"/>
      <c r="F174" s="330" t="s">
        <v>624</v>
      </c>
      <c r="G174" s="309"/>
      <c r="H174" s="309" t="s">
        <v>684</v>
      </c>
      <c r="I174" s="309" t="s">
        <v>620</v>
      </c>
      <c r="J174" s="309">
        <v>50</v>
      </c>
      <c r="K174" s="352"/>
    </row>
    <row r="175" ht="15" customHeight="1">
      <c r="B175" s="331"/>
      <c r="C175" s="309" t="s">
        <v>128</v>
      </c>
      <c r="D175" s="309"/>
      <c r="E175" s="309"/>
      <c r="F175" s="330" t="s">
        <v>618</v>
      </c>
      <c r="G175" s="309"/>
      <c r="H175" s="309" t="s">
        <v>685</v>
      </c>
      <c r="I175" s="309" t="s">
        <v>686</v>
      </c>
      <c r="J175" s="309"/>
      <c r="K175" s="352"/>
    </row>
    <row r="176" ht="15" customHeight="1">
      <c r="B176" s="331"/>
      <c r="C176" s="309" t="s">
        <v>63</v>
      </c>
      <c r="D176" s="309"/>
      <c r="E176" s="309"/>
      <c r="F176" s="330" t="s">
        <v>618</v>
      </c>
      <c r="G176" s="309"/>
      <c r="H176" s="309" t="s">
        <v>687</v>
      </c>
      <c r="I176" s="309" t="s">
        <v>688</v>
      </c>
      <c r="J176" s="309">
        <v>1</v>
      </c>
      <c r="K176" s="352"/>
    </row>
    <row r="177" ht="15" customHeight="1">
      <c r="B177" s="331"/>
      <c r="C177" s="309" t="s">
        <v>59</v>
      </c>
      <c r="D177" s="309"/>
      <c r="E177" s="309"/>
      <c r="F177" s="330" t="s">
        <v>618</v>
      </c>
      <c r="G177" s="309"/>
      <c r="H177" s="309" t="s">
        <v>689</v>
      </c>
      <c r="I177" s="309" t="s">
        <v>620</v>
      </c>
      <c r="J177" s="309">
        <v>20</v>
      </c>
      <c r="K177" s="352"/>
    </row>
    <row r="178" ht="15" customHeight="1">
      <c r="B178" s="331"/>
      <c r="C178" s="309" t="s">
        <v>129</v>
      </c>
      <c r="D178" s="309"/>
      <c r="E178" s="309"/>
      <c r="F178" s="330" t="s">
        <v>618</v>
      </c>
      <c r="G178" s="309"/>
      <c r="H178" s="309" t="s">
        <v>690</v>
      </c>
      <c r="I178" s="309" t="s">
        <v>620</v>
      </c>
      <c r="J178" s="309">
        <v>255</v>
      </c>
      <c r="K178" s="352"/>
    </row>
    <row r="179" ht="15" customHeight="1">
      <c r="B179" s="331"/>
      <c r="C179" s="309" t="s">
        <v>130</v>
      </c>
      <c r="D179" s="309"/>
      <c r="E179" s="309"/>
      <c r="F179" s="330" t="s">
        <v>618</v>
      </c>
      <c r="G179" s="309"/>
      <c r="H179" s="309" t="s">
        <v>583</v>
      </c>
      <c r="I179" s="309" t="s">
        <v>620</v>
      </c>
      <c r="J179" s="309">
        <v>10</v>
      </c>
      <c r="K179" s="352"/>
    </row>
    <row r="180" ht="15" customHeight="1">
      <c r="B180" s="331"/>
      <c r="C180" s="309" t="s">
        <v>131</v>
      </c>
      <c r="D180" s="309"/>
      <c r="E180" s="309"/>
      <c r="F180" s="330" t="s">
        <v>618</v>
      </c>
      <c r="G180" s="309"/>
      <c r="H180" s="309" t="s">
        <v>691</v>
      </c>
      <c r="I180" s="309" t="s">
        <v>652</v>
      </c>
      <c r="J180" s="309"/>
      <c r="K180" s="352"/>
    </row>
    <row r="181" ht="15" customHeight="1">
      <c r="B181" s="331"/>
      <c r="C181" s="309" t="s">
        <v>692</v>
      </c>
      <c r="D181" s="309"/>
      <c r="E181" s="309"/>
      <c r="F181" s="330" t="s">
        <v>618</v>
      </c>
      <c r="G181" s="309"/>
      <c r="H181" s="309" t="s">
        <v>693</v>
      </c>
      <c r="I181" s="309" t="s">
        <v>652</v>
      </c>
      <c r="J181" s="309"/>
      <c r="K181" s="352"/>
    </row>
    <row r="182" ht="15" customHeight="1">
      <c r="B182" s="331"/>
      <c r="C182" s="309" t="s">
        <v>681</v>
      </c>
      <c r="D182" s="309"/>
      <c r="E182" s="309"/>
      <c r="F182" s="330" t="s">
        <v>618</v>
      </c>
      <c r="G182" s="309"/>
      <c r="H182" s="309" t="s">
        <v>694</v>
      </c>
      <c r="I182" s="309" t="s">
        <v>652</v>
      </c>
      <c r="J182" s="309"/>
      <c r="K182" s="352"/>
    </row>
    <row r="183" ht="15" customHeight="1">
      <c r="B183" s="331"/>
      <c r="C183" s="309" t="s">
        <v>133</v>
      </c>
      <c r="D183" s="309"/>
      <c r="E183" s="309"/>
      <c r="F183" s="330" t="s">
        <v>624</v>
      </c>
      <c r="G183" s="309"/>
      <c r="H183" s="309" t="s">
        <v>695</v>
      </c>
      <c r="I183" s="309" t="s">
        <v>620</v>
      </c>
      <c r="J183" s="309">
        <v>50</v>
      </c>
      <c r="K183" s="352"/>
    </row>
    <row r="184" ht="15" customHeight="1">
      <c r="B184" s="331"/>
      <c r="C184" s="309" t="s">
        <v>696</v>
      </c>
      <c r="D184" s="309"/>
      <c r="E184" s="309"/>
      <c r="F184" s="330" t="s">
        <v>624</v>
      </c>
      <c r="G184" s="309"/>
      <c r="H184" s="309" t="s">
        <v>697</v>
      </c>
      <c r="I184" s="309" t="s">
        <v>698</v>
      </c>
      <c r="J184" s="309"/>
      <c r="K184" s="352"/>
    </row>
    <row r="185" ht="15" customHeight="1">
      <c r="B185" s="331"/>
      <c r="C185" s="309" t="s">
        <v>699</v>
      </c>
      <c r="D185" s="309"/>
      <c r="E185" s="309"/>
      <c r="F185" s="330" t="s">
        <v>624</v>
      </c>
      <c r="G185" s="309"/>
      <c r="H185" s="309" t="s">
        <v>700</v>
      </c>
      <c r="I185" s="309" t="s">
        <v>698</v>
      </c>
      <c r="J185" s="309"/>
      <c r="K185" s="352"/>
    </row>
    <row r="186" ht="15" customHeight="1">
      <c r="B186" s="331"/>
      <c r="C186" s="309" t="s">
        <v>701</v>
      </c>
      <c r="D186" s="309"/>
      <c r="E186" s="309"/>
      <c r="F186" s="330" t="s">
        <v>624</v>
      </c>
      <c r="G186" s="309"/>
      <c r="H186" s="309" t="s">
        <v>702</v>
      </c>
      <c r="I186" s="309" t="s">
        <v>698</v>
      </c>
      <c r="J186" s="309"/>
      <c r="K186" s="352"/>
    </row>
    <row r="187" ht="15" customHeight="1">
      <c r="B187" s="331"/>
      <c r="C187" s="364" t="s">
        <v>703</v>
      </c>
      <c r="D187" s="309"/>
      <c r="E187" s="309"/>
      <c r="F187" s="330" t="s">
        <v>624</v>
      </c>
      <c r="G187" s="309"/>
      <c r="H187" s="309" t="s">
        <v>704</v>
      </c>
      <c r="I187" s="309" t="s">
        <v>705</v>
      </c>
      <c r="J187" s="365" t="s">
        <v>706</v>
      </c>
      <c r="K187" s="352"/>
    </row>
    <row r="188" ht="15" customHeight="1">
      <c r="B188" s="331"/>
      <c r="C188" s="315" t="s">
        <v>48</v>
      </c>
      <c r="D188" s="309"/>
      <c r="E188" s="309"/>
      <c r="F188" s="330" t="s">
        <v>618</v>
      </c>
      <c r="G188" s="309"/>
      <c r="H188" s="305" t="s">
        <v>707</v>
      </c>
      <c r="I188" s="309" t="s">
        <v>708</v>
      </c>
      <c r="J188" s="309"/>
      <c r="K188" s="352"/>
    </row>
    <row r="189" ht="15" customHeight="1">
      <c r="B189" s="331"/>
      <c r="C189" s="315" t="s">
        <v>709</v>
      </c>
      <c r="D189" s="309"/>
      <c r="E189" s="309"/>
      <c r="F189" s="330" t="s">
        <v>618</v>
      </c>
      <c r="G189" s="309"/>
      <c r="H189" s="309" t="s">
        <v>710</v>
      </c>
      <c r="I189" s="309" t="s">
        <v>652</v>
      </c>
      <c r="J189" s="309"/>
      <c r="K189" s="352"/>
    </row>
    <row r="190" ht="15" customHeight="1">
      <c r="B190" s="331"/>
      <c r="C190" s="315" t="s">
        <v>711</v>
      </c>
      <c r="D190" s="309"/>
      <c r="E190" s="309"/>
      <c r="F190" s="330" t="s">
        <v>618</v>
      </c>
      <c r="G190" s="309"/>
      <c r="H190" s="309" t="s">
        <v>712</v>
      </c>
      <c r="I190" s="309" t="s">
        <v>652</v>
      </c>
      <c r="J190" s="309"/>
      <c r="K190" s="352"/>
    </row>
    <row r="191" ht="15" customHeight="1">
      <c r="B191" s="331"/>
      <c r="C191" s="315" t="s">
        <v>713</v>
      </c>
      <c r="D191" s="309"/>
      <c r="E191" s="309"/>
      <c r="F191" s="330" t="s">
        <v>624</v>
      </c>
      <c r="G191" s="309"/>
      <c r="H191" s="309" t="s">
        <v>714</v>
      </c>
      <c r="I191" s="309" t="s">
        <v>652</v>
      </c>
      <c r="J191" s="309"/>
      <c r="K191" s="352"/>
    </row>
    <row r="192" ht="15" customHeight="1">
      <c r="B192" s="358"/>
      <c r="C192" s="366"/>
      <c r="D192" s="340"/>
      <c r="E192" s="340"/>
      <c r="F192" s="340"/>
      <c r="G192" s="340"/>
      <c r="H192" s="340"/>
      <c r="I192" s="340"/>
      <c r="J192" s="340"/>
      <c r="K192" s="359"/>
    </row>
    <row r="193" ht="18.75" customHeight="1">
      <c r="B193" s="305"/>
      <c r="C193" s="309"/>
      <c r="D193" s="309"/>
      <c r="E193" s="309"/>
      <c r="F193" s="330"/>
      <c r="G193" s="309"/>
      <c r="H193" s="309"/>
      <c r="I193" s="309"/>
      <c r="J193" s="309"/>
      <c r="K193" s="305"/>
    </row>
    <row r="194" ht="18.75" customHeight="1">
      <c r="B194" s="305"/>
      <c r="C194" s="309"/>
      <c r="D194" s="309"/>
      <c r="E194" s="309"/>
      <c r="F194" s="330"/>
      <c r="G194" s="309"/>
      <c r="H194" s="309"/>
      <c r="I194" s="309"/>
      <c r="J194" s="309"/>
      <c r="K194" s="305"/>
    </row>
    <row r="195" ht="18.75" customHeight="1">
      <c r="B195" s="316"/>
      <c r="C195" s="316"/>
      <c r="D195" s="316"/>
      <c r="E195" s="316"/>
      <c r="F195" s="316"/>
      <c r="G195" s="316"/>
      <c r="H195" s="316"/>
      <c r="I195" s="316"/>
      <c r="J195" s="316"/>
      <c r="K195" s="316"/>
    </row>
    <row r="196" ht="13.5">
      <c r="B196" s="295"/>
      <c r="C196" s="296"/>
      <c r="D196" s="296"/>
      <c r="E196" s="296"/>
      <c r="F196" s="296"/>
      <c r="G196" s="296"/>
      <c r="H196" s="296"/>
      <c r="I196" s="296"/>
      <c r="J196" s="296"/>
      <c r="K196" s="297"/>
    </row>
    <row r="197" ht="21">
      <c r="B197" s="298"/>
      <c r="C197" s="299" t="s">
        <v>715</v>
      </c>
      <c r="D197" s="299"/>
      <c r="E197" s="299"/>
      <c r="F197" s="299"/>
      <c r="G197" s="299"/>
      <c r="H197" s="299"/>
      <c r="I197" s="299"/>
      <c r="J197" s="299"/>
      <c r="K197" s="300"/>
    </row>
    <row r="198" ht="25.5" customHeight="1">
      <c r="B198" s="298"/>
      <c r="C198" s="367" t="s">
        <v>716</v>
      </c>
      <c r="D198" s="367"/>
      <c r="E198" s="367"/>
      <c r="F198" s="367" t="s">
        <v>717</v>
      </c>
      <c r="G198" s="368"/>
      <c r="H198" s="367" t="s">
        <v>718</v>
      </c>
      <c r="I198" s="367"/>
      <c r="J198" s="367"/>
      <c r="K198" s="300"/>
    </row>
    <row r="199" ht="5.25" customHeight="1">
      <c r="B199" s="331"/>
      <c r="C199" s="328"/>
      <c r="D199" s="328"/>
      <c r="E199" s="328"/>
      <c r="F199" s="328"/>
      <c r="G199" s="309"/>
      <c r="H199" s="328"/>
      <c r="I199" s="328"/>
      <c r="J199" s="328"/>
      <c r="K199" s="352"/>
    </row>
    <row r="200" ht="15" customHeight="1">
      <c r="B200" s="331"/>
      <c r="C200" s="309" t="s">
        <v>708</v>
      </c>
      <c r="D200" s="309"/>
      <c r="E200" s="309"/>
      <c r="F200" s="330" t="s">
        <v>49</v>
      </c>
      <c r="G200" s="309"/>
      <c r="H200" s="309" t="s">
        <v>719</v>
      </c>
      <c r="I200" s="309"/>
      <c r="J200" s="309"/>
      <c r="K200" s="352"/>
    </row>
    <row r="201" ht="15" customHeight="1">
      <c r="B201" s="331"/>
      <c r="C201" s="337"/>
      <c r="D201" s="309"/>
      <c r="E201" s="309"/>
      <c r="F201" s="330" t="s">
        <v>50</v>
      </c>
      <c r="G201" s="309"/>
      <c r="H201" s="309" t="s">
        <v>720</v>
      </c>
      <c r="I201" s="309"/>
      <c r="J201" s="309"/>
      <c r="K201" s="352"/>
    </row>
    <row r="202" ht="15" customHeight="1">
      <c r="B202" s="331"/>
      <c r="C202" s="337"/>
      <c r="D202" s="309"/>
      <c r="E202" s="309"/>
      <c r="F202" s="330" t="s">
        <v>53</v>
      </c>
      <c r="G202" s="309"/>
      <c r="H202" s="309" t="s">
        <v>721</v>
      </c>
      <c r="I202" s="309"/>
      <c r="J202" s="309"/>
      <c r="K202" s="352"/>
    </row>
    <row r="203" ht="15" customHeight="1">
      <c r="B203" s="331"/>
      <c r="C203" s="309"/>
      <c r="D203" s="309"/>
      <c r="E203" s="309"/>
      <c r="F203" s="330" t="s">
        <v>51</v>
      </c>
      <c r="G203" s="309"/>
      <c r="H203" s="309" t="s">
        <v>722</v>
      </c>
      <c r="I203" s="309"/>
      <c r="J203" s="309"/>
      <c r="K203" s="352"/>
    </row>
    <row r="204" ht="15" customHeight="1">
      <c r="B204" s="331"/>
      <c r="C204" s="309"/>
      <c r="D204" s="309"/>
      <c r="E204" s="309"/>
      <c r="F204" s="330" t="s">
        <v>52</v>
      </c>
      <c r="G204" s="309"/>
      <c r="H204" s="309" t="s">
        <v>723</v>
      </c>
      <c r="I204" s="309"/>
      <c r="J204" s="309"/>
      <c r="K204" s="352"/>
    </row>
    <row r="205" ht="15" customHeight="1">
      <c r="B205" s="331"/>
      <c r="C205" s="309"/>
      <c r="D205" s="309"/>
      <c r="E205" s="309"/>
      <c r="F205" s="330"/>
      <c r="G205" s="309"/>
      <c r="H205" s="309"/>
      <c r="I205" s="309"/>
      <c r="J205" s="309"/>
      <c r="K205" s="352"/>
    </row>
    <row r="206" ht="15" customHeight="1">
      <c r="B206" s="331"/>
      <c r="C206" s="309" t="s">
        <v>664</v>
      </c>
      <c r="D206" s="309"/>
      <c r="E206" s="309"/>
      <c r="F206" s="330" t="s">
        <v>84</v>
      </c>
      <c r="G206" s="309"/>
      <c r="H206" s="309" t="s">
        <v>724</v>
      </c>
      <c r="I206" s="309"/>
      <c r="J206" s="309"/>
      <c r="K206" s="352"/>
    </row>
    <row r="207" ht="15" customHeight="1">
      <c r="B207" s="331"/>
      <c r="C207" s="337"/>
      <c r="D207" s="309"/>
      <c r="E207" s="309"/>
      <c r="F207" s="330" t="s">
        <v>563</v>
      </c>
      <c r="G207" s="309"/>
      <c r="H207" s="309" t="s">
        <v>564</v>
      </c>
      <c r="I207" s="309"/>
      <c r="J207" s="309"/>
      <c r="K207" s="352"/>
    </row>
    <row r="208" ht="15" customHeight="1">
      <c r="B208" s="331"/>
      <c r="C208" s="309"/>
      <c r="D208" s="309"/>
      <c r="E208" s="309"/>
      <c r="F208" s="330" t="s">
        <v>561</v>
      </c>
      <c r="G208" s="309"/>
      <c r="H208" s="309" t="s">
        <v>725</v>
      </c>
      <c r="I208" s="309"/>
      <c r="J208" s="309"/>
      <c r="K208" s="352"/>
    </row>
    <row r="209" ht="15" customHeight="1">
      <c r="B209" s="369"/>
      <c r="C209" s="337"/>
      <c r="D209" s="337"/>
      <c r="E209" s="337"/>
      <c r="F209" s="330" t="s">
        <v>91</v>
      </c>
      <c r="G209" s="315"/>
      <c r="H209" s="356" t="s">
        <v>565</v>
      </c>
      <c r="I209" s="356"/>
      <c r="J209" s="356"/>
      <c r="K209" s="370"/>
    </row>
    <row r="210" ht="15" customHeight="1">
      <c r="B210" s="369"/>
      <c r="C210" s="337"/>
      <c r="D210" s="337"/>
      <c r="E210" s="337"/>
      <c r="F210" s="330" t="s">
        <v>566</v>
      </c>
      <c r="G210" s="315"/>
      <c r="H210" s="356" t="s">
        <v>545</v>
      </c>
      <c r="I210" s="356"/>
      <c r="J210" s="356"/>
      <c r="K210" s="370"/>
    </row>
    <row r="211" ht="15" customHeight="1">
      <c r="B211" s="369"/>
      <c r="C211" s="337"/>
      <c r="D211" s="337"/>
      <c r="E211" s="337"/>
      <c r="F211" s="371"/>
      <c r="G211" s="315"/>
      <c r="H211" s="372"/>
      <c r="I211" s="372"/>
      <c r="J211" s="372"/>
      <c r="K211" s="370"/>
    </row>
    <row r="212" ht="15" customHeight="1">
      <c r="B212" s="369"/>
      <c r="C212" s="309" t="s">
        <v>688</v>
      </c>
      <c r="D212" s="337"/>
      <c r="E212" s="337"/>
      <c r="F212" s="330">
        <v>1</v>
      </c>
      <c r="G212" s="315"/>
      <c r="H212" s="356" t="s">
        <v>726</v>
      </c>
      <c r="I212" s="356"/>
      <c r="J212" s="356"/>
      <c r="K212" s="370"/>
    </row>
    <row r="213" ht="15" customHeight="1">
      <c r="B213" s="369"/>
      <c r="C213" s="337"/>
      <c r="D213" s="337"/>
      <c r="E213" s="337"/>
      <c r="F213" s="330">
        <v>2</v>
      </c>
      <c r="G213" s="315"/>
      <c r="H213" s="356" t="s">
        <v>727</v>
      </c>
      <c r="I213" s="356"/>
      <c r="J213" s="356"/>
      <c r="K213" s="370"/>
    </row>
    <row r="214" ht="15" customHeight="1">
      <c r="B214" s="369"/>
      <c r="C214" s="337"/>
      <c r="D214" s="337"/>
      <c r="E214" s="337"/>
      <c r="F214" s="330">
        <v>3</v>
      </c>
      <c r="G214" s="315"/>
      <c r="H214" s="356" t="s">
        <v>728</v>
      </c>
      <c r="I214" s="356"/>
      <c r="J214" s="356"/>
      <c r="K214" s="370"/>
    </row>
    <row r="215" ht="15" customHeight="1">
      <c r="B215" s="369"/>
      <c r="C215" s="337"/>
      <c r="D215" s="337"/>
      <c r="E215" s="337"/>
      <c r="F215" s="330">
        <v>4</v>
      </c>
      <c r="G215" s="315"/>
      <c r="H215" s="356" t="s">
        <v>729</v>
      </c>
      <c r="I215" s="356"/>
      <c r="J215" s="356"/>
      <c r="K215" s="370"/>
    </row>
    <row r="216" ht="12.75" customHeight="1">
      <c r="B216" s="373"/>
      <c r="C216" s="374"/>
      <c r="D216" s="374"/>
      <c r="E216" s="374"/>
      <c r="F216" s="374"/>
      <c r="G216" s="374"/>
      <c r="H216" s="374"/>
      <c r="I216" s="374"/>
      <c r="J216" s="374"/>
      <c r="K216" s="375"/>
    </row>
  </sheetData>
  <sheetProtection autoFilter="0" deleteColumns="0" deleteRows="0" formatCells="0" formatColumns="0" formatRows="0" insertColumns="0" insertHyperlinks="0" insertRows="0" pivotTables="0" sort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ageMargins left="0.5902778" right="0.5902778" top="0.5902778" bottom="0.5902778" header="0" footer="0"/>
  <pageSetup paperSize="9" orientation="portrait" scale="77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prace</dc:creator>
  <cp:lastModifiedBy>prace</cp:lastModifiedBy>
  <dcterms:created xsi:type="dcterms:W3CDTF">2017-08-11T13:08:27Z</dcterms:created>
  <dcterms:modified xsi:type="dcterms:W3CDTF">2017-08-11T13:08:44Z</dcterms:modified>
</cp:coreProperties>
</file>