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90" yWindow="630" windowWidth="19815" windowHeight="9405" activeTab="0"/>
  </bookViews>
  <sheets>
    <sheet name="Rekapitulace stavby" sheetId="1" r:id="rId1"/>
    <sheet name="1 - SO 01 - Úprava vjezdu..." sheetId="2" r:id="rId2"/>
    <sheet name="2 - SO 02 - Datové a silo..." sheetId="3" r:id="rId3"/>
    <sheet name="3 - Vedlejší a ostatní ná..." sheetId="4" r:id="rId4"/>
    <sheet name="Pokyny pro vyplnění" sheetId="5" r:id="rId5"/>
  </sheets>
  <definedNames>
    <definedName name="_xlnm._FilterDatabase" localSheetId="1" hidden="1">'1 - SO 01 - Úprava vjezdu...'!$C$85:$K$556</definedName>
    <definedName name="_xlnm._FilterDatabase" localSheetId="2" hidden="1">'2 - SO 02 - Datové a silo...'!$C$87:$K$317</definedName>
    <definedName name="_xlnm._FilterDatabase" localSheetId="3" hidden="1">'3 - Vedlejší a ostatní ná...'!$C$80:$K$102</definedName>
    <definedName name="_xlnm.Print_Area" localSheetId="1">'1 - SO 01 - Úprava vjezdu...'!$C$4:$J$36,'1 - SO 01 - Úprava vjezdu...'!$C$42:$J$67,'1 - SO 01 - Úprava vjezdu...'!$C$73:$K$556</definedName>
    <definedName name="_xlnm.Print_Area" localSheetId="2">'2 - SO 02 - Datové a silo...'!$C$4:$J$36,'2 - SO 02 - Datové a silo...'!$C$42:$J$69,'2 - SO 02 - Datové a silo...'!$C$75:$K$317</definedName>
    <definedName name="_xlnm.Print_Area" localSheetId="3">'3 - Vedlejší a ostatní ná...'!$C$4:$J$36,'3 - Vedlejší a ostatní ná...'!$C$42:$J$62,'3 - Vedlejší a ostatní ná...'!$C$68:$K$102</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'1 - SO 01 - Úprava vjezdu...'!$85:$85</definedName>
    <definedName name="_xlnm.Print_Titles" localSheetId="2">'2 - SO 02 - Datové a silo...'!$87:$87</definedName>
    <definedName name="_xlnm.Print_Titles" localSheetId="3">'3 - Vedlejší a ostatní ná...'!$80:$80</definedName>
  </definedNames>
  <calcPr calcId="145621"/>
</workbook>
</file>

<file path=xl/sharedStrings.xml><?xml version="1.0" encoding="utf-8"?>
<sst xmlns="http://schemas.openxmlformats.org/spreadsheetml/2006/main" count="7363" uniqueCount="1311">
  <si>
    <t>Export VZ</t>
  </si>
  <si>
    <t>List obsahuje:</t>
  </si>
  <si>
    <t>1) Rekapitulace stavby</t>
  </si>
  <si>
    <t>2) Rekapitulace objektů stavby a soupisů prací</t>
  </si>
  <si>
    <t>3.0</t>
  </si>
  <si>
    <t>ZAMOK</t>
  </si>
  <si>
    <t>False</t>
  </si>
  <si>
    <t>{f6399def-1989-4bb0-9e2f-6826a92a2210}</t>
  </si>
  <si>
    <t>0,01</t>
  </si>
  <si>
    <t>21</t>
  </si>
  <si>
    <t>15</t>
  </si>
  <si>
    <t>REKAPITULACE STAVBY</t>
  </si>
  <si>
    <t>v ---  níže se nacházejí doplnkové a pomocné údaje k sestavám  --- v</t>
  </si>
  <si>
    <t>Návod na vyplnění</t>
  </si>
  <si>
    <t>0,001</t>
  </si>
  <si>
    <t>Kód:</t>
  </si>
  <si>
    <t>R-UPOL3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</si>
  <si>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</si>
  <si>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</si>
  <si>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Úprava vjezdu a výjezdu na zpevněnou plochu s parc. č. 95/38</t>
  </si>
  <si>
    <t>KSO:</t>
  </si>
  <si>
    <t/>
  </si>
  <si>
    <t>CC-CZ:</t>
  </si>
  <si>
    <t>Místo:</t>
  </si>
  <si>
    <t>Olomouc</t>
  </si>
  <si>
    <t>Datum:</t>
  </si>
  <si>
    <t>11.5.2017</t>
  </si>
  <si>
    <t>Zadavatel:</t>
  </si>
  <si>
    <t>IČ:</t>
  </si>
  <si>
    <t>Univerzita Palackého v Olomouci, Křížkovského 511/</t>
  </si>
  <si>
    <t>DIČ:</t>
  </si>
  <si>
    <t>Uchazeč:</t>
  </si>
  <si>
    <t>Vyplň údaj</t>
  </si>
  <si>
    <t>Projektant:</t>
  </si>
  <si>
    <t>73965952</t>
  </si>
  <si>
    <t>Ing. Robert Šimek</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</si>
  <si>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</si>
  <si>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</si>
  <si>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</si>
  <si>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</si>
  <si>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</si>
  <si>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</si>
  <si>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</si>
  <si>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</si>
  <si>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</si>
  <si>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</si>
  <si>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</si>
  <si>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</si>
  <si>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</si>
  <si>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</si>
  <si>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</si>
  <si>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</si>
  <si>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</si>
  <si>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</si>
  <si>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</si>
  <si>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</si>
  <si>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</si>
  <si>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</si>
  <si>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</si>
  <si>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</si>
  <si>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</si>
  <si>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</si>
  <si>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</si>
  <si>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</si>
  <si>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</si>
  <si>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</si>
  <si>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</si>
  <si>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</si>
  <si>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</si>
  <si>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</si>
  <si>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</si>
  <si>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</si>
  <si>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</si>
  <si>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</si>
  <si>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</si>
  <si>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</si>
  <si>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</si>
  <si>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</si>
  <si>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 Úprava vjezdu a výjezdu</t>
  </si>
  <si>
    <t>STA</t>
  </si>
  <si>
    <t>{f3f58e69-5711-4982-91b0-4f5c714cb124}</t>
  </si>
  <si>
    <t>2</t>
  </si>
  <si>
    <t>SO 02 - Datové a silové rozvody</t>
  </si>
  <si>
    <t>{0dd63649-391b-46e7-8792-1cb38f20c242}</t>
  </si>
  <si>
    <t>3</t>
  </si>
  <si>
    <t>Vedlejší a ostatní náklady</t>
  </si>
  <si>
    <t>VON</t>
  </si>
  <si>
    <t>{d32c312c-87d4-43dd-a81b-0645af6dd0c8}</t>
  </si>
  <si>
    <t>1) Krycí list soupisu</t>
  </si>
  <si>
    <t>2) Rekapitulace</t>
  </si>
  <si>
    <t>3) Soupis prací</t>
  </si>
  <si>
    <t>Zpět na list:</t>
  </si>
  <si>
    <t>Rekapitulace stavby</t>
  </si>
  <si>
    <t>KRYCÍ LIST SOUPISU</t>
  </si>
  <si>
    <t>Objekt:</t>
  </si>
  <si>
    <t>1 - SO 01 - Úprava vjezdu a výjezdu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</si>
  <si>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</si>
  <si>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</si>
  <si>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</si>
  <si>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</si>
  <si>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</si>
  <si>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</si>
  <si>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</si>
  <si>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</si>
  <si>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</si>
  <si>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</si>
  <si>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</si>
  <si>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</si>
  <si>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</si>
  <si>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M - Práce a dodávky M</t>
  </si>
  <si>
    <t xml:space="preserve">    46-M - Zemní práce při extr.mont.pracích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</si>
  <si>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</si>
  <si>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</si>
  <si>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</si>
  <si>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</si>
  <si>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</si>
  <si>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</si>
  <si>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</si>
  <si>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</si>
  <si>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</si>
  <si>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</si>
  <si>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</si>
  <si>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</si>
  <si>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</si>
  <si>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</si>
  <si>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</si>
  <si>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</si>
  <si>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</si>
  <si>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</si>
  <si>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</si>
  <si>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</si>
  <si>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</si>
  <si>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</si>
  <si>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2017 01</t>
  </si>
  <si>
    <t>4</t>
  </si>
  <si>
    <t>1267102497</t>
  </si>
  <si>
    <t>PP</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</si>
  <si>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</si>
  <si>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</si>
  <si>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</si>
  <si>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</si>
  <si>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"dle projektové dokumentace, technické zprávy a výkazu projektanta"</t>
  </si>
  <si>
    <t>"Plocha předlažby chodníku z bet. dlažby 300/300mm - 30% nová dlažba"</t>
  </si>
  <si>
    <t>29,610</t>
  </si>
  <si>
    <t>"Plocha předlažby chodníku z bet. dlažby 400/400mm - 30% nová dlažba"</t>
  </si>
  <si>
    <t>19,120</t>
  </si>
  <si>
    <t>Součet</t>
  </si>
  <si>
    <t>113106221</t>
  </si>
  <si>
    <t>Rozebrání dlažeb vozovek pl přes 50 do 200 m2 z drobných kostek s ložem z kameniva</t>
  </si>
  <si>
    <t>-1674285538</t>
  </si>
  <si>
    <t>Rozebrání dlažeb a dílců komunikací pro pěší, vozovek a ploch s přemístěním hmot na skládku na vzdálenost do 3 m nebo s naložením na dopravní prostředek vozovek a ploch, s jakoukoliv výplní spár v ploše jednotlivě přes 50 m2 do 200 m2 z drobných kostek nebo odseků s ložem z kameniva</t>
  </si>
  <si>
    <t>"Rozebrání žulové kostky 100/100mm + očistění a uložení v místě stavby"</t>
  </si>
  <si>
    <t>127,590</t>
  </si>
  <si>
    <t>113107183</t>
  </si>
  <si>
    <t>Odstranění podkladu pl přes 50 do 200 m2 živičných tl 150 mm</t>
  </si>
  <si>
    <t>-2065634027</t>
  </si>
  <si>
    <t>Odstranění podkladů nebo krytů s přemístěním hmot na skládku na vzdálenost do 20 m nebo s naložením na dopravní prostředek v ploše jednotlivě přes 50 m2 do 200 m2 živičných,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</si>
  <si>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</si>
  <si>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"Odstranění asfaltu tl. 120mm"</t>
  </si>
  <si>
    <t>65,210</t>
  </si>
  <si>
    <t>113154113</t>
  </si>
  <si>
    <t>Frézování živičného krytu tl 50 mm pruh š 0,5 m pl do 500 m2 bez překážek v trase</t>
  </si>
  <si>
    <t>868137551</t>
  </si>
  <si>
    <t>Frézování živičného podkladu nebo krytu s naložením na dopravní prostředek plochy do 500 m2 bez překážek v trase pruhu šířky do 0,5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</si>
  <si>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</si>
  <si>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"Frézování asfaltu tl. 50mm"</t>
  </si>
  <si>
    <t>15,270</t>
  </si>
  <si>
    <t>5</t>
  </si>
  <si>
    <t>113202111</t>
  </si>
  <si>
    <t>Vytrhání obrub krajníků obrubníků stojatých</t>
  </si>
  <si>
    <t>m</t>
  </si>
  <si>
    <t>766355752</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</si>
  <si>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</si>
  <si>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</si>
  <si>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"Odstranění bet. chodníkového obrubníku vč. lože "</t>
  </si>
  <si>
    <t>5,250</t>
  </si>
  <si>
    <t>"Odstranění kamenného obrubníku 300/200mm vč. lože + očistění a uložení v místě stavby"</t>
  </si>
  <si>
    <t>36,120</t>
  </si>
  <si>
    <t>6</t>
  </si>
  <si>
    <t>122202201</t>
  </si>
  <si>
    <t>Odkopávky a prokopávky nezapažené pro silnice objemu do 100 m3 v hornině tř. 3</t>
  </si>
  <si>
    <t>m3</t>
  </si>
  <si>
    <t>598740049</t>
  </si>
  <si>
    <t>Odkopávky a prokopávky nezapažené pro silnice s přemístěním výkopku v příčných profilech na vzdálenost do 15 m nebo s naložením na dopravní prostředek v hornině tř. 3 do 100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</si>
  <si>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</si>
  <si>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"Výkop pro novou konstrukci chodníků"</t>
  </si>
  <si>
    <t>0,25*1,1*(23,54+14,71)</t>
  </si>
  <si>
    <t>7</t>
  </si>
  <si>
    <t>132201101</t>
  </si>
  <si>
    <t>Hloubení rýh š do 600 mm v hornině tř. 3 objemu do 100 m3</t>
  </si>
  <si>
    <t>808225361</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</si>
  <si>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</si>
  <si>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</si>
  <si>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pro osazení obrubníků a dvouřádku kostky "</t>
  </si>
  <si>
    <t>70,27*(0,3+0,15+0,15)*0,35+20,82*0,35*(0,2+0,15+0,15)</t>
  </si>
  <si>
    <t>"Výkop pro chráničky"</t>
  </si>
  <si>
    <t>6,77*0,6*0,9</t>
  </si>
  <si>
    <t>8</t>
  </si>
  <si>
    <t>133201101</t>
  </si>
  <si>
    <t>Hloubení šachet v hornině tř. 3 objemu do 100 m3</t>
  </si>
  <si>
    <t>-1265151060</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</si>
  <si>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</si>
  <si>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</si>
  <si>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"Výkop pro základy zahrazovacích sloupků"</t>
  </si>
  <si>
    <t>0,35*0,35*0,5*5</t>
  </si>
  <si>
    <t>"Výkop, pro osazení výsuvných sloupků"</t>
  </si>
  <si>
    <t>2*1,45*0,9*0,9</t>
  </si>
  <si>
    <t>"Výkop pro osazení nerezobvých terčíků"</t>
  </si>
  <si>
    <t>87*0,3*0,25*0,25</t>
  </si>
  <si>
    <t>"Výkop pro osazení dopravních značek"</t>
  </si>
  <si>
    <t>2*0,30*0,30*0,60</t>
  </si>
  <si>
    <t>9</t>
  </si>
  <si>
    <t>133202011</t>
  </si>
  <si>
    <t>Hloubení šachet ručním nebo pneum nářadím v soudržných horninách tř. 3, plocha výkopu do 4 m2</t>
  </si>
  <si>
    <t>-630622855</t>
  </si>
  <si>
    <t>Hloubení zapažených i nezapažených šachet plocha výkopu do 20 m2 ručním nebo pneumatickým nářadím s případným nutným přemístěním výkopku ve výkopišti v horninách soudržných tř. 3, plocha výkopu do 4 m2</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</si>
  <si>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</si>
  <si>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"Ruční výkop pro základy pro závory a vjezdový/výjezdový automat"</t>
  </si>
  <si>
    <t>2*0,6*0,6*0,8+2*0,4*0,4*0,8</t>
  </si>
  <si>
    <t>10</t>
  </si>
  <si>
    <t>162701105</t>
  </si>
  <si>
    <t>Vodorovné přemístění do 10000 m výkopku/sypaniny z horniny tř. 1 až 4</t>
  </si>
  <si>
    <t>-935298166</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</si>
  <si>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</si>
  <si>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</si>
  <si>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"výkopy - viz pol. 122202201"       10,519</t>
  </si>
  <si>
    <t>"výkopy - viz pol. 132201101"      22,056</t>
  </si>
  <si>
    <t>"výkopy - viz pol. 133201101"      4,394</t>
  </si>
  <si>
    <t>"výkopy - viz pol. 133202011"      0,832</t>
  </si>
  <si>
    <t>11</t>
  </si>
  <si>
    <t>162701109</t>
  </si>
  <si>
    <t>Příplatek k vodorovnému přemístění výkopku/sypaniny z horniny tř. 1 až 4 ZKD 1000 m přes 10000 m</t>
  </si>
  <si>
    <t>-218395878</t>
  </si>
  <si>
    <t>Vodorovné přemístění výkopku nebo sypaniny po suchu na obvyklém dopravním prostředku, bez naložení výkopku, avšak se složením bez rozhrnutí z horniny tř. 1 až 4 na vzdálenost Příplatek k ceně za každých dalších i započatých 1 000 m</t>
  </si>
  <si>
    <t xml:space="preserve">"vzdálenost skládky 15 km"      </t>
  </si>
  <si>
    <t>"viz pol. 162701105"      37,801*(15-10)</t>
  </si>
  <si>
    <t>12</t>
  </si>
  <si>
    <t>171201211</t>
  </si>
  <si>
    <t>Poplatek za uložení odpadu ze sypaniny na skládce (skládkovné)</t>
  </si>
  <si>
    <t>t</t>
  </si>
  <si>
    <t>726564921</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</si>
  <si>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</si>
  <si>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</si>
  <si>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"viz pol. 162701105"      37,801*1,90</t>
  </si>
  <si>
    <t>13</t>
  </si>
  <si>
    <t>171-R-001</t>
  </si>
  <si>
    <t>Nákup zeminy vhodné pro ohumusování, včetně naložení, složení a dovozu na místo stavby</t>
  </si>
  <si>
    <t>44191380</t>
  </si>
  <si>
    <t>"viz pol. 181301101"      32,660*0,10</t>
  </si>
  <si>
    <t>14</t>
  </si>
  <si>
    <t>175101201</t>
  </si>
  <si>
    <t>Obsypání objektu nad přilehlým původním terénem sypaninou bez prohození, uloženou do 3 m</t>
  </si>
  <si>
    <t>-307834509</t>
  </si>
  <si>
    <t>Obsypání objektů nad přilehlým původním terénem sypaninou z vhodných hornin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</si>
  <si>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</si>
  <si>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"Zásyp chrániček hutněným štěrkopískem 0/16mm"</t>
  </si>
  <si>
    <t>6,770*0,660*0,60</t>
  </si>
  <si>
    <t>M</t>
  </si>
  <si>
    <t>58337302R</t>
  </si>
  <si>
    <t>štěrkopísek frakce 0-16</t>
  </si>
  <si>
    <t>-1133720345</t>
  </si>
  <si>
    <t>"viz pol. 175101201"      2,681*2,05</t>
  </si>
  <si>
    <t>16</t>
  </si>
  <si>
    <t>181301101</t>
  </si>
  <si>
    <t>Rozprostření ornice tl vrstvy do 100 mm pl do 500 m2 v rovině nebo ve svahu do 1:5</t>
  </si>
  <si>
    <t>1431333911</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</si>
  <si>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</si>
  <si>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</si>
  <si>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"tl. 100 mm"      32,660</t>
  </si>
  <si>
    <t>17</t>
  </si>
  <si>
    <t>181411131</t>
  </si>
  <si>
    <t>Založení parkového trávníku výsevem plochy do 1000 m2 v rovině a ve svahu do 1:5</t>
  </si>
  <si>
    <t>1915871675</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</si>
  <si>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</si>
  <si>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</si>
  <si>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"viz pol. 181301101"      32,660</t>
  </si>
  <si>
    <t>18</t>
  </si>
  <si>
    <t>005724100</t>
  </si>
  <si>
    <t>osivo směs travní parková</t>
  </si>
  <si>
    <t>kg</t>
  </si>
  <si>
    <t>-1861304892</t>
  </si>
  <si>
    <t xml:space="preserve">"viz pol. 181411131"       </t>
  </si>
  <si>
    <t>"spotřeba 30 g / m2"      32,660*0,030</t>
  </si>
  <si>
    <t>19</t>
  </si>
  <si>
    <t>181951102</t>
  </si>
  <si>
    <t>Úprava pláně v hornině tř. 1 až 4 se zhutněním</t>
  </si>
  <si>
    <t>-1435819003</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</si>
  <si>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</si>
  <si>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</si>
  <si>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"Úprava zemní pláně"</t>
  </si>
  <si>
    <t>1,10*(23,540+14,710)</t>
  </si>
  <si>
    <t>20</t>
  </si>
  <si>
    <t>185802113</t>
  </si>
  <si>
    <t>Hnojení půdy umělým hnojivem na široko v rovině a svahu do 1:5</t>
  </si>
  <si>
    <t>-1728732914</t>
  </si>
  <si>
    <t>Hnojení půdy nebo trávníku v rovině nebo na svahu do 1:5 umělým hnojivem na široko</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</si>
  <si>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</si>
  <si>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"Startovací granulované kombinované hnojivo pro trávník  35g/m2"</t>
  </si>
  <si>
    <t>32,660*0,035*0,001</t>
  </si>
  <si>
    <t>251-R-001</t>
  </si>
  <si>
    <t>Startovací granulované kombinované hnojivo pro trávník</t>
  </si>
  <si>
    <t>-1469595255</t>
  </si>
  <si>
    <t>"viz pol. 185802113"       32,660*0,035</t>
  </si>
  <si>
    <t>Zakládání</t>
  </si>
  <si>
    <t>22</t>
  </si>
  <si>
    <t>271532213</t>
  </si>
  <si>
    <t>Podsyp pod základové konstrukce se zhutněním z hrubého kameniva frakce 8 až 16 mm</t>
  </si>
  <si>
    <t>1409119660</t>
  </si>
  <si>
    <t>Podsyp pod základové konstrukce se zhutněním a urovnáním povrchu z kameniva hrubého, frakce 8 - 16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</si>
  <si>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</si>
  <si>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"Štěrkový podsyp a obsyp výsuvného sloupku ze štěrkodrtě 4/16mm"</t>
  </si>
  <si>
    <t>2*0,9*0,9*0,16+2*0,29*0,9*0,9-0,1375*0,1375*0,29*2*3,14</t>
  </si>
  <si>
    <t>23</t>
  </si>
  <si>
    <t>275313611</t>
  </si>
  <si>
    <t>Základové patky z betonu tř. C 16/20</t>
  </si>
  <si>
    <t>1165482529</t>
  </si>
  <si>
    <t>Základy z betonu prostého patky a bloky z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</si>
  <si>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</si>
  <si>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 pro nerezové terčíky z betonu C16/20 XF3"</t>
  </si>
  <si>
    <t>87*0,25*0,3+87*0,1*0,1</t>
  </si>
  <si>
    <t>24</t>
  </si>
  <si>
    <t>275313711</t>
  </si>
  <si>
    <t>Základové patky z betonu tř. C 20/25</t>
  </si>
  <si>
    <t>-352434105</t>
  </si>
  <si>
    <t>Základy z betonu prostého patky a bloky z betonu kamenem neprokládaného tř. C 20/25</t>
  </si>
  <si>
    <t>"Betonový základ výsuvného sloupku z betonu C20/25 XF3"</t>
  </si>
  <si>
    <t>2*0,71*0,9*0,9-0,1375*0,1375*0,71*2*3,14</t>
  </si>
  <si>
    <t>"Betonový základ zahrazovacího sloupku z betonu C20/25 XF3"</t>
  </si>
  <si>
    <t>"Základ pod  možnost osazení automatické závory - beton C20/25 XF3"</t>
  </si>
  <si>
    <t>2*0,60*0,60*0,80</t>
  </si>
  <si>
    <t>"Základ pod vjezdový/výjezdový automat - beton C20/25 XF3"</t>
  </si>
  <si>
    <t>0,40*0,40*0,850*2</t>
  </si>
  <si>
    <t>Vodorovné konstrukce</t>
  </si>
  <si>
    <t>25</t>
  </si>
  <si>
    <t>452311141</t>
  </si>
  <si>
    <t>Podkladní desky z betonu prostého tř. C 16/20 otevřený výkop</t>
  </si>
  <si>
    <t>-345121444</t>
  </si>
  <si>
    <t>Podkladní a zajišťovací konstrukce z betonu prostého v otevřeném výkopu desky pod potrubí, stoky a drobné objekty z betonu tř. C 16/20</t>
  </si>
  <si>
    <t xml:space="preserve">Poznámka k souboru cen:
1. Ceny -1121 až -1181 a -1192 lze použít i pro ochrannou vrstvu pod železobetonové konstrukce. 2. Ceny -2121 až -2181 a -2192 jsou určeny pro jakékoliv úkosy sedel. </t>
  </si>
  <si>
    <t>"Betonové lože chrániček z betonu C16/20"</t>
  </si>
  <si>
    <t>6,77*0,6*0,1</t>
  </si>
  <si>
    <t>Komunikace pozemní</t>
  </si>
  <si>
    <t>26</t>
  </si>
  <si>
    <t>564851114</t>
  </si>
  <si>
    <t>Podklad ze štěrkodrtě ŠD tl 180 mm</t>
  </si>
  <si>
    <t>-1191173401</t>
  </si>
  <si>
    <t>Podklad ze štěrkodrti ŠD s rozprostřením a zhutněním, po zhutnění tl. 180 mm</t>
  </si>
  <si>
    <t>"ŠD fr. 0-32 mm"</t>
  </si>
  <si>
    <t>"Plocha doplnění chodníku z bet. dlažby 300/300/50mm - nová konstrukce"</t>
  </si>
  <si>
    <t>14,710</t>
  </si>
  <si>
    <t>"Plocha doplnění chodníku z bet. dlažby 400/400/50mm - nová konstrukce"</t>
  </si>
  <si>
    <t>23,540</t>
  </si>
  <si>
    <t>"Úprava ze slepecké dlažby 100/200/60mm, barva červená"</t>
  </si>
  <si>
    <t>17,750</t>
  </si>
  <si>
    <t>27</t>
  </si>
  <si>
    <t>564871112</t>
  </si>
  <si>
    <t>Podklad ze štěrkodrtě ŠD tl. 260 mm</t>
  </si>
  <si>
    <t>-1942149848</t>
  </si>
  <si>
    <t>Podklad ze štěrkodrti ŠD s rozprostřením a zhutněním, po zhutnění tl. 260 mm</t>
  </si>
  <si>
    <t>"Plocha zpevněných ostrůvků ze žulové kostky 100/100mm"</t>
  </si>
  <si>
    <t>13,150</t>
  </si>
  <si>
    <t>28</t>
  </si>
  <si>
    <t>566201111</t>
  </si>
  <si>
    <t>Úprava krytu z kameniva drceného pro nový kryt s doplněním kameniva drceného do 0,04 m3/m2</t>
  </si>
  <si>
    <t>-594252533</t>
  </si>
  <si>
    <t>Úprava dosavadního krytu z kameniva drceného jako podklad pro nový kryt s vyrovnáním profilu v příčném i podélném směru, s vlhčením a zhutněním, s doplněním kamenivem drceným, jeho rozprostřením a zhutněním, v množství do 0,04 m3/m2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</si>
  <si>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</si>
  <si>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"Přehutnění a doplnění stávajícího podkladu ze ŠD fr. 0-32 mm"</t>
  </si>
  <si>
    <t>29</t>
  </si>
  <si>
    <t>566401111</t>
  </si>
  <si>
    <t>Úprava krytu z kameniva drceného pro nový kryt s doplněním kameniva drceného do 0,08 m3/m2</t>
  </si>
  <si>
    <t>934304434</t>
  </si>
  <si>
    <t>Úprava dosavadního krytu z kameniva drceného jako podklad pro nový kryt s vyrovnáním profilu v příčném i podélném směru, s vlhčením a zhutněním, s doplněním kamenivem drceným, jeho rozprostřením a zhutněním, v množství přes 0,06 do 0,08 m3/m2</t>
  </si>
  <si>
    <t>"Plocha úpravy vjezdu a výjezdu ze žulové kostky 100/100mm - 25,150 m2 nové kostky"</t>
  </si>
  <si>
    <t>35,920+25,150</t>
  </si>
  <si>
    <t>"Plocha úpravy stávající zpevněné plochy ze žulové kostky 100/100mm"</t>
  </si>
  <si>
    <t>89,15+1,4*0,9*2</t>
  </si>
  <si>
    <t>30</t>
  </si>
  <si>
    <t>567114111</t>
  </si>
  <si>
    <t>Podklad ze směsi stmelené cementem SC C 20/25 (PB I) tl 100 mm</t>
  </si>
  <si>
    <t>627433951</t>
  </si>
  <si>
    <t>Podklad ze směsi stmelené cementem SC bez dilatačních spár, s rozprostřením a zhutněním SC C 20/25 (PB I), po zhutnění tl. 100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</si>
  <si>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</si>
  <si>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"Srovnání betonové plochy z betonu C20/25 XF3 průměrné tl. 90mm"</t>
  </si>
  <si>
    <t>9,580</t>
  </si>
  <si>
    <t>31</t>
  </si>
  <si>
    <t>573211111</t>
  </si>
  <si>
    <t>Postřik živičný spojovací z asfaltu v množství 0,60 kg/m2</t>
  </si>
  <si>
    <t>1529378324</t>
  </si>
  <si>
    <t>Postřik spojovací PS bez posypu kamenivem z asfaltu silničního, v množství 0,60 kg/m2</t>
  </si>
  <si>
    <t>"Plocha asfaltového betonu ACO 11 tl. 50mm s asfaltovým spoj. postřikem 0,6kg/m2"</t>
  </si>
  <si>
    <t>32</t>
  </si>
  <si>
    <t>577144111</t>
  </si>
  <si>
    <t>Asfaltový beton vrstva obrusná ACO 11 (ABS) tř. I tl 50 mm š do 3 m z nemodifikovaného asfaltu</t>
  </si>
  <si>
    <t>-1115188701</t>
  </si>
  <si>
    <t>Asfaltový beton vrstva obrusná ACO 11 (ABS) s rozprostřením a se zhutněním z nemodifikovaného asfaltu v pruhu šířky do 3 m tř. I, po zhutnění tl. 50 mm</t>
  </si>
  <si>
    <t xml:space="preserve">Poznámka k souboru cen:
1. ČSN EN 13108-1 připouští pro ACO 11 pouze tl. 35 až 50 mm. </t>
  </si>
  <si>
    <t>33</t>
  </si>
  <si>
    <t>591211111</t>
  </si>
  <si>
    <t>Kladení dlažby z kostek drobných z kamene do lože z kameniva těženého tl 50 mm</t>
  </si>
  <si>
    <t>-1213034856</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</si>
  <si>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</si>
  <si>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</si>
  <si>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34</t>
  </si>
  <si>
    <t>583801100</t>
  </si>
  <si>
    <t>kostka dlažební drobná, žula, I.jakost, velikost 10 cm</t>
  </si>
  <si>
    <t>888636463</t>
  </si>
  <si>
    <t>"viz pol. 591211111 + ztratné 1%"</t>
  </si>
  <si>
    <t>25,150*0,10*2500*0,001*1,01</t>
  </si>
  <si>
    <t>35</t>
  </si>
  <si>
    <t>596211110</t>
  </si>
  <si>
    <t>Kladení zámkové dlažby komunikací pro pěší tl 60 mm skupiny A pl do 50 m2</t>
  </si>
  <si>
    <t>1404299958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</si>
  <si>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</si>
  <si>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</si>
  <si>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36</t>
  </si>
  <si>
    <t>59245119R</t>
  </si>
  <si>
    <t>dlažba zámková slepecká 20x10x6 cm červená</t>
  </si>
  <si>
    <t>-951651637</t>
  </si>
  <si>
    <t>"viz pol. 596211110 + ztratné 3%"</t>
  </si>
  <si>
    <t>17,750*1,03</t>
  </si>
  <si>
    <t>37</t>
  </si>
  <si>
    <t>596811120</t>
  </si>
  <si>
    <t>Kladení betonové dlažby komunikací pro pěší do lože z kameniva vel do 0,09 m2 plochy do 50 m2</t>
  </si>
  <si>
    <t>-800733960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</si>
  <si>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</si>
  <si>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</si>
  <si>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38</t>
  </si>
  <si>
    <t>5924570R1</t>
  </si>
  <si>
    <t>dlažba betonová plošná hladká 30x30x5 cm šedá</t>
  </si>
  <si>
    <t>718078267</t>
  </si>
  <si>
    <t>"viz pol. 596811120 + ztratné 3%"</t>
  </si>
  <si>
    <t>29,610*0,30*1,03</t>
  </si>
  <si>
    <t>14,710*1,03</t>
  </si>
  <si>
    <t>39</t>
  </si>
  <si>
    <t>596811220</t>
  </si>
  <si>
    <t>Kladení betonové dlažby komunikací pro pěší do lože z kameniva vel do 0,25 m2 plochy do 50 m2</t>
  </si>
  <si>
    <t>768219267</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</si>
  <si>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</si>
  <si>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40</t>
  </si>
  <si>
    <t>5924570R2</t>
  </si>
  <si>
    <t>dlažba betonová plošná hladká 40x40x5 cm šedá</t>
  </si>
  <si>
    <t>1395328537</t>
  </si>
  <si>
    <t>dlažba plošná betonová hladká 40x40x5 cm šedá</t>
  </si>
  <si>
    <t>"viz pol. 596811220 + ztratné 3%"</t>
  </si>
  <si>
    <t>19,120*0,30*1,03</t>
  </si>
  <si>
    <t>23,540*1,03</t>
  </si>
  <si>
    <t>Ostatní konstrukce a práce, bourání</t>
  </si>
  <si>
    <t>41</t>
  </si>
  <si>
    <t>912111113</t>
  </si>
  <si>
    <t>Montáž zábrany parkovací sloupku v do 800 mm přichycené šrouby</t>
  </si>
  <si>
    <t>kus</t>
  </si>
  <si>
    <t>-979828144</t>
  </si>
  <si>
    <t>Montáž zábrany parkovací tvaru sloupku do výšky 800 mm přichycené šrouby</t>
  </si>
  <si>
    <t xml:space="preserve">Poznámka k souboru cen:
1. V cenách jsou započteny i náklady na: a) montáž sloupku včetně upevňovacího materiálu, b) vykopání jamky a zabetonování u cen -1111, -1112, c) upevňovací patky včetně betonu a upevňovacího materiálu u ceny -1112. 2. V cenách nejsou započteny náklady na dodání zábrany, tyto se oceňují ve specifikaci. </t>
  </si>
  <si>
    <t>"viz osazení zahrazovacího sloupku"</t>
  </si>
  <si>
    <t>"Kónický zahrazovací hliníkový sloupek  ø120mm"</t>
  </si>
  <si>
    <t>5,0</t>
  </si>
  <si>
    <t>42</t>
  </si>
  <si>
    <t>749101-R1</t>
  </si>
  <si>
    <t>kónický zahrazovací hliníkový sloupek  ø120mm</t>
  </si>
  <si>
    <t>-436769374</t>
  </si>
  <si>
    <t>"viz pol. 912111113"</t>
  </si>
  <si>
    <t>43</t>
  </si>
  <si>
    <t>912211111</t>
  </si>
  <si>
    <t>Montáž směrového sloupku silničního plastového prosté uložení bez betonového základu</t>
  </si>
  <si>
    <t>-1169692210</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</si>
  <si>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</si>
  <si>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</si>
  <si>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"Plastový sloupek Z11g"</t>
  </si>
  <si>
    <t>4,0</t>
  </si>
  <si>
    <t>44</t>
  </si>
  <si>
    <t>404451500</t>
  </si>
  <si>
    <t>sloupek silniční plastový s retroreflexní fólií směrový 1200 mm</t>
  </si>
  <si>
    <t>1698007871</t>
  </si>
  <si>
    <t>"viz pol. 912211111"</t>
  </si>
  <si>
    <t>"Plastový sloupek Z11g"     4,0</t>
  </si>
  <si>
    <t>45</t>
  </si>
  <si>
    <t>914111111</t>
  </si>
  <si>
    <t>Montáž svislé dopravní značky do velikosti 1 m2 objímkami na sloupek nebo konzolu</t>
  </si>
  <si>
    <t>-1805247659</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</si>
  <si>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</si>
  <si>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</si>
  <si>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"P4"       1,0</t>
  </si>
  <si>
    <t>"C2b"      1,0</t>
  </si>
  <si>
    <t>"IP12 + O1"       1,0</t>
  </si>
  <si>
    <t>46</t>
  </si>
  <si>
    <t>404440140</t>
  </si>
  <si>
    <t>značka dopravní svislá reflexní výstražná AL 3M A1 - A30, P1,P4 900 mm</t>
  </si>
  <si>
    <t>1861684952</t>
  </si>
  <si>
    <t>"viz pol. 914111111"</t>
  </si>
  <si>
    <t>"P4"      1,0</t>
  </si>
  <si>
    <t>47</t>
  </si>
  <si>
    <t>404442130</t>
  </si>
  <si>
    <t>značka svislá reflexní zákazová C AL- 3M 700 mm</t>
  </si>
  <si>
    <t>-4965790</t>
  </si>
  <si>
    <t>značka dopravní svislá reflexní zákazová C AL- 3M 700 mm</t>
  </si>
  <si>
    <t>48</t>
  </si>
  <si>
    <t>404442580</t>
  </si>
  <si>
    <t>značka svislá reflexní AL- 3M 500 x 700 mm</t>
  </si>
  <si>
    <t>-1961885662</t>
  </si>
  <si>
    <t>značka dopravní svislá reflexní AL- 3M 500 x 700 mm</t>
  </si>
  <si>
    <t>"IP12 + O1"      1,0</t>
  </si>
  <si>
    <t>49</t>
  </si>
  <si>
    <t>914511112</t>
  </si>
  <si>
    <t>Montáž sloupku dopravních značek délky do 3,5 m s betonovým základem a patkou</t>
  </si>
  <si>
    <t>1558530100</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</si>
  <si>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</si>
  <si>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</si>
  <si>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50</t>
  </si>
  <si>
    <t>404452250</t>
  </si>
  <si>
    <t>sloupek Zn 60 - 350</t>
  </si>
  <si>
    <t>1117773281</t>
  </si>
  <si>
    <t>"viz pol. 9145111112"     2,0</t>
  </si>
  <si>
    <t>51</t>
  </si>
  <si>
    <t>915-R-003</t>
  </si>
  <si>
    <t>Montáž nerezových terčíků průměr 100 mm s kotvou dl. 250 mm</t>
  </si>
  <si>
    <t>1186108905</t>
  </si>
  <si>
    <t>87,0</t>
  </si>
  <si>
    <t>52</t>
  </si>
  <si>
    <t>915-R-004</t>
  </si>
  <si>
    <t>nerezový terčík ø100mm s kotvou dl. 250mm</t>
  </si>
  <si>
    <t>200872056</t>
  </si>
  <si>
    <t>"viz pol. 915-R-001"       87,0</t>
  </si>
  <si>
    <t>53</t>
  </si>
  <si>
    <t>916111122</t>
  </si>
  <si>
    <t>Osazení obruby z drobných kostek bez boční opěry do lože z betonu prostého</t>
  </si>
  <si>
    <t>1969463398</t>
  </si>
  <si>
    <t>Osazení silniční obruby z dlažebních kostek v jedné řadě s ložem tl. přes 50 do 100 mm, s vyplněním a zatřením spár cementovou maltou z drobných kostek bez boční opěry, do lože z betonu prostého tř. C 12/15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</si>
  <si>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</si>
  <si>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"Dvouřádek ze žulové kostky 100/100mm do bet. lože C16/20 XF3 s opěrkou"</t>
  </si>
  <si>
    <t>11,470+9,350</t>
  </si>
  <si>
    <t>54</t>
  </si>
  <si>
    <t>916111123</t>
  </si>
  <si>
    <t>Osazení obruby z drobných kostek s boční opěrou do lože z betonu prostého</t>
  </si>
  <si>
    <t>1889882007</t>
  </si>
  <si>
    <t>Osazení silniční obruby z dlažebních kostek v jedné řadě s ložem tl. přes 50 do 100 mm, s vyplněním a zatřením spár cementovou maltou z drobných kostek s boční opěrou z betonu prostého tř. C 12/15, do lože z betonu prostého téže značky</t>
  </si>
  <si>
    <t>55</t>
  </si>
  <si>
    <t>767988293</t>
  </si>
  <si>
    <t>"viz pol. 916111122 + 916111123 + ztratné 1%"</t>
  </si>
  <si>
    <t>(20,820*0,10*0,10*2500*0,001*1,01)*2</t>
  </si>
  <si>
    <t>56</t>
  </si>
  <si>
    <t>916231213</t>
  </si>
  <si>
    <t>Osazení chodníkového obrubníku betonového stojatého s boční opěrou do lože z betonu prostého</t>
  </si>
  <si>
    <t>685963765</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</si>
  <si>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</si>
  <si>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</si>
  <si>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"Betonový obrubník 100/250/1000mm do bet. lože C16/20 XF3 s opěrkou"</t>
  </si>
  <si>
    <t>7,880</t>
  </si>
  <si>
    <t>57</t>
  </si>
  <si>
    <t>592174160</t>
  </si>
  <si>
    <t>obrubník betonový chodníkový 100x10x25 cm</t>
  </si>
  <si>
    <t>1136226298</t>
  </si>
  <si>
    <t>"viz pol. 916231213 + ztratné 1%"</t>
  </si>
  <si>
    <t>7,880*1,01</t>
  </si>
  <si>
    <t>58</t>
  </si>
  <si>
    <t>916241213</t>
  </si>
  <si>
    <t>Osazení obrubníku kamenného stojatého s boční opěrou do lože z betonu prostého</t>
  </si>
  <si>
    <t>-1482146478</t>
  </si>
  <si>
    <t>Osazení obrubníku kamenného se zřízením lože, s vyplněním a zatřením spár cementovou maltou stojatého s boční opěrou z betonu prostého tř. C 12/15, do lože z betonu prostého téže značky</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</si>
  <si>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</si>
  <si>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"Kamenný žulový obrubník  300/200mm do bet. lože C16/20 XF3 s opěrkou - osazení stávajícího, 11,44 m nový obrubník"</t>
  </si>
  <si>
    <t>36,120+11,440</t>
  </si>
  <si>
    <t>"Kamenný žulový obrubník  150/250mm do bet. lože C16/20 XF3 s opěrkou"</t>
  </si>
  <si>
    <t>28,830</t>
  </si>
  <si>
    <t>59</t>
  </si>
  <si>
    <t>583803150</t>
  </si>
  <si>
    <t>obrubník kamenný přímý, (bSM) žula, OP2 30x20</t>
  </si>
  <si>
    <t>126375079</t>
  </si>
  <si>
    <t>obrubník kamenný přímý, žula, 30x20</t>
  </si>
  <si>
    <t>P</t>
  </si>
  <si>
    <t>Poznámka k položce:
1 bm = 150 kg</t>
  </si>
  <si>
    <t>"viz pol. 916241213"</t>
  </si>
  <si>
    <t>11,440</t>
  </si>
  <si>
    <t>60</t>
  </si>
  <si>
    <t>583803750</t>
  </si>
  <si>
    <t>obrubník kamenný přímý, (bSM) žula, OP6 15x25</t>
  </si>
  <si>
    <t>-1545058678</t>
  </si>
  <si>
    <t>obrubník kamenný přímý, žula, 15x25</t>
  </si>
  <si>
    <t>Poznámka k položce:
1 bm = 104 kg</t>
  </si>
  <si>
    <t>61</t>
  </si>
  <si>
    <t>916991121</t>
  </si>
  <si>
    <t>Lože pod obrubníky, krajníky nebo obruby z dlažebních kostek z betonu prostého</t>
  </si>
  <si>
    <t>1291813511</t>
  </si>
  <si>
    <t>Lože pod obrubníky, krajníky nebo obruby z dlažebních kostek z betonu prostého tř. C 16/20</t>
  </si>
  <si>
    <t>(36,120+11,440)*0,40*0,20</t>
  </si>
  <si>
    <t>28,830*0,20*0,150</t>
  </si>
  <si>
    <t>20,820*0,250*0,10</t>
  </si>
  <si>
    <t>7,880*0,150*0,10</t>
  </si>
  <si>
    <t>62</t>
  </si>
  <si>
    <t>919732211</t>
  </si>
  <si>
    <t>Styčná spára napojení nového živičného povrchu na stávající za tepla š 15 mm hl 25 mm s prořezáním</t>
  </si>
  <si>
    <t>824293062</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</si>
  <si>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</si>
  <si>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</si>
  <si>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"Dilatační řez asfaltem tl. 25mm se zalitím asf. modif. zálivkou"</t>
  </si>
  <si>
    <t>12,470+19,820</t>
  </si>
  <si>
    <t>63</t>
  </si>
  <si>
    <t>919735113</t>
  </si>
  <si>
    <t>Řezání stávajícího živičného krytu hl do 150 mm</t>
  </si>
  <si>
    <t>-2076792783</t>
  </si>
  <si>
    <t>Řezání stávajícího živičného krytu nebo podkladu hloubky přes 100 do 150 mm</t>
  </si>
  <si>
    <t xml:space="preserve">Poznámka k souboru cen:
1. V cenách jsou započteny i náklady na spotřebu vody. </t>
  </si>
  <si>
    <t>"Řez asfaltem tl. 120mm"</t>
  </si>
  <si>
    <t>15,330</t>
  </si>
  <si>
    <t>64</t>
  </si>
  <si>
    <t>938908411</t>
  </si>
  <si>
    <t>Čištění vozovek splachováním vodou</t>
  </si>
  <si>
    <t>215216464</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</si>
  <si>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</si>
  <si>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</si>
  <si>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"Očištění podkladu pro asfaltový beton"</t>
  </si>
  <si>
    <t>65</t>
  </si>
  <si>
    <t>961044111</t>
  </si>
  <si>
    <t>Bourání základů z betonu prostého</t>
  </si>
  <si>
    <t>-153855411</t>
  </si>
  <si>
    <t>Bourání základů z betonu prostého</t>
  </si>
  <si>
    <t>"Odbourání betonového lože obrubníků"</t>
  </si>
  <si>
    <t>0,45*0,15*0,4*2</t>
  </si>
  <si>
    <t>66</t>
  </si>
  <si>
    <t>966006132</t>
  </si>
  <si>
    <t>Odstranění značek dopravních nebo orientačních se sloupky s betonovými patkami</t>
  </si>
  <si>
    <t>1958500564</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</si>
  <si>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</si>
  <si>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</si>
  <si>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"Odstranění svislých dopravních značek vč. sloupku a základu"</t>
  </si>
  <si>
    <t>67</t>
  </si>
  <si>
    <t>979024443</t>
  </si>
  <si>
    <t>Očištění vybouraných obrubníků a krajníků silničních</t>
  </si>
  <si>
    <t>205967681</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</si>
  <si>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</si>
  <si>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</si>
  <si>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68</t>
  </si>
  <si>
    <t>979071121</t>
  </si>
  <si>
    <t>Očištění dlažebních kostek drobných s původním spárováním kamenivem těženým</t>
  </si>
  <si>
    <t>918190060</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</si>
  <si>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</si>
  <si>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</si>
  <si>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997</t>
  </si>
  <si>
    <t>Přesun sutě</t>
  </si>
  <si>
    <t>69</t>
  </si>
  <si>
    <t>997221551</t>
  </si>
  <si>
    <t>Vodorovná doprava suti ze sypkých materiálů do 1 km</t>
  </si>
  <si>
    <t>714136797</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</si>
  <si>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</si>
  <si>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</si>
  <si>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"viz pol. 113107183 - asfalt tl. 150 mm"       65,210*0,316</t>
  </si>
  <si>
    <t>"viz pol. 113154113 - frézování asfaltu tl. 50 mm"       15,270*0,128</t>
  </si>
  <si>
    <t>"viz pol. 113202111 - vytrhání obrub"      5,250*0,205</t>
  </si>
  <si>
    <t>"viz pol. 966006132 - odstranění značek"       4*0,082</t>
  </si>
  <si>
    <t>70</t>
  </si>
  <si>
    <t>997221559</t>
  </si>
  <si>
    <t>Příplatek ZKD 1 km u vodorovné dopravy suti ze sypkých materiálů</t>
  </si>
  <si>
    <t>1598484144</t>
  </si>
  <si>
    <t>Vodorovná doprava suti bez naložení, ale se složením a s hrubým urovnáním Příplatek k ceně za každý další i započatý 1 km přes 1 km</t>
  </si>
  <si>
    <t>"vzdálenost skládky 15 km"</t>
  </si>
  <si>
    <t>"viz pol. 997221551"       23,965*(15-1)</t>
  </si>
  <si>
    <t>71</t>
  </si>
  <si>
    <t>997221815</t>
  </si>
  <si>
    <t>Poplatek za uložení betonového odpadu na skládce (skládkovné)</t>
  </si>
  <si>
    <t>-2119702939</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</si>
  <si>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</si>
  <si>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</si>
  <si>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72</t>
  </si>
  <si>
    <t>997221845</t>
  </si>
  <si>
    <t>Poplatek za uložení odpadu z asfaltových povrchů na skládce (skládkovné)</t>
  </si>
  <si>
    <t>1271158654</t>
  </si>
  <si>
    <t>Poplatek za uložení stavebního odpadu na skládce (skládkovné) z asfaltových povrchů</t>
  </si>
  <si>
    <t>998</t>
  </si>
  <si>
    <t>Přesun hmot</t>
  </si>
  <si>
    <t>73</t>
  </si>
  <si>
    <t>998223011</t>
  </si>
  <si>
    <t>Přesun hmot pro pozemní komunikace s krytem dlážděným</t>
  </si>
  <si>
    <t>871259134</t>
  </si>
  <si>
    <t>Přesun hmot pro pozemní komunikace s krytem dlážděným dopravní vzdálenost do 200 m jakékoliv délky objektu</t>
  </si>
  <si>
    <t>Práce a dodávky M</t>
  </si>
  <si>
    <t>46-M</t>
  </si>
  <si>
    <t>Zemní práce při extr.mont.pracích</t>
  </si>
  <si>
    <t>74</t>
  </si>
  <si>
    <t>460520173</t>
  </si>
  <si>
    <t>Montáž trubek ochranných plastových ohebných do 90 mm uložených do rýhy</t>
  </si>
  <si>
    <t>1379393743</t>
  </si>
  <si>
    <t>Montáž trubek ochranných uložených volně do rýhy plastových ohebných, vnitřního průměru přes 50 do 90 mm</t>
  </si>
  <si>
    <t>"Chránička z korugovaných dvouplášťových HDPE trub DN50 "</t>
  </si>
  <si>
    <t>6,770+2*3,0+2,0+2,10</t>
  </si>
  <si>
    <t>75</t>
  </si>
  <si>
    <t>345713-R2</t>
  </si>
  <si>
    <t xml:space="preserve">chránička z korugovaných dvouplášťových HDPE trub DN50 </t>
  </si>
  <si>
    <t>128</t>
  </si>
  <si>
    <t>14778520</t>
  </si>
  <si>
    <t>"viz pol. 460520173"       16,870</t>
  </si>
  <si>
    <t>76</t>
  </si>
  <si>
    <t>345713-R3</t>
  </si>
  <si>
    <t xml:space="preserve">zátka chráničky HDPE trub DN50 </t>
  </si>
  <si>
    <t>298332597</t>
  </si>
  <si>
    <t>2 - SO 02 - Datové a silové rozvody</t>
  </si>
  <si>
    <t>Milan Vician</t>
  </si>
  <si>
    <t>PSV - Práce a dodávky PSV</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</si>
  <si>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</si>
  <si>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</si>
  <si>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</si>
  <si>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</si>
  <si>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749 - Elektromontáže - ostatní práce a konstrukce</t>
  </si>
  <si>
    <t>HZS - Hodinové zúčtovací sazby</t>
  </si>
  <si>
    <t>Ostatní - Ostatní</t>
  </si>
  <si>
    <t xml:space="preserve">    N - Náklady</t>
  </si>
  <si>
    <t>R - Revize</t>
  </si>
  <si>
    <t>PSV</t>
  </si>
  <si>
    <t>Práce a dodávky PSV</t>
  </si>
  <si>
    <t>743</t>
  </si>
  <si>
    <t>Elektromontáže - hrubá montáž</t>
  </si>
  <si>
    <t>743131214</t>
  </si>
  <si>
    <t>Montáž trubka ochranná do krabic plastová tuhá D do 50 mm uložená volně</t>
  </si>
  <si>
    <t>CS ÚRS 2016 01</t>
  </si>
  <si>
    <t>1393637480</t>
  </si>
  <si>
    <t>Montáž trubek ochranných s nasunutím nebo našroubováním do krabic plastových tuhých, uložených volně, vnitřního D do 50 mm</t>
  </si>
  <si>
    <t>R-3002</t>
  </si>
  <si>
    <t xml:space="preserve">Trubka plastová, dvojplášťová pr.50mm ke stožáru
</t>
  </si>
  <si>
    <t>1875363785</t>
  </si>
  <si>
    <t xml:space="preserve">Trubka plastová, dvojplášťová pr.50mm ke stožáru
</t>
  </si>
  <si>
    <t>743131216</t>
  </si>
  <si>
    <t>Montáž trubka ochranná do krabic plastová tuhá D do 75 mm uložená volně</t>
  </si>
  <si>
    <t>-60959322</t>
  </si>
  <si>
    <t>Montáž trubek ochranných s nasunutím nebo našroubováním do krabic plastových tuhých, uložených volně, vnitřního D do 75 mm</t>
  </si>
  <si>
    <t>R-3003</t>
  </si>
  <si>
    <t>Trubka plastová, dvouplášťová pr63-do výkopu</t>
  </si>
  <si>
    <t>-1526199104</t>
  </si>
  <si>
    <t>R-3011</t>
  </si>
  <si>
    <t xml:space="preserve">izolac.paska textilni 30mm/15m
</t>
  </si>
  <si>
    <t>-921547774</t>
  </si>
  <si>
    <t xml:space="preserve">izolac.paska textilni 30mm/15m
</t>
  </si>
  <si>
    <t>Poznámka k položce:
1 x 2 ks - podružný materiál</t>
  </si>
  <si>
    <t>R-3012</t>
  </si>
  <si>
    <t xml:space="preserve">kabelovy stitek
</t>
  </si>
  <si>
    <t>-539596161</t>
  </si>
  <si>
    <t xml:space="preserve">kabelovy stitek
</t>
  </si>
  <si>
    <t>R-417_01</t>
  </si>
  <si>
    <t>SuperMAX acces control terminals for NET92</t>
  </si>
  <si>
    <t>-512136422</t>
  </si>
  <si>
    <t>R-417-02</t>
  </si>
  <si>
    <t>montážní skříň pro řídící jednotku IRIS 600x600</t>
  </si>
  <si>
    <t>-693631178</t>
  </si>
  <si>
    <t>R-417-03</t>
  </si>
  <si>
    <t>Napáječ 220st/12Vss 3A - zálohovaný pulsní zdroj 7Ah baterie</t>
  </si>
  <si>
    <t>-1547038956</t>
  </si>
  <si>
    <t>R-417-04</t>
  </si>
  <si>
    <t>914MAX Rf miniterminál bez krytí a antény</t>
  </si>
  <si>
    <t>306795213</t>
  </si>
  <si>
    <t>R-417-05</t>
  </si>
  <si>
    <t>EtherLite komunikační interface Ethernet/RS232,RS485</t>
  </si>
  <si>
    <t>554156398</t>
  </si>
  <si>
    <t>R-417-06</t>
  </si>
  <si>
    <t>miniPC GOLE 1  pro Real Time provoz</t>
  </si>
  <si>
    <t>1214700654</t>
  </si>
  <si>
    <t>R-517-01</t>
  </si>
  <si>
    <t>Vjezd na parkoviště -řízení vjezdu na ID kartu čtečkou ve sloupku na vjezdu- 914MAX Rf miniterminál bez krytí a antény</t>
  </si>
  <si>
    <t>1380141307</t>
  </si>
  <si>
    <t>R-517-02</t>
  </si>
  <si>
    <t>Vjezd na parkoviště - instalační krabice do sloupku pro el. 914tCzRf vč.svorkovnice - zásuvná do těla sloupku</t>
  </si>
  <si>
    <t>1736395038</t>
  </si>
  <si>
    <t>R-517-03</t>
  </si>
  <si>
    <t>Vjezd na parkoviště - Mifare RFID interface 4m příp. kab.</t>
  </si>
  <si>
    <t>-1823735114</t>
  </si>
  <si>
    <t>R-517-04</t>
  </si>
  <si>
    <t>Vjezd na parkoviště - Rámeček pro čtečku standard</t>
  </si>
  <si>
    <t>1755021625</t>
  </si>
  <si>
    <t>R-517-05</t>
  </si>
  <si>
    <t>Vjezd na parkoviště - bezpečnostní indukční detektor vozidel + doplňky</t>
  </si>
  <si>
    <t>-430555595</t>
  </si>
  <si>
    <t>R-517-06</t>
  </si>
  <si>
    <t>Vjezd na parkoviště - indukční smyčka</t>
  </si>
  <si>
    <t>1366217735</t>
  </si>
  <si>
    <t>R-617-01</t>
  </si>
  <si>
    <t>vjezd na personifikované klíčenky s dosahem 15m - jednokanálový přijímač 433 MHz 25 kódů</t>
  </si>
  <si>
    <t>-1572714286</t>
  </si>
  <si>
    <t>R-617-02</t>
  </si>
  <si>
    <t>-1447798145</t>
  </si>
  <si>
    <t>R-617-03</t>
  </si>
  <si>
    <t>instalační krabice do sloupku pro el. 914tCzRf vč.svorkovnice - zásuvná do těla sloupku</t>
  </si>
  <si>
    <t>1681823989</t>
  </si>
  <si>
    <t>R-617-04</t>
  </si>
  <si>
    <t>systém interkomu - interkom s tlačítkovou volbou (2 tlačítka) analog</t>
  </si>
  <si>
    <t>-861733483</t>
  </si>
  <si>
    <t>R-717-01</t>
  </si>
  <si>
    <t>systém semaforu a počítání vozidel - relé řízení semaforu</t>
  </si>
  <si>
    <t>-187707842</t>
  </si>
  <si>
    <t>R-717-02</t>
  </si>
  <si>
    <t>LED semafor 1 komorový červená/zelená,</t>
  </si>
  <si>
    <t>-174593556</t>
  </si>
  <si>
    <t>R-717-03</t>
  </si>
  <si>
    <t>panel indikace volného parkoviště s udáním počtu volných parkovacích míst IP66 krytí</t>
  </si>
  <si>
    <t>1316077697</t>
  </si>
  <si>
    <t>R-817-01</t>
  </si>
  <si>
    <t>Konstrukční prvky - integrovaný sloupek pro čtečku s prostorem pro zabudování elektroniky - pozink + prášková barva</t>
  </si>
  <si>
    <t>-620025509</t>
  </si>
  <si>
    <t>R-817-02</t>
  </si>
  <si>
    <t>Pohony - systém výsuvného sloupku prlměr 200 mm, výsuv 800 mm, stěna sloupku 4mm</t>
  </si>
  <si>
    <t>-2015400346</t>
  </si>
  <si>
    <t>R-817-03</t>
  </si>
  <si>
    <t>řídící elektronická jednotka sloupku</t>
  </si>
  <si>
    <t>-536146003</t>
  </si>
  <si>
    <t>R-817-04</t>
  </si>
  <si>
    <t>motorový kondenzátor</t>
  </si>
  <si>
    <t>-1660232450</t>
  </si>
  <si>
    <t>R-817-05</t>
  </si>
  <si>
    <t>pár povrchových fotočlánků s LED indikací kvality příjmu paprsku, dosah 30 m, max. odběr 55 mA</t>
  </si>
  <si>
    <t>1127462918</t>
  </si>
  <si>
    <t>R-817-06</t>
  </si>
  <si>
    <t>expander pro ovládání semaforu</t>
  </si>
  <si>
    <t>-1110835055</t>
  </si>
  <si>
    <t>R-817-07</t>
  </si>
  <si>
    <t>bezpečnostní indukční detektor vozidel + doplňky</t>
  </si>
  <si>
    <t>1997482157</t>
  </si>
  <si>
    <t>R-817-08</t>
  </si>
  <si>
    <t>indukční smyčka</t>
  </si>
  <si>
    <t>-1234105370</t>
  </si>
  <si>
    <t>R-817-09</t>
  </si>
  <si>
    <t>přepěťová ochrana</t>
  </si>
  <si>
    <t>-1491176521</t>
  </si>
  <si>
    <t>R-917-01</t>
  </si>
  <si>
    <t>odjezd z prkoviště - řízení vjezdu na ID kartu čtečkou ve sloupku na vjezdu - 914MAX Rf miniterminál bez krytí a antény</t>
  </si>
  <si>
    <t>-972963252</t>
  </si>
  <si>
    <t>R-917-02</t>
  </si>
  <si>
    <t>odjezd z prkoviště - řízení vjezdu na ID kartu čtečkou ve sloupku na vjezdu - instalační krabice do sloupku pro el. 914tCzRf vč.svorkovnice - zásuvná do těla sloupku</t>
  </si>
  <si>
    <t>-1890912750</t>
  </si>
  <si>
    <t>R-917-03</t>
  </si>
  <si>
    <t>odjezd z prkoviště - řízení vjezdu na ID kartu čtečkou ve sloupku na vjezdu- Mifare RFID interface 4m příp. kab.</t>
  </si>
  <si>
    <t>-541238147</t>
  </si>
  <si>
    <t>R-917-04</t>
  </si>
  <si>
    <t>odjezd z prkoviště - řízení vjezdu na ID kartu čtečkou ve sloupku na vjezdu- Rámeček pro čtečku standard</t>
  </si>
  <si>
    <t>-818705391</t>
  </si>
  <si>
    <t>R-917-05</t>
  </si>
  <si>
    <t>Odjezd z parkoviště - výjezd na personifikované klíčenky s dosahem 15m - jednokanálový přijímač 433 MHz 25 kódů</t>
  </si>
  <si>
    <t>1470017237</t>
  </si>
  <si>
    <t>R-917-06</t>
  </si>
  <si>
    <t>-781023772</t>
  </si>
  <si>
    <t>R-917-07</t>
  </si>
  <si>
    <t>-318750410</t>
  </si>
  <si>
    <t>R-917-08</t>
  </si>
  <si>
    <t>Odjezd z parkoviště - systém interkomu - interkom s tlačítkovou volbou (2 tlačítka) analog</t>
  </si>
  <si>
    <t>1193162399</t>
  </si>
  <si>
    <t>R-917-09</t>
  </si>
  <si>
    <t>Odjezd z parkoviště - systém semaforu - relé řízení semaforu</t>
  </si>
  <si>
    <t>-1250416324</t>
  </si>
  <si>
    <t>R-917-10</t>
  </si>
  <si>
    <t>Odjezd z parkoviště - systém semaforu - LED semafor 1 komorový červená/zelená,</t>
  </si>
  <si>
    <t>-989570638</t>
  </si>
  <si>
    <t>R-917-11</t>
  </si>
  <si>
    <t>konstrukční prvky - integrovaný sloupek pro čtečku s prostorem pro zabudování elektroniky - pozink + prášková barva</t>
  </si>
  <si>
    <t>246788891</t>
  </si>
  <si>
    <t>R-917-12</t>
  </si>
  <si>
    <t>pohony / blokační prvky - systém výsuvného sloupku</t>
  </si>
  <si>
    <t>-201164619</t>
  </si>
  <si>
    <t>R-917-13</t>
  </si>
  <si>
    <t>pohony / blokační prvky - řídící elektronická jednotka sloupku</t>
  </si>
  <si>
    <t>1718859003</t>
  </si>
  <si>
    <t>R-917-14</t>
  </si>
  <si>
    <t>1151674597</t>
  </si>
  <si>
    <t>R-917-15</t>
  </si>
  <si>
    <t>-1982267509</t>
  </si>
  <si>
    <t>R-917-16</t>
  </si>
  <si>
    <t>691750387</t>
  </si>
  <si>
    <t>R-917-17</t>
  </si>
  <si>
    <t>Přepěťová ochrana</t>
  </si>
  <si>
    <t>-1051948622</t>
  </si>
  <si>
    <t>R-017-01</t>
  </si>
  <si>
    <t>kabeláže a kabelážní prvky - Kabeláž+ inst. Materiál - Integrovaný kabel LAM FLEXO TWIN [2x1,0+2x[2x2x0,22]]</t>
  </si>
  <si>
    <t>-538423720</t>
  </si>
  <si>
    <t>R-017-02</t>
  </si>
  <si>
    <t>BELDEN cat 5 UTP  lanko</t>
  </si>
  <si>
    <t>315253003</t>
  </si>
  <si>
    <t>R-017-03</t>
  </si>
  <si>
    <t>CYSY 2x1,5 napájení elektroniky</t>
  </si>
  <si>
    <t>1166339154</t>
  </si>
  <si>
    <t>R-017-04</t>
  </si>
  <si>
    <t>CYSY 3x1,5 napájení sloupku</t>
  </si>
  <si>
    <t>169470350</t>
  </si>
  <si>
    <t>R-017-05</t>
  </si>
  <si>
    <t>CY4 - propojovací vodič 4mm</t>
  </si>
  <si>
    <t>-1690135830</t>
  </si>
  <si>
    <t>R-017-06</t>
  </si>
  <si>
    <t>Chránička zemní</t>
  </si>
  <si>
    <t>-1876526126</t>
  </si>
  <si>
    <t>R-017-07</t>
  </si>
  <si>
    <t>univerzální sloupky pro optická čidla</t>
  </si>
  <si>
    <t>1878803920</t>
  </si>
  <si>
    <t>R-017-08</t>
  </si>
  <si>
    <t>drobný instalační materiál</t>
  </si>
  <si>
    <t>-864652058</t>
  </si>
  <si>
    <t>R-017-09</t>
  </si>
  <si>
    <t>identifikační prvky - ID čipy - karty / klíčenky -  2-kanálový mini vysílač 433 MHz - klíčenka</t>
  </si>
  <si>
    <t>-414155904</t>
  </si>
  <si>
    <t>R-117-01</t>
  </si>
  <si>
    <t>Sw vybavení - SW pro ovládání závory v reálném čase - SW RT-01 pro kontrolu vjezdu, antipassback, počítáí vozidel</t>
  </si>
  <si>
    <t>-2090530768</t>
  </si>
  <si>
    <t>R-117-02</t>
  </si>
  <si>
    <t>Sw vybavení - SW pro ovládání závory v reálném čase -SW zakázkové úpravy</t>
  </si>
  <si>
    <t>-848918097</t>
  </si>
  <si>
    <t>R-217-01</t>
  </si>
  <si>
    <t>INSTALAČNÍ PRÁCE - dle reálných podmínek - pokládka kabeláže do připravených chrániček cena/m (*)</t>
  </si>
  <si>
    <t>1957346701</t>
  </si>
  <si>
    <t>R-217-02</t>
  </si>
  <si>
    <t>INSTALAČNÍ PRÁCE - dle reálných podmínek - instalace výsuvného sloupu a jeho příslušennství</t>
  </si>
  <si>
    <t>-478675933</t>
  </si>
  <si>
    <t>R-217-03</t>
  </si>
  <si>
    <t>INSTALAČNÍ PRÁCE - dle reálných podmínek - instalace identifikačního systému ACS</t>
  </si>
  <si>
    <t>654673340</t>
  </si>
  <si>
    <t>R-217-04</t>
  </si>
  <si>
    <t>revize elektro</t>
  </si>
  <si>
    <t>-167646597</t>
  </si>
  <si>
    <t>R-2017-05</t>
  </si>
  <si>
    <t>zpracování dokumentace konečného provedení</t>
  </si>
  <si>
    <t>-1121432132</t>
  </si>
  <si>
    <t>R-2017-06</t>
  </si>
  <si>
    <t>mimorozpočtové náklady - mimorozpočtové náklady (doprava, likvidace odpadů,…)</t>
  </si>
  <si>
    <t>-2140384926</t>
  </si>
  <si>
    <t>744</t>
  </si>
  <si>
    <t>Elektromontáže - rozvody vodičů měděných</t>
  </si>
  <si>
    <t>744431100</t>
  </si>
  <si>
    <t>Montáž kabel Cu sk.1 do 1 kV do 0,40 kg uložený volně</t>
  </si>
  <si>
    <t>-1647267860</t>
  </si>
  <si>
    <t>Montáž kabelů měděných do l kV bez ukončení, uložených volně sk. 1 - CYKY, NYM, NYY, YSLY, počtu a průřezu žil 2x1,5 až 6 mm2, 3x1,5 až 6 mm2, 4x1,5 až 4 mm2, 5x1,5 až 2,5 mm2, 7x1,5 až 2,5 mm2</t>
  </si>
  <si>
    <t>R-3007</t>
  </si>
  <si>
    <t>Kabel CYKY-J 3x1,5</t>
  </si>
  <si>
    <t>387325386</t>
  </si>
  <si>
    <t>R-30071</t>
  </si>
  <si>
    <t>Kabel CYKY-J 3x2,5</t>
  </si>
  <si>
    <t>-327136129</t>
  </si>
  <si>
    <t>-246759696</t>
  </si>
  <si>
    <t>R-317-1</t>
  </si>
  <si>
    <t>Kabel CYKY-J 5x1.5 (C)</t>
  </si>
  <si>
    <t>-2037135606</t>
  </si>
  <si>
    <t>746</t>
  </si>
  <si>
    <t>Elektromontáže - soubory pro vodiče</t>
  </si>
  <si>
    <t>746413150</t>
  </si>
  <si>
    <t>Ukončení kabelů 3x1,5 až 4 mm2 smršťovací záklopkou nebo páskem bez letování</t>
  </si>
  <si>
    <t>-379796886</t>
  </si>
  <si>
    <t>Ukončení kabelů smršťovací záklopkou nebo páskou se zapojením bez letování, počtu a průřezu žil 3x1,5 až 4 mm2</t>
  </si>
  <si>
    <t>746413560</t>
  </si>
  <si>
    <t>Ukončení kabelů 5x1,5 až 4 mm2 smršťovací záklopkou nebo páskem bez letování</t>
  </si>
  <si>
    <t>-1292751951</t>
  </si>
  <si>
    <t>Ukončení kabelů smršťovací záklopkou nebo páskou se zapojením bez letování, počtu a průřezu žil 5x1,5 až 4 mm2</t>
  </si>
  <si>
    <t>747</t>
  </si>
  <si>
    <t>Elektromontáže - kompletace rozvodů</t>
  </si>
  <si>
    <t>747240111</t>
  </si>
  <si>
    <t>Montáž proudových chráničů dvoupólových nn do 25 A bez krytu</t>
  </si>
  <si>
    <t>-509395480</t>
  </si>
  <si>
    <t>Montáž proudových chráničů se zapojením vodičů dvoupólových nn do 25 A bez krytu</t>
  </si>
  <si>
    <t>77</t>
  </si>
  <si>
    <t>R-3172</t>
  </si>
  <si>
    <t xml:space="preserve">Chránič s napd. ochranou iDPN N Vigi 16A B 30mA AC </t>
  </si>
  <si>
    <t>-764905117</t>
  </si>
  <si>
    <t>749</t>
  </si>
  <si>
    <t>Elektromontáže - ostatní práce a konstrukce</t>
  </si>
  <si>
    <t>78</t>
  </si>
  <si>
    <t>RK-010</t>
  </si>
  <si>
    <t>Podružný materiál</t>
  </si>
  <si>
    <t>-2109162030</t>
  </si>
  <si>
    <t>Poznámka k položce:
1 x 1 = 1</t>
  </si>
  <si>
    <t>79</t>
  </si>
  <si>
    <t>RK-011</t>
  </si>
  <si>
    <t>Prořez</t>
  </si>
  <si>
    <t>-1776426506</t>
  </si>
  <si>
    <t>80</t>
  </si>
  <si>
    <t>460010022</t>
  </si>
  <si>
    <t>Vytyčení trasy vedení kabelového podzemního podél silnice</t>
  </si>
  <si>
    <t>km</t>
  </si>
  <si>
    <t>1538142940</t>
  </si>
  <si>
    <t>Vytyčení trasy vedení kabelového (podzemního) podél silnice</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</si>
  <si>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</si>
  <si>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81</t>
  </si>
  <si>
    <t>460120016</t>
  </si>
  <si>
    <t>Naložení výkopku ručně z hornin třídy 1až4</t>
  </si>
  <si>
    <t>-1445600987</t>
  </si>
  <si>
    <t>Ostatní zemní práce při stavbě nadzemních vedení naložení výkopku ručně, z hornin třídy 1 až 4</t>
  </si>
  <si>
    <t>82</t>
  </si>
  <si>
    <t>460202263</t>
  </si>
  <si>
    <t>Hloubení kabelových nezapažených rýh strojně š 50 cm, hl 80 cm, v hornině tř 3</t>
  </si>
  <si>
    <t>1561352</t>
  </si>
  <si>
    <t>Hloubení nezapažených kabelových rýh strojně zarovnání kabelových rýh po výkopu strojně, šířka rýhy bez zarovnání rýh šířky 50 cm, hloubky 80 cm, v hornině třídy 3</t>
  </si>
  <si>
    <t xml:space="preserve">Poznámka k souboru cen:
1. Ceny hloubení rýh strojně v hornině třídy 6 a 7 jsou stanoveny za použití trhaviny. </t>
  </si>
  <si>
    <t>83</t>
  </si>
  <si>
    <t>460202303</t>
  </si>
  <si>
    <t>Hloubení kabelových nezapažených rýh strojně š 50 cm, hl 120 cm, v hornině tř 3</t>
  </si>
  <si>
    <t>2030299773</t>
  </si>
  <si>
    <t>Hloubení nezapažených kabelových rýh strojně zarovnání kabelových rýh po výkopu strojně, šířka rýhy bez zarovnání rýh šířky 50 cm, hloubky 120 cm, v hornině třídy 3</t>
  </si>
  <si>
    <t>84</t>
  </si>
  <si>
    <t>460260001</t>
  </si>
  <si>
    <t>Zatažení lana do kanálu nebo tvárnicové trasy</t>
  </si>
  <si>
    <t>1323134711</t>
  </si>
  <si>
    <t>Ostatní práce při stavbě kabelových vedení zatažení lana včetně odvinutí a napojení do kanálu nebo tvárnicové trasy</t>
  </si>
  <si>
    <t>85</t>
  </si>
  <si>
    <t>460270234</t>
  </si>
  <si>
    <t>Zazdívka otvorů cihlami pálenými plochy do 0,0225 m2 a tloušťky do 60 cm</t>
  </si>
  <si>
    <t>-315596055</t>
  </si>
  <si>
    <t>Pilíře a skříně pro rozvod nn zazdívka otvorů ve zdivu cihlami pálenými plochy do 0,0225 m2 a tloušťky přes 45 do 60 cm</t>
  </si>
  <si>
    <t xml:space="preserve">Poznámka k souboru cen:
1. V cenách -0111 až -0146 a -0151 až -0206 nejsou obsaženy náklady na osazení skříně, tyto se oceňují cenami části A 19 Rozvaděče, rozvodné skříně, desky, svorkovnice – montáž katalogu 21 M. </t>
  </si>
  <si>
    <t>86</t>
  </si>
  <si>
    <t>460421081</t>
  </si>
  <si>
    <t>Lože kabelů z písku nebo štěrkopísku tl 5 cm nad kabel, kryté plastovou folií, š lože do 25 cm</t>
  </si>
  <si>
    <t>31995332</t>
  </si>
  <si>
    <t>Kabelové lože včetně podsypu, zhutnění a urovnání povrchu z písku nebo štěrkopísku tloušťky 5 cm nad kabel zakryté plastovou fólií, šířky lože do 25 cm</t>
  </si>
  <si>
    <t xml:space="preserve">Poznámka k souboru cen:
1. V cenách -1021 až -1072, -1121 až -1172 a -1221 až -1272 nejsou započteny náklady na dodávku betonových a plastových desek. Tato dodávka se oceňuje ve specifikaci. </t>
  </si>
  <si>
    <t>87</t>
  </si>
  <si>
    <t>460470001</t>
  </si>
  <si>
    <t>Provizorní zajištění potrubí ve výkopech při křížení s kabelem</t>
  </si>
  <si>
    <t>395606118</t>
  </si>
  <si>
    <t>Provizorní zajištění inženýrských sítí ve výkopech pomocí drátů, dřevěných a plastových prvků apod. potrubí při jejich křížení s kabelem</t>
  </si>
  <si>
    <t>88</t>
  </si>
  <si>
    <t>2089546019</t>
  </si>
  <si>
    <t>Osiva pícnin směsi travní balení obvykle 25 kg parková</t>
  </si>
  <si>
    <t>89</t>
  </si>
  <si>
    <t>460490012</t>
  </si>
  <si>
    <t>Krytí kabelů výstražnou fólií šířky 25 cm</t>
  </si>
  <si>
    <t>1603610065</t>
  </si>
  <si>
    <t>Krytí kabelů, spojek, koncovek a odbočnic kabelů výstražnou fólií z PVC včetně vyrovnání povrchu rýhy, rozvinutí a uložení fólie do rýhy, fólie šířky do 25cm</t>
  </si>
  <si>
    <t>90</t>
  </si>
  <si>
    <t>R-3010</t>
  </si>
  <si>
    <t xml:space="preserve">Výstražná fólie š.25
</t>
  </si>
  <si>
    <t>256</t>
  </si>
  <si>
    <t>-1779102448</t>
  </si>
  <si>
    <t xml:space="preserve">Výstražná fólie š.25
</t>
  </si>
  <si>
    <t>91</t>
  </si>
  <si>
    <t>460510064</t>
  </si>
  <si>
    <t>Kabelové prostupy z trub plastových do rýhy s obsypem, průměru do 10 cm</t>
  </si>
  <si>
    <t>-474781672</t>
  </si>
  <si>
    <t>Kabelové prostupy, kanály a multikanály kabelové prostupy z trub plastových včetně osazení, utěsnění a spárování do rýhy, bez výkopových prací s obsypem z písku, vnitřního průměru do 10 cm</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</si>
  <si>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</si>
  <si>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92</t>
  </si>
  <si>
    <t>460560263</t>
  </si>
  <si>
    <t>Zásyp rýh ručně šířky 50 cm, hloubky 80 cm, z horniny třídy 3</t>
  </si>
  <si>
    <t>-1251722245</t>
  </si>
  <si>
    <t>Zásyp kabelových rýh ručně včetně zhutnění a uložení výkopku do vrstev a urovnání povrchu šířky 50 cm hloubky 80 cm, v hornině třídy 3</t>
  </si>
  <si>
    <t>93</t>
  </si>
  <si>
    <t>460560303</t>
  </si>
  <si>
    <t>Zásyp rýh ručně šířky 50 cm, hloubky 120 cm, z horniny třídy 3</t>
  </si>
  <si>
    <t>664195579</t>
  </si>
  <si>
    <t>Zásyp kabelových rýh ručně včetně zhutnění a uložení výkopku do vrstev a urovnání povrchu šířky 50 cm hloubky 120 cm, v hornině třídy 3</t>
  </si>
  <si>
    <t>94</t>
  </si>
  <si>
    <t>460600021</t>
  </si>
  <si>
    <t>Vodorovné přemístění horniny jakékoliv třídy do 50 m</t>
  </si>
  <si>
    <t>1453320961</t>
  </si>
  <si>
    <t>Přemístění (odvoz) horniny, suti a vybouraných hmot vodorovné přemístění horniny včetně složení, bez naložení a rozprostření jakékoliv třídy, na vzdálenost do 50 m</t>
  </si>
  <si>
    <t xml:space="preserve">Poznámka k souboru cen:
1. V cenách -0021 až -0031 nejsou započteny místní poplatky za uložení výkopku na řízenou skládku. 2. V cenách -0041 až -0071 nejsou započteny poplatky za uložení suti na řízenou skládku a recyklaci. </t>
  </si>
  <si>
    <t>95</t>
  </si>
  <si>
    <t>460620013</t>
  </si>
  <si>
    <t>Provizorní úprava terénu se zhutněním, v hornině tř 3</t>
  </si>
  <si>
    <t>-1184422394</t>
  </si>
  <si>
    <t>Úprava terénu provizorní úprava terénu včetně odkopání drobných nerovností a zásypu prohlubní se zhutněním, v hornině třídy 3</t>
  </si>
  <si>
    <t xml:space="preserve">Poznámka k souboru cen:
1. V cenách -0002 až -0003 nejsou zahrnuty dodávku drnů. Tato se oceňuje ve specifikaci. 2. V cenách -0022 až -0028 nejsou zahrnuty náklady na dodávku obrubníků. Tato dodávka se oceňuje ve specifikaci. </t>
  </si>
  <si>
    <t>96</t>
  </si>
  <si>
    <t>460650055</t>
  </si>
  <si>
    <t>Zřízení podkladní vrstvy vozovky a chodníku ze štěrkodrti se zhutněním tloušťky do 25 cm</t>
  </si>
  <si>
    <t>1644346287</t>
  </si>
  <si>
    <t>Vozovky a chodníky zřízení podkladní vrstvy včetně rozprostření a úpravy podkladu ze štěrkodrti, včetně zhutnění, tloušťky přes 20 do 25 cm</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</si>
  <si>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</si>
  <si>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97</t>
  </si>
  <si>
    <t>583441970</t>
  </si>
  <si>
    <t>štěrkodrť frakce 0-63</t>
  </si>
  <si>
    <t>CS ÚRS 2014 02</t>
  </si>
  <si>
    <t>630792345</t>
  </si>
  <si>
    <t>98</t>
  </si>
  <si>
    <t>583438720</t>
  </si>
  <si>
    <t>kamenivo drcené hrubé frakce 8-16</t>
  </si>
  <si>
    <t>-990730948</t>
  </si>
  <si>
    <t>Kamenivo přírodní drcené hutné pro stavební účely PDK (drobné, hrubé a štěrkodrť) kamenivo drcené hrubé d&gt;=2 a D&lt;=45 mm (ČSN EN 13043 ) d&gt;=2 a D&gt;=4 mm (ČSN EN 12620, ČSN EN 13139 ) d&gt;=1 a D&gt;=2 mm (ČSN EN 13242) frakce   8-16   Luleč</t>
  </si>
  <si>
    <t>99</t>
  </si>
  <si>
    <t>460680151</t>
  </si>
  <si>
    <t>Vybourání otvorů ve zdivu kamenném plochy do 0,25 m2, tloušťky do 45 cm</t>
  </si>
  <si>
    <t>512</t>
  </si>
  <si>
    <t>-1448287584</t>
  </si>
  <si>
    <t>Prorážení otvorů a ostatní bourací práce vybourání otvoru ve zdivu kamenném plochy do 0,25 m2 a tloušťky do 45 cm</t>
  </si>
  <si>
    <t xml:space="preserve">Poznámka k souboru cen:
1. V cenách -0011 až -0013 nejsou započteny náklady na dodávku tvárnic. Tato dodávka se oceňuje ve specifikaci. </t>
  </si>
  <si>
    <t>HZS</t>
  </si>
  <si>
    <t>Hodinové zúčtovací sazby</t>
  </si>
  <si>
    <t>100</t>
  </si>
  <si>
    <t>RK-013</t>
  </si>
  <si>
    <t>Práce související s napojením -vyp,zap síť, sočinnost s investorem</t>
  </si>
  <si>
    <t>hod</t>
  </si>
  <si>
    <t>-611698083</t>
  </si>
  <si>
    <t>Ostatní</t>
  </si>
  <si>
    <t>N</t>
  </si>
  <si>
    <t>Náklady</t>
  </si>
  <si>
    <t>101</t>
  </si>
  <si>
    <t>N-003</t>
  </si>
  <si>
    <t>Podíl přidružených výkonů PPV</t>
  </si>
  <si>
    <t>Kč</t>
  </si>
  <si>
    <t>-1740234240</t>
  </si>
  <si>
    <t>R</t>
  </si>
  <si>
    <t>Revize</t>
  </si>
  <si>
    <t>102</t>
  </si>
  <si>
    <t>RK-012</t>
  </si>
  <si>
    <t>860063140</t>
  </si>
  <si>
    <t>3 - Vedlejší a ostatní náklady</t>
  </si>
  <si>
    <t>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</si>
  <si>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</si>
  <si>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</si>
  <si>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</si>
  <si>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</si>
  <si>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</si>
  <si>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</si>
  <si>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0133030R2</t>
  </si>
  <si>
    <t>Monitoring průběhu výstavby</t>
  </si>
  <si>
    <t>1024</t>
  </si>
  <si>
    <t>83775930</t>
  </si>
  <si>
    <t>"fotografie nebo videozáznamy zakrývaných konstrukcí a jiných skutečností rozhodných např. pro vícepráce a méněpráce"</t>
  </si>
  <si>
    <t>1,0</t>
  </si>
  <si>
    <t>VRN1</t>
  </si>
  <si>
    <t>Průzkumné, geodetické a projektové práce</t>
  </si>
  <si>
    <t>012103000</t>
  </si>
  <si>
    <t>Geodetické práce před výstavbou</t>
  </si>
  <si>
    <t>402031897</t>
  </si>
  <si>
    <t>Průzkumné, geodetické a projektové práce geodetické práce před výstavbou</t>
  </si>
  <si>
    <t>012303000</t>
  </si>
  <si>
    <t>Geodetické práce po výstavbě</t>
  </si>
  <si>
    <t>-1434409438</t>
  </si>
  <si>
    <t>Průzkumné, geodetické a projektové práce geodetické práce po výstavbě</t>
  </si>
  <si>
    <t>VRN3</t>
  </si>
  <si>
    <t>Zařízení staveniště</t>
  </si>
  <si>
    <t>030001000</t>
  </si>
  <si>
    <t>-645830317</t>
  </si>
  <si>
    <t>Základní rozdělení průvodních činností a nákladů zařízení staveniště</t>
  </si>
  <si>
    <t>0344030R1</t>
  </si>
  <si>
    <t>Provizorní dopravní značení</t>
  </si>
  <si>
    <t>730003597</t>
  </si>
  <si>
    <t>"dodávka, montáž, přemístění, demontáž, nájem"</t>
  </si>
  <si>
    <t>VRN4</t>
  </si>
  <si>
    <t>Inženýrská činnost</t>
  </si>
  <si>
    <t>045203000</t>
  </si>
  <si>
    <t>Kompletační činnost</t>
  </si>
  <si>
    <t>-719292843</t>
  </si>
  <si>
    <t>Inženýrská činnost kompletační a koordinační činnost kompletační činnost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</si>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</sst>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9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38"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6"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vertical="center" wrapText="1"/>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80"/>
      <c r="AS2" s="380"/>
      <c r="AT2" s="380"/>
      <c r="AU2" s="380"/>
      <c r="AV2" s="380"/>
      <c r="AW2" s="380"/>
      <c r="AX2" s="380"/>
      <c r="AY2" s="380"/>
      <c r="AZ2" s="380"/>
      <c r="BA2" s="380"/>
      <c r="BB2" s="380"/>
      <c r="BC2" s="380"/>
      <c r="BD2" s="380"/>
      <c r="BE2" s="380"/>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5" t="s">
        <v>16</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8"/>
      <c r="AQ5" s="30"/>
      <c r="BE5" s="343" t="s">
        <v>17</v>
      </c>
      <c r="BS5" s="23" t="s">
        <v>8</v>
      </c>
    </row>
    <row r="6" spans="2:71" ht="36.95" customHeight="1">
      <c r="B6" s="27"/>
      <c r="C6" s="28"/>
      <c r="D6" s="35" t="s">
        <v>18</v>
      </c>
      <c r="E6" s="28"/>
      <c r="F6" s="28"/>
      <c r="G6" s="28"/>
      <c r="H6" s="28"/>
      <c r="I6" s="28"/>
      <c r="J6" s="28"/>
      <c r="K6" s="347" t="s">
        <v>19</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8"/>
      <c r="AQ6" s="30"/>
      <c r="BE6" s="344"/>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44"/>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44"/>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4"/>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44"/>
      <c r="BS10" s="23" t="s">
        <v>8</v>
      </c>
    </row>
    <row r="11" spans="2:71" ht="18.4"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44"/>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4"/>
      <c r="BS12" s="23" t="s">
        <v>8</v>
      </c>
    </row>
    <row r="13" spans="2:71"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44"/>
      <c r="BS13" s="23" t="s">
        <v>8</v>
      </c>
    </row>
    <row r="14" spans="2:71" ht="13.5">
      <c r="B14" s="27"/>
      <c r="C14" s="28"/>
      <c r="D14" s="28"/>
      <c r="E14" s="348" t="s">
        <v>32</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6" t="s">
        <v>30</v>
      </c>
      <c r="AL14" s="28"/>
      <c r="AM14" s="28"/>
      <c r="AN14" s="38" t="s">
        <v>32</v>
      </c>
      <c r="AO14" s="28"/>
      <c r="AP14" s="28"/>
      <c r="AQ14" s="30"/>
      <c r="BE14" s="344"/>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4"/>
      <c r="BS15" s="23" t="s">
        <v>6</v>
      </c>
    </row>
    <row r="16" spans="2:71"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34</v>
      </c>
      <c r="AO16" s="28"/>
      <c r="AP16" s="28"/>
      <c r="AQ16" s="30"/>
      <c r="BE16" s="344"/>
      <c r="BS16" s="23" t="s">
        <v>6</v>
      </c>
    </row>
    <row r="17" spans="2:71" ht="18.4"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44"/>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4"/>
      <c r="BS18" s="23" t="s">
        <v>8</v>
      </c>
    </row>
    <row r="19" spans="2:71" ht="14.45"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4"/>
      <c r="BS19" s="23" t="s">
        <v>8</v>
      </c>
    </row>
    <row r="20" spans="2:71" ht="22.5" customHeight="1">
      <c r="B20" s="27"/>
      <c r="C20" s="28"/>
      <c r="D20" s="28"/>
      <c r="E20" s="350" t="s">
        <v>21</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28"/>
      <c r="AP20" s="28"/>
      <c r="AQ20" s="30"/>
      <c r="BE20" s="344"/>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4"/>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4"/>
    </row>
    <row r="23" spans="2:57" s="1" customFormat="1" ht="25.9" customHeight="1">
      <c r="B23" s="40"/>
      <c r="C23" s="41"/>
      <c r="D23" s="42" t="s">
        <v>38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1">
        <f>ROUND(AG51,2)</f>
        <v>0</v>
      </c>
      <c r="AL23" s="352"/>
      <c r="AM23" s="352"/>
      <c r="AN23" s="352"/>
      <c r="AO23" s="352"/>
      <c r="AP23" s="41"/>
      <c r="AQ23" s="44"/>
      <c r="BE23" s="344"/>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4"/>
    </row>
    <row r="25" spans="2:57" s="1" customFormat="1" ht="13.5">
      <c r="B25" s="40"/>
      <c r="C25" s="41"/>
      <c r="D25" s="41"/>
      <c r="E25" s="41"/>
      <c r="F25" s="41"/>
      <c r="G25" s="41"/>
      <c r="H25" s="41"/>
      <c r="I25" s="41"/>
      <c r="J25" s="41"/>
      <c r="K25" s="41"/>
      <c r="L25" s="353" t="s">
        <v>39</v>
      </c>
      <c r="M25" s="353"/>
      <c r="N25" s="353"/>
      <c r="O25" s="353"/>
      <c r="P25" s="41"/>
      <c r="Q25" s="41"/>
      <c r="R25" s="41"/>
      <c r="S25" s="41"/>
      <c r="T25" s="41"/>
      <c r="U25" s="41"/>
      <c r="V25" s="41"/>
      <c r="W25" s="353" t="s">
        <v>40</v>
      </c>
      <c r="X25" s="353"/>
      <c r="Y25" s="353"/>
      <c r="Z25" s="353"/>
      <c r="AA25" s="353"/>
      <c r="AB25" s="353"/>
      <c r="AC25" s="353"/>
      <c r="AD25" s="353"/>
      <c r="AE25" s="353"/>
      <c r="AF25" s="41"/>
      <c r="AG25" s="41"/>
      <c r="AH25" s="41"/>
      <c r="AI25" s="41"/>
      <c r="AJ25" s="41"/>
      <c r="AK25" s="353" t="s">
        <v>41</v>
      </c>
      <c r="AL25" s="353"/>
      <c r="AM25" s="353"/>
      <c r="AN25" s="353"/>
      <c r="AO25" s="353"/>
      <c r="AP25" s="41"/>
      <c r="AQ25" s="44"/>
      <c r="BE25" s="344"/>
    </row>
    <row r="26" spans="2:57" s="2" customFormat="1" ht="14.45" customHeight="1">
      <c r="B26" s="46"/>
      <c r="C26" s="47"/>
      <c r="D26" s="48" t="s">
        <v>42</v>
      </c>
      <c r="E26" s="47"/>
      <c r="F26" s="48" t="s">
        <v>43</v>
      </c>
      <c r="G26" s="47"/>
      <c r="H26" s="47"/>
      <c r="I26" s="47"/>
      <c r="J26" s="47"/>
      <c r="K26" s="47"/>
      <c r="L26" s="354">
        <v>0.21</v>
      </c>
      <c r="M26" s="355"/>
      <c r="N26" s="355"/>
      <c r="O26" s="355"/>
      <c r="P26" s="47"/>
      <c r="Q26" s="47"/>
      <c r="R26" s="47"/>
      <c r="S26" s="47"/>
      <c r="T26" s="47"/>
      <c r="U26" s="47"/>
      <c r="V26" s="47"/>
      <c r="W26" s="356">
        <f>ROUND(AZ51,2)</f>
        <v>0</v>
      </c>
      <c r="X26" s="355"/>
      <c r="Y26" s="355"/>
      <c r="Z26" s="355"/>
      <c r="AA26" s="355"/>
      <c r="AB26" s="355"/>
      <c r="AC26" s="355"/>
      <c r="AD26" s="355"/>
      <c r="AE26" s="355"/>
      <c r="AF26" s="47"/>
      <c r="AG26" s="47"/>
      <c r="AH26" s="47"/>
      <c r="AI26" s="47"/>
      <c r="AJ26" s="47"/>
      <c r="AK26" s="356">
        <f>ROUND(AV51,2)</f>
        <v>0</v>
      </c>
      <c r="AL26" s="355"/>
      <c r="AM26" s="355"/>
      <c r="AN26" s="355"/>
      <c r="AO26" s="355"/>
      <c r="AP26" s="47"/>
      <c r="AQ26" s="49"/>
      <c r="BE26" s="344"/>
    </row>
    <row r="27" spans="2:57" s="2" customFormat="1" ht="14.45" customHeight="1">
      <c r="B27" s="46"/>
      <c r="C27" s="47"/>
      <c r="D27" s="47"/>
      <c r="E27" s="47"/>
      <c r="F27" s="48" t="s">
        <v>44</v>
      </c>
      <c r="G27" s="47"/>
      <c r="H27" s="47"/>
      <c r="I27" s="47"/>
      <c r="J27" s="47"/>
      <c r="K27" s="47"/>
      <c r="L27" s="354">
        <v>0.15</v>
      </c>
      <c r="M27" s="355"/>
      <c r="N27" s="355"/>
      <c r="O27" s="355"/>
      <c r="P27" s="47"/>
      <c r="Q27" s="47"/>
      <c r="R27" s="47"/>
      <c r="S27" s="47"/>
      <c r="T27" s="47"/>
      <c r="U27" s="47"/>
      <c r="V27" s="47"/>
      <c r="W27" s="356">
        <f>ROUND(BA51,2)</f>
        <v>0</v>
      </c>
      <c r="X27" s="355"/>
      <c r="Y27" s="355"/>
      <c r="Z27" s="355"/>
      <c r="AA27" s="355"/>
      <c r="AB27" s="355"/>
      <c r="AC27" s="355"/>
      <c r="AD27" s="355"/>
      <c r="AE27" s="355"/>
      <c r="AF27" s="47"/>
      <c r="AG27" s="47"/>
      <c r="AH27" s="47"/>
      <c r="AI27" s="47"/>
      <c r="AJ27" s="47"/>
      <c r="AK27" s="356">
        <f>ROUND(AW51,2)</f>
        <v>0</v>
      </c>
      <c r="AL27" s="355"/>
      <c r="AM27" s="355"/>
      <c r="AN27" s="355"/>
      <c r="AO27" s="355"/>
      <c r="AP27" s="47"/>
      <c r="AQ27" s="49"/>
      <c r="BE27" s="344"/>
    </row>
    <row r="28" spans="2:57" s="2" customFormat="1" ht="14.45" customHeight="1" hidden="1">
      <c r="B28" s="46"/>
      <c r="C28" s="47"/>
      <c r="D28" s="47"/>
      <c r="E28" s="47"/>
      <c r="F28" s="48" t="s">
        <v>45</v>
      </c>
      <c r="G28" s="47"/>
      <c r="H28" s="47"/>
      <c r="I28" s="47"/>
      <c r="J28" s="47"/>
      <c r="K28" s="47"/>
      <c r="L28" s="354">
        <v>0.21</v>
      </c>
      <c r="M28" s="355"/>
      <c r="N28" s="355"/>
      <c r="O28" s="355"/>
      <c r="P28" s="47"/>
      <c r="Q28" s="47"/>
      <c r="R28" s="47"/>
      <c r="S28" s="47"/>
      <c r="T28" s="47"/>
      <c r="U28" s="47"/>
      <c r="V28" s="47"/>
      <c r="W28" s="356">
        <f>ROUND(BB51,2)</f>
        <v>0</v>
      </c>
      <c r="X28" s="355"/>
      <c r="Y28" s="355"/>
      <c r="Z28" s="355"/>
      <c r="AA28" s="355"/>
      <c r="AB28" s="355"/>
      <c r="AC28" s="355"/>
      <c r="AD28" s="355"/>
      <c r="AE28" s="355"/>
      <c r="AF28" s="47"/>
      <c r="AG28" s="47"/>
      <c r="AH28" s="47"/>
      <c r="AI28" s="47"/>
      <c r="AJ28" s="47"/>
      <c r="AK28" s="356">
        <v>0</v>
      </c>
      <c r="AL28" s="355"/>
      <c r="AM28" s="355"/>
      <c r="AN28" s="355"/>
      <c r="AO28" s="355"/>
      <c r="AP28" s="47"/>
      <c r="AQ28" s="49"/>
      <c r="BE28" s="344"/>
    </row>
    <row r="29" spans="2:57" s="2" customFormat="1" ht="14.45" customHeight="1" hidden="1">
      <c r="B29" s="46"/>
      <c r="C29" s="47"/>
      <c r="D29" s="47"/>
      <c r="E29" s="47"/>
      <c r="F29" s="48" t="s">
        <v>46</v>
      </c>
      <c r="G29" s="47"/>
      <c r="H29" s="47"/>
      <c r="I29" s="47"/>
      <c r="J29" s="47"/>
      <c r="K29" s="47"/>
      <c r="L29" s="354">
        <v>0.15</v>
      </c>
      <c r="M29" s="355"/>
      <c r="N29" s="355"/>
      <c r="O29" s="355"/>
      <c r="P29" s="47"/>
      <c r="Q29" s="47"/>
      <c r="R29" s="47"/>
      <c r="S29" s="47"/>
      <c r="T29" s="47"/>
      <c r="U29" s="47"/>
      <c r="V29" s="47"/>
      <c r="W29" s="356">
        <f>ROUND(BC51,2)</f>
        <v>0</v>
      </c>
      <c r="X29" s="355"/>
      <c r="Y29" s="355"/>
      <c r="Z29" s="355"/>
      <c r="AA29" s="355"/>
      <c r="AB29" s="355"/>
      <c r="AC29" s="355"/>
      <c r="AD29" s="355"/>
      <c r="AE29" s="355"/>
      <c r="AF29" s="47"/>
      <c r="AG29" s="47"/>
      <c r="AH29" s="47"/>
      <c r="AI29" s="47"/>
      <c r="AJ29" s="47"/>
      <c r="AK29" s="356">
        <v>0</v>
      </c>
      <c r="AL29" s="355"/>
      <c r="AM29" s="355"/>
      <c r="AN29" s="355"/>
      <c r="AO29" s="355"/>
      <c r="AP29" s="47"/>
      <c r="AQ29" s="49"/>
      <c r="BE29" s="344"/>
    </row>
    <row r="30" spans="2:57" s="2" customFormat="1" ht="14.45" customHeight="1" hidden="1">
      <c r="B30" s="46"/>
      <c r="C30" s="47"/>
      <c r="D30" s="47"/>
      <c r="E30" s="47"/>
      <c r="F30" s="48" t="s">
        <v>47</v>
      </c>
      <c r="G30" s="47"/>
      <c r="H30" s="47"/>
      <c r="I30" s="47"/>
      <c r="J30" s="47"/>
      <c r="K30" s="47"/>
      <c r="L30" s="354">
        <v>0</v>
      </c>
      <c r="M30" s="355"/>
      <c r="N30" s="355"/>
      <c r="O30" s="355"/>
      <c r="P30" s="47"/>
      <c r="Q30" s="47"/>
      <c r="R30" s="47"/>
      <c r="S30" s="47"/>
      <c r="T30" s="47"/>
      <c r="U30" s="47"/>
      <c r="V30" s="47"/>
      <c r="W30" s="356">
        <f>ROUND(BD51,2)</f>
        <v>0</v>
      </c>
      <c r="X30" s="355"/>
      <c r="Y30" s="355"/>
      <c r="Z30" s="355"/>
      <c r="AA30" s="355"/>
      <c r="AB30" s="355"/>
      <c r="AC30" s="355"/>
      <c r="AD30" s="355"/>
      <c r="AE30" s="355"/>
      <c r="AF30" s="47"/>
      <c r="AG30" s="47"/>
      <c r="AH30" s="47"/>
      <c r="AI30" s="47"/>
      <c r="AJ30" s="47"/>
      <c r="AK30" s="356">
        <v>0</v>
      </c>
      <c r="AL30" s="355"/>
      <c r="AM30" s="355"/>
      <c r="AN30" s="355"/>
      <c r="AO30" s="355"/>
      <c r="AP30" s="47"/>
      <c r="AQ30" s="49"/>
      <c r="BE30" s="344"/>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4"/>
    </row>
    <row r="32" spans="2:57" s="1" customFormat="1" ht="25.9" customHeight="1">
      <c r="B32" s="40"/>
      <c r="C32" s="50"/>
      <c r="D32" s="51" t="s">
        <v>48</v>
      </c>
      <c r="E32" s="52"/>
      <c r="F32" s="52"/>
      <c r="G32" s="52"/>
      <c r="H32" s="52"/>
      <c r="I32" s="52"/>
      <c r="J32" s="52"/>
      <c r="K32" s="52"/>
      <c r="L32" s="52"/>
      <c r="M32" s="52"/>
      <c r="N32" s="52"/>
      <c r="O32" s="52"/>
      <c r="P32" s="52"/>
      <c r="Q32" s="52"/>
      <c r="R32" s="52"/>
      <c r="S32" s="52"/>
      <c r="T32" s="53" t="s">
        <v>49</v>
      </c>
      <c r="U32" s="52"/>
      <c r="V32" s="52"/>
      <c r="W32" s="52"/>
      <c r="X32" s="357" t="s">
        <v>50</v>
      </c>
      <c r="Y32" s="358"/>
      <c r="Z32" s="358"/>
      <c r="AA32" s="358"/>
      <c r="AB32" s="358"/>
      <c r="AC32" s="52"/>
      <c r="AD32" s="52"/>
      <c r="AE32" s="52"/>
      <c r="AF32" s="52"/>
      <c r="AG32" s="52"/>
      <c r="AH32" s="52"/>
      <c r="AI32" s="52"/>
      <c r="AJ32" s="52"/>
      <c r="AK32" s="359">
        <f>SUM(AK23:AK30)</f>
        <v>0</v>
      </c>
      <c r="AL32" s="358"/>
      <c r="AM32" s="358"/>
      <c r="AN32" s="358"/>
      <c r="AO32" s="360"/>
      <c r="AP32" s="50"/>
      <c r="AQ32" s="54"/>
      <c r="BE32" s="344"/>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51</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R-UPOL3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1" t="str">
        <f>K6</f>
        <v>Úprava vjezdu a výjezdu na zpevněnou plochu s parc. č. 95/38</v>
      </c>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23</v>
      </c>
      <c r="D44" s="62"/>
      <c r="E44" s="62"/>
      <c r="F44" s="62"/>
      <c r="G44" s="62"/>
      <c r="H44" s="62"/>
      <c r="I44" s="62"/>
      <c r="J44" s="62"/>
      <c r="K44" s="62"/>
      <c r="L44" s="71" t="str">
        <f>IF(K8="","",K8)</f>
        <v>Olomouc</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3" t="str">
        <f>IF(AN8="","",AN8)</f>
        <v>11.5.2017</v>
      </c>
      <c r="AN44" s="363"/>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27</v>
      </c>
      <c r="D46" s="62"/>
      <c r="E46" s="62"/>
      <c r="F46" s="62"/>
      <c r="G46" s="62"/>
      <c r="H46" s="62"/>
      <c r="I46" s="62"/>
      <c r="J46" s="62"/>
      <c r="K46" s="62"/>
      <c r="L46" s="65" t="str">
        <f>IF(E11="","",E11)</f>
        <v>Univerzita Palackého v Olomouci, Křížkovského 511/</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64" t="str">
        <f>IF(E17="","",E17)</f>
        <v>Ing. Robert Šimek</v>
      </c>
      <c r="AN46" s="364"/>
      <c r="AO46" s="364"/>
      <c r="AP46" s="364"/>
      <c r="AQ46" s="62"/>
      <c r="AR46" s="60"/>
      <c r="AS46" s="365" t="s">
        <v>52</v>
      </c>
      <c r="AT46" s="366"/>
      <c r="AU46" s="73"/>
      <c r="AV46" s="73"/>
      <c r="AW46" s="73"/>
      <c r="AX46" s="73"/>
      <c r="AY46" s="73"/>
      <c r="AZ46" s="73"/>
      <c r="BA46" s="73"/>
      <c r="BB46" s="73"/>
      <c r="BC46" s="73"/>
      <c r="BD46" s="74"/>
    </row>
    <row r="47" spans="2:56" s="1" customFormat="1" ht="13.5">
      <c r="B47" s="40"/>
      <c r="C47" s="64" t="s">
        <v>31</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7"/>
      <c r="AT47" s="368"/>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9"/>
      <c r="AT48" s="370"/>
      <c r="AU48" s="41"/>
      <c r="AV48" s="41"/>
      <c r="AW48" s="41"/>
      <c r="AX48" s="41"/>
      <c r="AY48" s="41"/>
      <c r="AZ48" s="41"/>
      <c r="BA48" s="41"/>
      <c r="BB48" s="41"/>
      <c r="BC48" s="41"/>
      <c r="BD48" s="77"/>
    </row>
    <row r="49" spans="2:56" s="1" customFormat="1" ht="29.25" customHeight="1">
      <c r="B49" s="40"/>
      <c r="C49" s="371" t="s">
        <v>53</v>
      </c>
      <c r="D49" s="372"/>
      <c r="E49" s="372"/>
      <c r="F49" s="372"/>
      <c r="G49" s="372"/>
      <c r="H49" s="78"/>
      <c r="I49" s="373" t="s">
        <v>54</v>
      </c>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4" t="s">
        <v>55</v>
      </c>
      <c r="AH49" s="372"/>
      <c r="AI49" s="372"/>
      <c r="AJ49" s="372"/>
      <c r="AK49" s="372"/>
      <c r="AL49" s="372"/>
      <c r="AM49" s="372"/>
      <c r="AN49" s="373" t="s">
        <v>56</v>
      </c>
      <c r="AO49" s="372"/>
      <c r="AP49" s="372"/>
      <c r="AQ49" s="79" t="s">
        <v>57</v>
      </c>
      <c r="AR49" s="60"/>
      <c r="AS49" s="80" t="s">
        <v>58</v>
      </c>
      <c r="AT49" s="81" t="s">
        <v>59</v>
      </c>
      <c r="AU49" s="81" t="s">
        <v>60</v>
      </c>
      <c r="AV49" s="81" t="s">
        <v>61</v>
      </c>
      <c r="AW49" s="81" t="s">
        <v>62</v>
      </c>
      <c r="AX49" s="81" t="s">
        <v>63</v>
      </c>
      <c r="AY49" s="81" t="s">
        <v>64</v>
      </c>
      <c r="AZ49" s="81" t="s">
        <v>65</v>
      </c>
      <c r="BA49" s="81" t="s">
        <v>66</v>
      </c>
      <c r="BB49" s="81" t="s">
        <v>67</v>
      </c>
      <c r="BC49" s="81" t="s">
        <v>68</v>
      </c>
      <c r="BD49" s="82" t="s">
        <v>69</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70</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8">
        <f>ROUND(SUM(AG52:AG54),2)</f>
        <v>0</v>
      </c>
      <c r="AH51" s="378"/>
      <c r="AI51" s="378"/>
      <c r="AJ51" s="378"/>
      <c r="AK51" s="378"/>
      <c r="AL51" s="378"/>
      <c r="AM51" s="378"/>
      <c r="AN51" s="379">
        <f>SUM(AG51,AT51)</f>
        <v>0</v>
      </c>
      <c r="AO51" s="379"/>
      <c r="AP51" s="379"/>
      <c r="AQ51" s="88" t="s">
        <v>21</v>
      </c>
      <c r="AR51" s="70"/>
      <c r="AS51" s="89">
        <f>ROUND(SUM(AS52:AS54),2)</f>
        <v>0</v>
      </c>
      <c r="AT51" s="90">
        <f>ROUND(SUM(AV51:AW51),2)</f>
        <v>0</v>
      </c>
      <c r="AU51" s="91">
        <f>ROUND(SUM(AU52:AU54),5)</f>
        <v>0</v>
      </c>
      <c r="AV51" s="90">
        <f>ROUND(AZ51*L26,2)</f>
        <v>0</v>
      </c>
      <c r="AW51" s="90">
        <f>ROUND(BA51*L27,2)</f>
        <v>0</v>
      </c>
      <c r="AX51" s="90">
        <f>ROUND(BB51*L26,2)</f>
        <v>0</v>
      </c>
      <c r="AY51" s="90">
        <f>ROUND(BC51*L27,2)</f>
        <v>0</v>
      </c>
      <c r="AZ51" s="90">
        <f>ROUND(SUM(AZ52:AZ54),2)</f>
        <v>0</v>
      </c>
      <c r="BA51" s="90">
        <f>ROUND(SUM(BA52:BA54),2)</f>
        <v>0</v>
      </c>
      <c r="BB51" s="90">
        <f>ROUND(SUM(BB52:BB54),2)</f>
        <v>0</v>
      </c>
      <c r="BC51" s="90">
        <f>ROUND(SUM(BC52:BC54),2)</f>
        <v>0</v>
      </c>
      <c r="BD51" s="92">
        <f>ROUND(SUM(BD52:BD54),2)</f>
        <v>0</v>
      </c>
      <c r="BS51" s="93" t="s">
        <v>71</v>
      </c>
      <c r="BT51" s="93" t="s">
        <v>72</v>
      </c>
      <c r="BU51" s="94" t="s">
        <v>73</v>
      </c>
      <c r="BV51" s="93" t="s">
        <v>74</v>
      </c>
      <c r="BW51" s="93" t="s">
        <v>7</v>
      </c>
      <c r="BX51" s="93" t="s">
        <v>75</v>
      </c>
      <c r="CL51" s="93" t="s">
        <v>21</v>
      </c>
    </row>
    <row r="52" spans="1:91" s="5" customFormat="1" ht="22.5" customHeight="1">
      <c r="A52" s="95" t="s">
        <v>76</v>
      </c>
      <c r="B52" s="96"/>
      <c r="C52" s="97"/>
      <c r="D52" s="377" t="s">
        <v>77</v>
      </c>
      <c r="E52" s="377"/>
      <c r="F52" s="377"/>
      <c r="G52" s="377"/>
      <c r="H52" s="377"/>
      <c r="I52" s="98"/>
      <c r="J52" s="377" t="s">
        <v>78</v>
      </c>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5">
        <f>'1 - SO 01 - Úprava vjezdu...'!J27</f>
        <v>0</v>
      </c>
      <c r="AH52" s="376"/>
      <c r="AI52" s="376"/>
      <c r="AJ52" s="376"/>
      <c r="AK52" s="376"/>
      <c r="AL52" s="376"/>
      <c r="AM52" s="376"/>
      <c r="AN52" s="375">
        <f>SUM(AG52,AT52)</f>
        <v>0</v>
      </c>
      <c r="AO52" s="376"/>
      <c r="AP52" s="376"/>
      <c r="AQ52" s="99" t="s">
        <v>79</v>
      </c>
      <c r="AR52" s="100"/>
      <c r="AS52" s="101">
        <v>0</v>
      </c>
      <c r="AT52" s="102">
        <f>ROUND(SUM(AV52:AW52),2)</f>
        <v>0</v>
      </c>
      <c r="AU52" s="103">
        <f>'1 - SO 01 - Úprava vjezdu...'!P86</f>
        <v>0</v>
      </c>
      <c r="AV52" s="102">
        <f>'1 - SO 01 - Úprava vjezdu...'!J30</f>
        <v>0</v>
      </c>
      <c r="AW52" s="102">
        <f>'1 - SO 01 - Úprava vjezdu...'!J31</f>
        <v>0</v>
      </c>
      <c r="AX52" s="102">
        <f>'1 - SO 01 - Úprava vjezdu...'!J32</f>
        <v>0</v>
      </c>
      <c r="AY52" s="102">
        <f>'1 - SO 01 - Úprava vjezdu...'!J33</f>
        <v>0</v>
      </c>
      <c r="AZ52" s="102">
        <f>'1 - SO 01 - Úprava vjezdu...'!F30</f>
        <v>0</v>
      </c>
      <c r="BA52" s="102">
        <f>'1 - SO 01 - Úprava vjezdu...'!F31</f>
        <v>0</v>
      </c>
      <c r="BB52" s="102">
        <f>'1 - SO 01 - Úprava vjezdu...'!F32</f>
        <v>0</v>
      </c>
      <c r="BC52" s="102">
        <f>'1 - SO 01 - Úprava vjezdu...'!F33</f>
        <v>0</v>
      </c>
      <c r="BD52" s="104">
        <f>'1 - SO 01 - Úprava vjezdu...'!F34</f>
        <v>0</v>
      </c>
      <c r="BT52" s="105" t="s">
        <v>77</v>
      </c>
      <c r="BV52" s="105" t="s">
        <v>74</v>
      </c>
      <c r="BW52" s="105" t="s">
        <v>80</v>
      </c>
      <c r="BX52" s="105" t="s">
        <v>7</v>
      </c>
      <c r="CL52" s="105" t="s">
        <v>21</v>
      </c>
      <c r="CM52" s="105" t="s">
        <v>81</v>
      </c>
    </row>
    <row r="53" spans="1:91" s="5" customFormat="1" ht="22.5" customHeight="1">
      <c r="A53" s="95" t="s">
        <v>76</v>
      </c>
      <c r="B53" s="96"/>
      <c r="C53" s="97"/>
      <c r="D53" s="377" t="s">
        <v>81</v>
      </c>
      <c r="E53" s="377"/>
      <c r="F53" s="377"/>
      <c r="G53" s="377"/>
      <c r="H53" s="377"/>
      <c r="I53" s="98"/>
      <c r="J53" s="377" t="s">
        <v>82</v>
      </c>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5">
        <f>'2 - SO 02 - Datové a silo...'!J27</f>
        <v>0</v>
      </c>
      <c r="AH53" s="376"/>
      <c r="AI53" s="376"/>
      <c r="AJ53" s="376"/>
      <c r="AK53" s="376"/>
      <c r="AL53" s="376"/>
      <c r="AM53" s="376"/>
      <c r="AN53" s="375">
        <f>SUM(AG53,AT53)</f>
        <v>0</v>
      </c>
      <c r="AO53" s="376"/>
      <c r="AP53" s="376"/>
      <c r="AQ53" s="99" t="s">
        <v>79</v>
      </c>
      <c r="AR53" s="100"/>
      <c r="AS53" s="101">
        <v>0</v>
      </c>
      <c r="AT53" s="102">
        <f>ROUND(SUM(AV53:AW53),2)</f>
        <v>0</v>
      </c>
      <c r="AU53" s="103">
        <f>'2 - SO 02 - Datové a silo...'!P88</f>
        <v>0</v>
      </c>
      <c r="AV53" s="102">
        <f>'2 - SO 02 - Datové a silo...'!J30</f>
        <v>0</v>
      </c>
      <c r="AW53" s="102">
        <f>'2 - SO 02 - Datové a silo...'!J31</f>
        <v>0</v>
      </c>
      <c r="AX53" s="102">
        <f>'2 - SO 02 - Datové a silo...'!J32</f>
        <v>0</v>
      </c>
      <c r="AY53" s="102">
        <f>'2 - SO 02 - Datové a silo...'!J33</f>
        <v>0</v>
      </c>
      <c r="AZ53" s="102">
        <f>'2 - SO 02 - Datové a silo...'!F30</f>
        <v>0</v>
      </c>
      <c r="BA53" s="102">
        <f>'2 - SO 02 - Datové a silo...'!F31</f>
        <v>0</v>
      </c>
      <c r="BB53" s="102">
        <f>'2 - SO 02 - Datové a silo...'!F32</f>
        <v>0</v>
      </c>
      <c r="BC53" s="102">
        <f>'2 - SO 02 - Datové a silo...'!F33</f>
        <v>0</v>
      </c>
      <c r="BD53" s="104">
        <f>'2 - SO 02 - Datové a silo...'!F34</f>
        <v>0</v>
      </c>
      <c r="BT53" s="105" t="s">
        <v>77</v>
      </c>
      <c r="BV53" s="105" t="s">
        <v>74</v>
      </c>
      <c r="BW53" s="105" t="s">
        <v>83</v>
      </c>
      <c r="BX53" s="105" t="s">
        <v>7</v>
      </c>
      <c r="CL53" s="105" t="s">
        <v>21</v>
      </c>
      <c r="CM53" s="105" t="s">
        <v>81</v>
      </c>
    </row>
    <row r="54" spans="1:91" s="5" customFormat="1" ht="22.5" customHeight="1">
      <c r="A54" s="95" t="s">
        <v>76</v>
      </c>
      <c r="B54" s="96"/>
      <c r="C54" s="97"/>
      <c r="D54" s="377" t="s">
        <v>84</v>
      </c>
      <c r="E54" s="377"/>
      <c r="F54" s="377"/>
      <c r="G54" s="377"/>
      <c r="H54" s="377"/>
      <c r="I54" s="98"/>
      <c r="J54" s="377" t="s">
        <v>85</v>
      </c>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5">
        <f>'3 - Vedlejší a ostatní ná...'!J27</f>
        <v>0</v>
      </c>
      <c r="AH54" s="376"/>
      <c r="AI54" s="376"/>
      <c r="AJ54" s="376"/>
      <c r="AK54" s="376"/>
      <c r="AL54" s="376"/>
      <c r="AM54" s="376"/>
      <c r="AN54" s="375">
        <f>SUM(AG54,AT54)</f>
        <v>0</v>
      </c>
      <c r="AO54" s="376"/>
      <c r="AP54" s="376"/>
      <c r="AQ54" s="99" t="s">
        <v>86</v>
      </c>
      <c r="AR54" s="100"/>
      <c r="AS54" s="106">
        <v>0</v>
      </c>
      <c r="AT54" s="107">
        <f>ROUND(SUM(AV54:AW54),2)</f>
        <v>0</v>
      </c>
      <c r="AU54" s="108">
        <f>'3 - Vedlejší a ostatní ná...'!P81</f>
        <v>0</v>
      </c>
      <c r="AV54" s="107">
        <f>'3 - Vedlejší a ostatní ná...'!J30</f>
        <v>0</v>
      </c>
      <c r="AW54" s="107">
        <f>'3 - Vedlejší a ostatní ná...'!J31</f>
        <v>0</v>
      </c>
      <c r="AX54" s="107">
        <f>'3 - Vedlejší a ostatní ná...'!J32</f>
        <v>0</v>
      </c>
      <c r="AY54" s="107">
        <f>'3 - Vedlejší a ostatní ná...'!J33</f>
        <v>0</v>
      </c>
      <c r="AZ54" s="107">
        <f>'3 - Vedlejší a ostatní ná...'!F30</f>
        <v>0</v>
      </c>
      <c r="BA54" s="107">
        <f>'3 - Vedlejší a ostatní ná...'!F31</f>
        <v>0</v>
      </c>
      <c r="BB54" s="107">
        <f>'3 - Vedlejší a ostatní ná...'!F32</f>
        <v>0</v>
      </c>
      <c r="BC54" s="107">
        <f>'3 - Vedlejší a ostatní ná...'!F33</f>
        <v>0</v>
      </c>
      <c r="BD54" s="109">
        <f>'3 - Vedlejší a ostatní ná...'!F34</f>
        <v>0</v>
      </c>
      <c r="BT54" s="105" t="s">
        <v>77</v>
      </c>
      <c r="BV54" s="105" t="s">
        <v>74</v>
      </c>
      <c r="BW54" s="105" t="s">
        <v>87</v>
      </c>
      <c r="BX54" s="105" t="s">
        <v>7</v>
      </c>
      <c r="CL54" s="105" t="s">
        <v>21</v>
      </c>
      <c r="CM54" s="105" t="s">
        <v>81</v>
      </c>
    </row>
    <row r="55" spans="2:44"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2:44" s="1" customFormat="1" ht="6.9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password="CC35" sheet="1" objects="1" scenarios="1" formatCells="0" formatColumns="0" formatRows="0" sort="0" autoFilter="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SO 01 - Úprava vjezdu...'!C2" display="/"/>
    <hyperlink ref="A53" location="'2 - SO 02 - Datové a silo...'!C2" display="/"/>
    <hyperlink ref="A54" location="'3 - Vedlejší a ostatní ná...'!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88" t="s">
        <v>89</v>
      </c>
      <c r="H1" s="388"/>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0"/>
      <c r="M2" s="380"/>
      <c r="N2" s="380"/>
      <c r="O2" s="380"/>
      <c r="P2" s="380"/>
      <c r="Q2" s="380"/>
      <c r="R2" s="380"/>
      <c r="S2" s="380"/>
      <c r="T2" s="380"/>
      <c r="U2" s="380"/>
      <c r="V2" s="380"/>
      <c r="AT2" s="23" t="s">
        <v>80</v>
      </c>
    </row>
    <row r="3" spans="2:46" ht="6.95" customHeight="1">
      <c r="B3" s="24"/>
      <c r="C3" s="25"/>
      <c r="D3" s="25"/>
      <c r="E3" s="25"/>
      <c r="F3" s="25"/>
      <c r="G3" s="25"/>
      <c r="H3" s="25"/>
      <c r="I3" s="115"/>
      <c r="J3" s="25"/>
      <c r="K3" s="26"/>
      <c r="AT3" s="23" t="s">
        <v>81</v>
      </c>
    </row>
    <row r="4" spans="2:46" ht="36.95" customHeight="1">
      <c r="B4" s="27"/>
      <c r="C4" s="28"/>
      <c r="D4" s="29" t="s">
        <v>93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1" t="str">
        <f>'Rekapitulace stavby'!K6</f>
        <v>Úprava vjezdu a výjezdu na zpevněnou plochu s parc. č. 95/38</v>
      </c>
      <c r="F7" s="382"/>
      <c r="G7" s="382"/>
      <c r="H7" s="382"/>
      <c r="I7" s="116"/>
      <c r="J7" s="28"/>
      <c r="K7" s="30"/>
    </row>
    <row r="8" spans="2:11" s="1" customFormat="1" ht="13.5">
      <c r="B8" s="40"/>
      <c r="C8" s="41"/>
      <c r="D8" s="36" t="s">
        <v>94</v>
      </c>
      <c r="E8" s="41"/>
      <c r="F8" s="41"/>
      <c r="G8" s="41"/>
      <c r="H8" s="41"/>
      <c r="I8" s="117"/>
      <c r="J8" s="41"/>
      <c r="K8" s="44"/>
    </row>
    <row r="9" spans="2:11" s="1" customFormat="1" ht="36.95" customHeight="1">
      <c r="B9" s="40"/>
      <c r="C9" s="41"/>
      <c r="D9" s="41"/>
      <c r="E9" s="383" t="s">
        <v>95</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11.5.2017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
        <v>34</v>
      </c>
      <c r="K20" s="44"/>
    </row>
    <row r="21" spans="2:11" s="1" customFormat="1" ht="18" customHeight="1">
      <c r="B21" s="40"/>
      <c r="C21" s="41"/>
      <c r="D21" s="41"/>
      <c r="E21" s="34" t="s">
        <v>35</v>
      </c>
      <c r="F21" s="41"/>
      <c r="G21" s="41"/>
      <c r="H21" s="41"/>
      <c r="I21" s="118" t="s">
        <v>30</v>
      </c>
      <c r="J21" s="34" t="s">
        <v>21</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50" t="s">
        <v>21</v>
      </c>
      <c r="F24" s="350"/>
      <c r="G24" s="350"/>
      <c r="H24" s="35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38</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40</v>
      </c>
      <c r="G29" s="41"/>
      <c r="H29" s="41"/>
      <c r="I29" s="128" t="s">
        <v>39</v>
      </c>
      <c r="J29" s="45" t="s">
        <v>41</v>
      </c>
      <c r="K29" s="44"/>
    </row>
    <row r="30" spans="2:11" s="1" customFormat="1" ht="14.45" customHeight="1">
      <c r="B30" s="40"/>
      <c r="C30" s="41"/>
      <c r="D30" s="48" t="s">
        <v>42</v>
      </c>
      <c r="E30" s="48" t="s">
        <v>43</v>
      </c>
      <c r="F30" s="129">
        <f>ROUND(SUM(BE86:BE556),2)</f>
        <v>0</v>
      </c>
      <c r="G30" s="41"/>
      <c r="H30" s="41"/>
      <c r="I30" s="130">
        <v>0.21</v>
      </c>
      <c r="J30" s="129">
        <f>ROUND(ROUND((SUM(BE86:BE556)),2)*I30,2)</f>
        <v>0</v>
      </c>
      <c r="K30" s="44"/>
    </row>
    <row r="31" spans="2:11" s="1" customFormat="1" ht="14.45" customHeight="1">
      <c r="B31" s="40"/>
      <c r="C31" s="41"/>
      <c r="D31" s="41"/>
      <c r="E31" s="48" t="s">
        <v>44</v>
      </c>
      <c r="F31" s="129">
        <f>ROUND(SUM(BF86:BF556),2)</f>
        <v>0</v>
      </c>
      <c r="G31" s="41"/>
      <c r="H31" s="41"/>
      <c r="I31" s="130">
        <v>0.15</v>
      </c>
      <c r="J31" s="129">
        <f>ROUND(ROUND((SUM(BF86:BF556)),2)*I31,2)</f>
        <v>0</v>
      </c>
      <c r="K31" s="44"/>
    </row>
    <row r="32" spans="2:11" s="1" customFormat="1" ht="14.45" customHeight="1" hidden="1">
      <c r="B32" s="40"/>
      <c r="C32" s="41"/>
      <c r="D32" s="41"/>
      <c r="E32" s="48" t="s">
        <v>45</v>
      </c>
      <c r="F32" s="129">
        <f>ROUND(SUM(BG86:BG556),2)</f>
        <v>0</v>
      </c>
      <c r="G32" s="41"/>
      <c r="H32" s="41"/>
      <c r="I32" s="130">
        <v>0.21</v>
      </c>
      <c r="J32" s="129">
        <v>0</v>
      </c>
      <c r="K32" s="44"/>
    </row>
    <row r="33" spans="2:11" s="1" customFormat="1" ht="14.45" customHeight="1" hidden="1">
      <c r="B33" s="40"/>
      <c r="C33" s="41"/>
      <c r="D33" s="41"/>
      <c r="E33" s="48" t="s">
        <v>46</v>
      </c>
      <c r="F33" s="129">
        <f>ROUND(SUM(BH86:BH556),2)</f>
        <v>0</v>
      </c>
      <c r="G33" s="41"/>
      <c r="H33" s="41"/>
      <c r="I33" s="130">
        <v>0.15</v>
      </c>
      <c r="J33" s="129">
        <v>0</v>
      </c>
      <c r="K33" s="44"/>
    </row>
    <row r="34" spans="2:11" s="1" customFormat="1" ht="14.45" customHeight="1" hidden="1">
      <c r="B34" s="40"/>
      <c r="C34" s="41"/>
      <c r="D34" s="41"/>
      <c r="E34" s="48" t="s">
        <v>47</v>
      </c>
      <c r="F34" s="129">
        <f>ROUND(SUM(BI86:BI556),2)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48</v>
      </c>
      <c r="E36" s="78"/>
      <c r="F36" s="78"/>
      <c r="G36" s="133" t="s">
        <v>49</v>
      </c>
      <c r="H36" s="134" t="s">
        <v>50</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Úprava vjezdu a výjezdu na zpevněnou plochu s parc. č. 95/38</v>
      </c>
      <c r="F45" s="382"/>
      <c r="G45" s="382"/>
      <c r="H45" s="382"/>
      <c r="I45" s="117"/>
      <c r="J45" s="41"/>
      <c r="K45" s="44"/>
    </row>
    <row r="46" spans="2:11" s="1" customFormat="1" ht="14.45" customHeight="1">
      <c r="B46" s="40"/>
      <c r="C46" s="36" t="s">
        <v>94</v>
      </c>
      <c r="D46" s="41"/>
      <c r="E46" s="41"/>
      <c r="F46" s="41"/>
      <c r="G46" s="41"/>
      <c r="H46" s="41"/>
      <c r="I46" s="117"/>
      <c r="J46" s="41"/>
      <c r="K46" s="44"/>
    </row>
    <row r="47" spans="2:11" s="1" customFormat="1" ht="23.25" customHeight="1">
      <c r="B47" s="40"/>
      <c r="C47" s="41"/>
      <c r="D47" s="41"/>
      <c r="E47" s="383" t="str">
        <f>E9</f>
        <v>1 - SO 01 - Úprava vjezdu a výjezdu</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Olomouc</v>
      </c>
      <c r="G49" s="41"/>
      <c r="H49" s="41"/>
      <c r="I49" s="118" t="s">
        <v>25</v>
      </c>
      <c r="J49" s="119" t="str">
        <f>IF(J12="","",J12)</f>
        <v>11.5.2017</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Univerzita Palackého v Olomouci, Křížkovského 511/</v>
      </c>
      <c r="G51" s="41"/>
      <c r="H51" s="41"/>
      <c r="I51" s="118" t="s">
        <v>33</v>
      </c>
      <c r="J51" s="34" t="str">
        <f>E21</f>
        <v>Ing. Robert Šimek</v>
      </c>
      <c r="K51" s="44"/>
    </row>
    <row r="52" spans="2:11" s="1" customFormat="1" ht="14.45" customHeight="1">
      <c r="B52" s="40"/>
      <c r="C52" s="36" t="s">
        <v>31</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10.3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J86</f>
        <v>0</v>
      </c>
      <c r="K56" s="44"/>
      <c r="AU56" s="23" t="s">
        <v>100</v>
      </c>
    </row>
    <row r="57" spans="2:11" s="7" customFormat="1" ht="24.95" customHeight="1">
      <c r="B57" s="148"/>
      <c r="C57" s="149"/>
      <c r="D57" s="150" t="s">
        <v>101</v>
      </c>
      <c r="E57" s="151"/>
      <c r="F57" s="151"/>
      <c r="G57" s="151"/>
      <c r="H57" s="151"/>
      <c r="I57" s="152"/>
      <c r="J57" s="153">
        <f>J87</f>
        <v>0</v>
      </c>
      <c r="K57" s="154"/>
    </row>
    <row r="58" spans="2:11" s="8" customFormat="1" ht="19.9" customHeight="1">
      <c r="B58" s="155"/>
      <c r="C58" s="156"/>
      <c r="D58" s="157" t="s">
        <v>102</v>
      </c>
      <c r="E58" s="158"/>
      <c r="F58" s="158"/>
      <c r="G58" s="158"/>
      <c r="H58" s="158"/>
      <c r="I58" s="159"/>
      <c r="J58" s="160">
        <f>J88</f>
        <v>0</v>
      </c>
      <c r="K58" s="161"/>
    </row>
    <row r="59" spans="2:11" s="8" customFormat="1" ht="19.9" customHeight="1">
      <c r="B59" s="155"/>
      <c r="C59" s="156"/>
      <c r="D59" s="157" t="s">
        <v>103</v>
      </c>
      <c r="E59" s="158"/>
      <c r="F59" s="158"/>
      <c r="G59" s="158"/>
      <c r="H59" s="158"/>
      <c r="I59" s="159"/>
      <c r="J59" s="160">
        <f>J216</f>
        <v>0</v>
      </c>
      <c r="K59" s="161"/>
    </row>
    <row r="60" spans="2:11" s="8" customFormat="1" ht="19.9" customHeight="1">
      <c r="B60" s="155"/>
      <c r="C60" s="156"/>
      <c r="D60" s="157" t="s">
        <v>104</v>
      </c>
      <c r="E60" s="158"/>
      <c r="F60" s="158"/>
      <c r="G60" s="158"/>
      <c r="H60" s="158"/>
      <c r="I60" s="159"/>
      <c r="J60" s="160">
        <f>J242</f>
        <v>0</v>
      </c>
      <c r="K60" s="161"/>
    </row>
    <row r="61" spans="2:11" s="8" customFormat="1" ht="19.9" customHeight="1">
      <c r="B61" s="155"/>
      <c r="C61" s="156"/>
      <c r="D61" s="157" t="s">
        <v>105</v>
      </c>
      <c r="E61" s="158"/>
      <c r="F61" s="158"/>
      <c r="G61" s="158"/>
      <c r="H61" s="158"/>
      <c r="I61" s="159"/>
      <c r="J61" s="160">
        <f>J249</f>
        <v>0</v>
      </c>
      <c r="K61" s="161"/>
    </row>
    <row r="62" spans="2:11" s="8" customFormat="1" ht="19.9" customHeight="1">
      <c r="B62" s="155"/>
      <c r="C62" s="156"/>
      <c r="D62" s="157" t="s">
        <v>106</v>
      </c>
      <c r="E62" s="158"/>
      <c r="F62" s="158"/>
      <c r="G62" s="158"/>
      <c r="H62" s="158"/>
      <c r="I62" s="159"/>
      <c r="J62" s="160">
        <f>J360</f>
        <v>0</v>
      </c>
      <c r="K62" s="161"/>
    </row>
    <row r="63" spans="2:11" s="8" customFormat="1" ht="19.9" customHeight="1">
      <c r="B63" s="155"/>
      <c r="C63" s="156"/>
      <c r="D63" s="157" t="s">
        <v>107</v>
      </c>
      <c r="E63" s="158"/>
      <c r="F63" s="158"/>
      <c r="G63" s="158"/>
      <c r="H63" s="158"/>
      <c r="I63" s="159"/>
      <c r="J63" s="160">
        <f>J516</f>
        <v>0</v>
      </c>
      <c r="K63" s="161"/>
    </row>
    <row r="64" spans="2:11" s="8" customFormat="1" ht="19.9" customHeight="1">
      <c r="B64" s="155"/>
      <c r="C64" s="156"/>
      <c r="D64" s="157" t="s">
        <v>108</v>
      </c>
      <c r="E64" s="158"/>
      <c r="F64" s="158"/>
      <c r="G64" s="158"/>
      <c r="H64" s="158"/>
      <c r="I64" s="159"/>
      <c r="J64" s="160">
        <f>J542</f>
        <v>0</v>
      </c>
      <c r="K64" s="161"/>
    </row>
    <row r="65" spans="2:11" s="7" customFormat="1" ht="24.95" customHeight="1">
      <c r="B65" s="148"/>
      <c r="C65" s="149"/>
      <c r="D65" s="150" t="s">
        <v>109</v>
      </c>
      <c r="E65" s="151"/>
      <c r="F65" s="151"/>
      <c r="G65" s="151"/>
      <c r="H65" s="151"/>
      <c r="I65" s="152"/>
      <c r="J65" s="153">
        <f>J545</f>
        <v>0</v>
      </c>
      <c r="K65" s="154"/>
    </row>
    <row r="66" spans="2:11" s="8" customFormat="1" ht="19.9" customHeight="1">
      <c r="B66" s="155"/>
      <c r="C66" s="156"/>
      <c r="D66" s="157" t="s">
        <v>110</v>
      </c>
      <c r="E66" s="158"/>
      <c r="F66" s="158"/>
      <c r="G66" s="158"/>
      <c r="H66" s="158"/>
      <c r="I66" s="159"/>
      <c r="J66" s="160">
        <f>J546</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111</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22.5" customHeight="1">
      <c r="B76" s="40"/>
      <c r="C76" s="62"/>
      <c r="D76" s="62"/>
      <c r="E76" s="385" t="str">
        <f>E7</f>
        <v>Úprava vjezdu a výjezdu na zpevněnou plochu s parc. č. 95/38</v>
      </c>
      <c r="F76" s="386"/>
      <c r="G76" s="386"/>
      <c r="H76" s="386"/>
      <c r="I76" s="162"/>
      <c r="J76" s="62"/>
      <c r="K76" s="62"/>
      <c r="L76" s="60"/>
    </row>
    <row r="77" spans="2:12" s="1" customFormat="1" ht="14.45" customHeight="1">
      <c r="B77" s="40"/>
      <c r="C77" s="64" t="s">
        <v>94</v>
      </c>
      <c r="D77" s="62"/>
      <c r="E77" s="62"/>
      <c r="F77" s="62"/>
      <c r="G77" s="62"/>
      <c r="H77" s="62"/>
      <c r="I77" s="162"/>
      <c r="J77" s="62"/>
      <c r="K77" s="62"/>
      <c r="L77" s="60"/>
    </row>
    <row r="78" spans="2:12" s="1" customFormat="1" ht="23.25" customHeight="1">
      <c r="B78" s="40"/>
      <c r="C78" s="62"/>
      <c r="D78" s="62"/>
      <c r="E78" s="361" t="str">
        <f>E9</f>
        <v>1 - SO 01 - Úprava vjezdu a výjezdu</v>
      </c>
      <c r="F78" s="387"/>
      <c r="G78" s="387"/>
      <c r="H78" s="387"/>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23</v>
      </c>
      <c r="D80" s="62"/>
      <c r="E80" s="62"/>
      <c r="F80" s="163" t="str">
        <f>F12</f>
        <v>Olomouc</v>
      </c>
      <c r="G80" s="62"/>
      <c r="H80" s="62"/>
      <c r="I80" s="164" t="s">
        <v>25</v>
      </c>
      <c r="J80" s="72" t="str">
        <f>IF(J12="","",J12)</f>
        <v>11.5.2017</v>
      </c>
      <c r="K80" s="62"/>
      <c r="L80" s="60"/>
    </row>
    <row r="81" spans="2:12" s="1" customFormat="1" ht="6.95" customHeight="1">
      <c r="B81" s="40"/>
      <c r="C81" s="62"/>
      <c r="D81" s="62"/>
      <c r="E81" s="62"/>
      <c r="F81" s="62"/>
      <c r="G81" s="62"/>
      <c r="H81" s="62"/>
      <c r="I81" s="162"/>
      <c r="J81" s="62"/>
      <c r="K81" s="62"/>
      <c r="L81" s="60"/>
    </row>
    <row r="82" spans="2:12" s="1" customFormat="1" ht="13.5">
      <c r="B82" s="40"/>
      <c r="C82" s="64" t="s">
        <v>27</v>
      </c>
      <c r="D82" s="62"/>
      <c r="E82" s="62"/>
      <c r="F82" s="163" t="str">
        <f>E15</f>
        <v>Univerzita Palackého v Olomouci, Křížkovského 511/</v>
      </c>
      <c r="G82" s="62"/>
      <c r="H82" s="62"/>
      <c r="I82" s="164" t="s">
        <v>33</v>
      </c>
      <c r="J82" s="163" t="str">
        <f>E21</f>
        <v>Ing. Robert Šimek</v>
      </c>
      <c r="K82" s="62"/>
      <c r="L82" s="60"/>
    </row>
    <row r="83" spans="2:12" s="1" customFormat="1" ht="14.45" customHeight="1">
      <c r="B83" s="40"/>
      <c r="C83" s="64" t="s">
        <v>31</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112</v>
      </c>
      <c r="D85" s="167" t="s">
        <v>57</v>
      </c>
      <c r="E85" s="167" t="s">
        <v>53</v>
      </c>
      <c r="F85" s="167" t="s">
        <v>113</v>
      </c>
      <c r="G85" s="167" t="s">
        <v>114</v>
      </c>
      <c r="H85" s="167" t="s">
        <v>115</v>
      </c>
      <c r="I85" s="168" t="s">
        <v>116</v>
      </c>
      <c r="J85" s="167" t="s">
        <v>98</v>
      </c>
      <c r="K85" s="169" t="s">
        <v>117</v>
      </c>
      <c r="L85" s="170"/>
      <c r="M85" s="80" t="s">
        <v>118</v>
      </c>
      <c r="N85" s="81" t="s">
        <v>42</v>
      </c>
      <c r="O85" s="81" t="s">
        <v>119</v>
      </c>
      <c r="P85" s="81" t="s">
        <v>120</v>
      </c>
      <c r="Q85" s="81" t="s">
        <v>121</v>
      </c>
      <c r="R85" s="81" t="s">
        <v>122</v>
      </c>
      <c r="S85" s="81" t="s">
        <v>123</v>
      </c>
      <c r="T85" s="82" t="s">
        <v>124</v>
      </c>
    </row>
    <row r="86" spans="2:63" s="1" customFormat="1" ht="29.25" customHeight="1">
      <c r="B86" s="40"/>
      <c r="C86" s="86" t="s">
        <v>99</v>
      </c>
      <c r="D86" s="62"/>
      <c r="E86" s="62"/>
      <c r="F86" s="62"/>
      <c r="G86" s="62"/>
      <c r="H86" s="62"/>
      <c r="I86" s="162"/>
      <c r="J86" s="171">
        <f>BK86</f>
        <v>0</v>
      </c>
      <c r="K86" s="62"/>
      <c r="L86" s="60"/>
      <c r="M86" s="83"/>
      <c r="N86" s="84"/>
      <c r="O86" s="84"/>
      <c r="P86" s="172">
        <f>P87+P545</f>
        <v>0</v>
      </c>
      <c r="Q86" s="84"/>
      <c r="R86" s="172">
        <f>R87+R545</f>
        <v>139.99787462768</v>
      </c>
      <c r="S86" s="84"/>
      <c r="T86" s="173">
        <f>T87+T545</f>
        <v>85.03812</v>
      </c>
      <c r="AT86" s="23" t="s">
        <v>71</v>
      </c>
      <c r="AU86" s="23" t="s">
        <v>100</v>
      </c>
      <c r="BK86" s="174">
        <f>BK87+BK545</f>
        <v>0</v>
      </c>
    </row>
    <row r="87" spans="2:63" s="10" customFormat="1" ht="37.35" customHeight="1">
      <c r="B87" s="175"/>
      <c r="C87" s="176"/>
      <c r="D87" s="177" t="s">
        <v>71</v>
      </c>
      <c r="E87" s="178" t="s">
        <v>125</v>
      </c>
      <c r="F87" s="178" t="s">
        <v>126</v>
      </c>
      <c r="G87" s="176"/>
      <c r="H87" s="176"/>
      <c r="I87" s="179"/>
      <c r="J87" s="180">
        <f>BK87</f>
        <v>0</v>
      </c>
      <c r="K87" s="176"/>
      <c r="L87" s="181"/>
      <c r="M87" s="182"/>
      <c r="N87" s="183"/>
      <c r="O87" s="183"/>
      <c r="P87" s="184">
        <f>P88+P216+P242+P249+P360+P516+P542</f>
        <v>0</v>
      </c>
      <c r="Q87" s="183"/>
      <c r="R87" s="184">
        <f>R88+R216+R242+R249+R360+R516+R542</f>
        <v>139.99036842768</v>
      </c>
      <c r="S87" s="183"/>
      <c r="T87" s="185">
        <f>T88+T216+T242+T249+T360+T516+T542</f>
        <v>85.03812</v>
      </c>
      <c r="AR87" s="186" t="s">
        <v>77</v>
      </c>
      <c r="AT87" s="187" t="s">
        <v>71</v>
      </c>
      <c r="AU87" s="187" t="s">
        <v>72</v>
      </c>
      <c r="AY87" s="186" t="s">
        <v>127</v>
      </c>
      <c r="BK87" s="188">
        <f>BK88+BK216+BK242+BK249+BK360+BK516+BK542</f>
        <v>0</v>
      </c>
    </row>
    <row r="88" spans="2:63" s="10" customFormat="1" ht="19.9" customHeight="1">
      <c r="B88" s="175"/>
      <c r="C88" s="176"/>
      <c r="D88" s="189" t="s">
        <v>71</v>
      </c>
      <c r="E88" s="190" t="s">
        <v>77</v>
      </c>
      <c r="F88" s="190" t="s">
        <v>128</v>
      </c>
      <c r="G88" s="176"/>
      <c r="H88" s="176"/>
      <c r="I88" s="179"/>
      <c r="J88" s="191">
        <f>BK88</f>
        <v>0</v>
      </c>
      <c r="K88" s="176"/>
      <c r="L88" s="181"/>
      <c r="M88" s="182"/>
      <c r="N88" s="183"/>
      <c r="O88" s="183"/>
      <c r="P88" s="184">
        <f>SUM(P89:P215)</f>
        <v>0</v>
      </c>
      <c r="Q88" s="183"/>
      <c r="R88" s="184">
        <f>SUM(R89:R215)</f>
        <v>5.4987426566</v>
      </c>
      <c r="S88" s="183"/>
      <c r="T88" s="185">
        <f>SUM(T89:T215)</f>
        <v>84.29672000000001</v>
      </c>
      <c r="AR88" s="186" t="s">
        <v>77</v>
      </c>
      <c r="AT88" s="187" t="s">
        <v>71</v>
      </c>
      <c r="AU88" s="187" t="s">
        <v>77</v>
      </c>
      <c r="AY88" s="186" t="s">
        <v>127</v>
      </c>
      <c r="BK88" s="188">
        <f>SUM(BK89:BK215)</f>
        <v>0</v>
      </c>
    </row>
    <row r="89" spans="2:65" s="1" customFormat="1" ht="22.5" customHeight="1">
      <c r="B89" s="40"/>
      <c r="C89" s="192" t="s">
        <v>77</v>
      </c>
      <c r="D89" s="192" t="s">
        <v>129</v>
      </c>
      <c r="E89" s="193" t="s">
        <v>130</v>
      </c>
      <c r="F89" s="194" t="s">
        <v>131</v>
      </c>
      <c r="G89" s="195" t="s">
        <v>132</v>
      </c>
      <c r="H89" s="196">
        <v>48.73</v>
      </c>
      <c r="I89" s="197"/>
      <c r="J89" s="198">
        <f>ROUND(I89*H89,2)</f>
        <v>0</v>
      </c>
      <c r="K89" s="194" t="s">
        <v>133</v>
      </c>
      <c r="L89" s="60"/>
      <c r="M89" s="199" t="s">
        <v>21</v>
      </c>
      <c r="N89" s="200" t="s">
        <v>43</v>
      </c>
      <c r="O89" s="41"/>
      <c r="P89" s="201">
        <f>O89*H89</f>
        <v>0</v>
      </c>
      <c r="Q89" s="201">
        <v>0</v>
      </c>
      <c r="R89" s="201">
        <f>Q89*H89</f>
        <v>0</v>
      </c>
      <c r="S89" s="201">
        <v>0.255</v>
      </c>
      <c r="T89" s="202">
        <f>S89*H89</f>
        <v>12.42615</v>
      </c>
      <c r="AR89" s="23" t="s">
        <v>134</v>
      </c>
      <c r="AT89" s="23" t="s">
        <v>129</v>
      </c>
      <c r="AU89" s="23" t="s">
        <v>81</v>
      </c>
      <c r="AY89" s="23" t="s">
        <v>127</v>
      </c>
      <c r="BE89" s="203">
        <f>IF(N89="základní",J89,0)</f>
        <v>0</v>
      </c>
      <c r="BF89" s="203">
        <f>IF(N89="snížená",J89,0)</f>
        <v>0</v>
      </c>
      <c r="BG89" s="203">
        <f>IF(N89="zákl. přenesená",J89,0)</f>
        <v>0</v>
      </c>
      <c r="BH89" s="203">
        <f>IF(N89="sníž. přenesená",J89,0)</f>
        <v>0</v>
      </c>
      <c r="BI89" s="203">
        <f>IF(N89="nulová",J89,0)</f>
        <v>0</v>
      </c>
      <c r="BJ89" s="23" t="s">
        <v>77</v>
      </c>
      <c r="BK89" s="203">
        <f>ROUND(I89*H89,2)</f>
        <v>0</v>
      </c>
      <c r="BL89" s="23" t="s">
        <v>134</v>
      </c>
      <c r="BM89" s="23" t="s">
        <v>135</v>
      </c>
    </row>
    <row r="90" spans="2:47" s="1" customFormat="1" ht="54">
      <c r="B90" s="40"/>
      <c r="C90" s="62"/>
      <c r="D90" s="204" t="s">
        <v>136</v>
      </c>
      <c r="E90" s="62"/>
      <c r="F90" s="205" t="s">
        <v>137</v>
      </c>
      <c r="G90" s="62"/>
      <c r="H90" s="62"/>
      <c r="I90" s="162"/>
      <c r="J90" s="62"/>
      <c r="K90" s="62"/>
      <c r="L90" s="60"/>
      <c r="M90" s="206"/>
      <c r="N90" s="41"/>
      <c r="O90" s="41"/>
      <c r="P90" s="41"/>
      <c r="Q90" s="41"/>
      <c r="R90" s="41"/>
      <c r="S90" s="41"/>
      <c r="T90" s="77"/>
      <c r="AT90" s="23" t="s">
        <v>136</v>
      </c>
      <c r="AU90" s="23" t="s">
        <v>81</v>
      </c>
    </row>
    <row r="91" spans="2:47" s="1" customFormat="1" ht="189">
      <c r="B91" s="40"/>
      <c r="C91" s="62"/>
      <c r="D91" s="204" t="s">
        <v>138</v>
      </c>
      <c r="E91" s="62"/>
      <c r="F91" s="207" t="s">
        <v>139</v>
      </c>
      <c r="G91" s="62"/>
      <c r="H91" s="62"/>
      <c r="I91" s="162"/>
      <c r="J91" s="62"/>
      <c r="K91" s="62"/>
      <c r="L91" s="60"/>
      <c r="M91" s="206"/>
      <c r="N91" s="41"/>
      <c r="O91" s="41"/>
      <c r="P91" s="41"/>
      <c r="Q91" s="41"/>
      <c r="R91" s="41"/>
      <c r="S91" s="41"/>
      <c r="T91" s="77"/>
      <c r="AT91" s="23" t="s">
        <v>138</v>
      </c>
      <c r="AU91" s="23" t="s">
        <v>81</v>
      </c>
    </row>
    <row r="92" spans="2:51" s="11" customFormat="1" ht="13.5">
      <c r="B92" s="208"/>
      <c r="C92" s="209"/>
      <c r="D92" s="204" t="s">
        <v>140</v>
      </c>
      <c r="E92" s="210" t="s">
        <v>21</v>
      </c>
      <c r="F92" s="211" t="s">
        <v>141</v>
      </c>
      <c r="G92" s="209"/>
      <c r="H92" s="212" t="s">
        <v>21</v>
      </c>
      <c r="I92" s="213"/>
      <c r="J92" s="209"/>
      <c r="K92" s="209"/>
      <c r="L92" s="214"/>
      <c r="M92" s="215"/>
      <c r="N92" s="216"/>
      <c r="O92" s="216"/>
      <c r="P92" s="216"/>
      <c r="Q92" s="216"/>
      <c r="R92" s="216"/>
      <c r="S92" s="216"/>
      <c r="T92" s="217"/>
      <c r="AT92" s="218" t="s">
        <v>140</v>
      </c>
      <c r="AU92" s="218" t="s">
        <v>81</v>
      </c>
      <c r="AV92" s="11" t="s">
        <v>77</v>
      </c>
      <c r="AW92" s="11" t="s">
        <v>36</v>
      </c>
      <c r="AX92" s="11" t="s">
        <v>72</v>
      </c>
      <c r="AY92" s="218" t="s">
        <v>127</v>
      </c>
    </row>
    <row r="93" spans="2:51" s="11" customFormat="1" ht="13.5">
      <c r="B93" s="208"/>
      <c r="C93" s="209"/>
      <c r="D93" s="204" t="s">
        <v>140</v>
      </c>
      <c r="E93" s="210" t="s">
        <v>21</v>
      </c>
      <c r="F93" s="211" t="s">
        <v>142</v>
      </c>
      <c r="G93" s="209"/>
      <c r="H93" s="212" t="s">
        <v>21</v>
      </c>
      <c r="I93" s="213"/>
      <c r="J93" s="209"/>
      <c r="K93" s="209"/>
      <c r="L93" s="214"/>
      <c r="M93" s="215"/>
      <c r="N93" s="216"/>
      <c r="O93" s="216"/>
      <c r="P93" s="216"/>
      <c r="Q93" s="216"/>
      <c r="R93" s="216"/>
      <c r="S93" s="216"/>
      <c r="T93" s="217"/>
      <c r="AT93" s="218" t="s">
        <v>140</v>
      </c>
      <c r="AU93" s="218" t="s">
        <v>81</v>
      </c>
      <c r="AV93" s="11" t="s">
        <v>77</v>
      </c>
      <c r="AW93" s="11" t="s">
        <v>36</v>
      </c>
      <c r="AX93" s="11" t="s">
        <v>72</v>
      </c>
      <c r="AY93" s="218" t="s">
        <v>127</v>
      </c>
    </row>
    <row r="94" spans="2:51" s="12" customFormat="1" ht="13.5">
      <c r="B94" s="219"/>
      <c r="C94" s="220"/>
      <c r="D94" s="204" t="s">
        <v>140</v>
      </c>
      <c r="E94" s="221" t="s">
        <v>21</v>
      </c>
      <c r="F94" s="222" t="s">
        <v>143</v>
      </c>
      <c r="G94" s="220"/>
      <c r="H94" s="223">
        <v>29.61</v>
      </c>
      <c r="I94" s="224"/>
      <c r="J94" s="220"/>
      <c r="K94" s="220"/>
      <c r="L94" s="225"/>
      <c r="M94" s="226"/>
      <c r="N94" s="227"/>
      <c r="O94" s="227"/>
      <c r="P94" s="227"/>
      <c r="Q94" s="227"/>
      <c r="R94" s="227"/>
      <c r="S94" s="227"/>
      <c r="T94" s="228"/>
      <c r="AT94" s="229" t="s">
        <v>140</v>
      </c>
      <c r="AU94" s="229" t="s">
        <v>81</v>
      </c>
      <c r="AV94" s="12" t="s">
        <v>81</v>
      </c>
      <c r="AW94" s="12" t="s">
        <v>36</v>
      </c>
      <c r="AX94" s="12" t="s">
        <v>72</v>
      </c>
      <c r="AY94" s="229" t="s">
        <v>127</v>
      </c>
    </row>
    <row r="95" spans="2:51" s="11" customFormat="1" ht="13.5">
      <c r="B95" s="208"/>
      <c r="C95" s="209"/>
      <c r="D95" s="204" t="s">
        <v>140</v>
      </c>
      <c r="E95" s="210" t="s">
        <v>21</v>
      </c>
      <c r="F95" s="211" t="s">
        <v>144</v>
      </c>
      <c r="G95" s="209"/>
      <c r="H95" s="212" t="s">
        <v>21</v>
      </c>
      <c r="I95" s="213"/>
      <c r="J95" s="209"/>
      <c r="K95" s="209"/>
      <c r="L95" s="214"/>
      <c r="M95" s="215"/>
      <c r="N95" s="216"/>
      <c r="O95" s="216"/>
      <c r="P95" s="216"/>
      <c r="Q95" s="216"/>
      <c r="R95" s="216"/>
      <c r="S95" s="216"/>
      <c r="T95" s="217"/>
      <c r="AT95" s="218" t="s">
        <v>140</v>
      </c>
      <c r="AU95" s="218" t="s">
        <v>81</v>
      </c>
      <c r="AV95" s="11" t="s">
        <v>77</v>
      </c>
      <c r="AW95" s="11" t="s">
        <v>36</v>
      </c>
      <c r="AX95" s="11" t="s">
        <v>72</v>
      </c>
      <c r="AY95" s="218" t="s">
        <v>127</v>
      </c>
    </row>
    <row r="96" spans="2:51" s="12" customFormat="1" ht="13.5">
      <c r="B96" s="219"/>
      <c r="C96" s="220"/>
      <c r="D96" s="204" t="s">
        <v>140</v>
      </c>
      <c r="E96" s="221" t="s">
        <v>21</v>
      </c>
      <c r="F96" s="222" t="s">
        <v>145</v>
      </c>
      <c r="G96" s="220"/>
      <c r="H96" s="223">
        <v>19.12</v>
      </c>
      <c r="I96" s="224"/>
      <c r="J96" s="220"/>
      <c r="K96" s="220"/>
      <c r="L96" s="225"/>
      <c r="M96" s="226"/>
      <c r="N96" s="227"/>
      <c r="O96" s="227"/>
      <c r="P96" s="227"/>
      <c r="Q96" s="227"/>
      <c r="R96" s="227"/>
      <c r="S96" s="227"/>
      <c r="T96" s="228"/>
      <c r="AT96" s="229" t="s">
        <v>140</v>
      </c>
      <c r="AU96" s="229" t="s">
        <v>81</v>
      </c>
      <c r="AV96" s="12" t="s">
        <v>81</v>
      </c>
      <c r="AW96" s="12" t="s">
        <v>36</v>
      </c>
      <c r="AX96" s="12" t="s">
        <v>72</v>
      </c>
      <c r="AY96" s="229" t="s">
        <v>127</v>
      </c>
    </row>
    <row r="97" spans="2:51" s="13" customFormat="1" ht="13.5">
      <c r="B97" s="230"/>
      <c r="C97" s="231"/>
      <c r="D97" s="232" t="s">
        <v>140</v>
      </c>
      <c r="E97" s="233" t="s">
        <v>21</v>
      </c>
      <c r="F97" s="234" t="s">
        <v>146</v>
      </c>
      <c r="G97" s="231"/>
      <c r="H97" s="235">
        <v>48.73</v>
      </c>
      <c r="I97" s="236"/>
      <c r="J97" s="231"/>
      <c r="K97" s="231"/>
      <c r="L97" s="237"/>
      <c r="M97" s="238"/>
      <c r="N97" s="239"/>
      <c r="O97" s="239"/>
      <c r="P97" s="239"/>
      <c r="Q97" s="239"/>
      <c r="R97" s="239"/>
      <c r="S97" s="239"/>
      <c r="T97" s="240"/>
      <c r="AT97" s="241" t="s">
        <v>140</v>
      </c>
      <c r="AU97" s="241" t="s">
        <v>81</v>
      </c>
      <c r="AV97" s="13" t="s">
        <v>134</v>
      </c>
      <c r="AW97" s="13" t="s">
        <v>36</v>
      </c>
      <c r="AX97" s="13" t="s">
        <v>77</v>
      </c>
      <c r="AY97" s="241" t="s">
        <v>127</v>
      </c>
    </row>
    <row r="98" spans="2:65" s="1" customFormat="1" ht="22.5" customHeight="1">
      <c r="B98" s="40"/>
      <c r="C98" s="192" t="s">
        <v>81</v>
      </c>
      <c r="D98" s="192" t="s">
        <v>129</v>
      </c>
      <c r="E98" s="193" t="s">
        <v>147</v>
      </c>
      <c r="F98" s="194" t="s">
        <v>148</v>
      </c>
      <c r="G98" s="195" t="s">
        <v>132</v>
      </c>
      <c r="H98" s="196">
        <v>127.59</v>
      </c>
      <c r="I98" s="197"/>
      <c r="J98" s="198">
        <f>ROUND(I98*H98,2)</f>
        <v>0</v>
      </c>
      <c r="K98" s="194" t="s">
        <v>133</v>
      </c>
      <c r="L98" s="60"/>
      <c r="M98" s="199" t="s">
        <v>21</v>
      </c>
      <c r="N98" s="200" t="s">
        <v>43</v>
      </c>
      <c r="O98" s="41"/>
      <c r="P98" s="201">
        <f>O98*H98</f>
        <v>0</v>
      </c>
      <c r="Q98" s="201">
        <v>0</v>
      </c>
      <c r="R98" s="201">
        <f>Q98*H98</f>
        <v>0</v>
      </c>
      <c r="S98" s="201">
        <v>0.32</v>
      </c>
      <c r="T98" s="202">
        <f>S98*H98</f>
        <v>40.8288</v>
      </c>
      <c r="AR98" s="23" t="s">
        <v>134</v>
      </c>
      <c r="AT98" s="23" t="s">
        <v>129</v>
      </c>
      <c r="AU98" s="23" t="s">
        <v>81</v>
      </c>
      <c r="AY98" s="23" t="s">
        <v>127</v>
      </c>
      <c r="BE98" s="203">
        <f>IF(N98="základní",J98,0)</f>
        <v>0</v>
      </c>
      <c r="BF98" s="203">
        <f>IF(N98="snížená",J98,0)</f>
        <v>0</v>
      </c>
      <c r="BG98" s="203">
        <f>IF(N98="zákl. přenesená",J98,0)</f>
        <v>0</v>
      </c>
      <c r="BH98" s="203">
        <f>IF(N98="sníž. přenesená",J98,0)</f>
        <v>0</v>
      </c>
      <c r="BI98" s="203">
        <f>IF(N98="nulová",J98,0)</f>
        <v>0</v>
      </c>
      <c r="BJ98" s="23" t="s">
        <v>77</v>
      </c>
      <c r="BK98" s="203">
        <f>ROUND(I98*H98,2)</f>
        <v>0</v>
      </c>
      <c r="BL98" s="23" t="s">
        <v>134</v>
      </c>
      <c r="BM98" s="23" t="s">
        <v>149</v>
      </c>
    </row>
    <row r="99" spans="2:47" s="1" customFormat="1" ht="40.5">
      <c r="B99" s="40"/>
      <c r="C99" s="62"/>
      <c r="D99" s="204" t="s">
        <v>136</v>
      </c>
      <c r="E99" s="62"/>
      <c r="F99" s="205" t="s">
        <v>150</v>
      </c>
      <c r="G99" s="62"/>
      <c r="H99" s="62"/>
      <c r="I99" s="162"/>
      <c r="J99" s="62"/>
      <c r="K99" s="62"/>
      <c r="L99" s="60"/>
      <c r="M99" s="206"/>
      <c r="N99" s="41"/>
      <c r="O99" s="41"/>
      <c r="P99" s="41"/>
      <c r="Q99" s="41"/>
      <c r="R99" s="41"/>
      <c r="S99" s="41"/>
      <c r="T99" s="77"/>
      <c r="AT99" s="23" t="s">
        <v>136</v>
      </c>
      <c r="AU99" s="23" t="s">
        <v>81</v>
      </c>
    </row>
    <row r="100" spans="2:47" s="1" customFormat="1" ht="189">
      <c r="B100" s="40"/>
      <c r="C100" s="62"/>
      <c r="D100" s="204" t="s">
        <v>138</v>
      </c>
      <c r="E100" s="62"/>
      <c r="F100" s="207" t="s">
        <v>139</v>
      </c>
      <c r="G100" s="62"/>
      <c r="H100" s="62"/>
      <c r="I100" s="162"/>
      <c r="J100" s="62"/>
      <c r="K100" s="62"/>
      <c r="L100" s="60"/>
      <c r="M100" s="206"/>
      <c r="N100" s="41"/>
      <c r="O100" s="41"/>
      <c r="P100" s="41"/>
      <c r="Q100" s="41"/>
      <c r="R100" s="41"/>
      <c r="S100" s="41"/>
      <c r="T100" s="77"/>
      <c r="AT100" s="23" t="s">
        <v>138</v>
      </c>
      <c r="AU100" s="23" t="s">
        <v>81</v>
      </c>
    </row>
    <row r="101" spans="2:51" s="11" customFormat="1" ht="13.5">
      <c r="B101" s="208"/>
      <c r="C101" s="209"/>
      <c r="D101" s="204" t="s">
        <v>140</v>
      </c>
      <c r="E101" s="210" t="s">
        <v>21</v>
      </c>
      <c r="F101" s="211" t="s">
        <v>141</v>
      </c>
      <c r="G101" s="209"/>
      <c r="H101" s="212" t="s">
        <v>21</v>
      </c>
      <c r="I101" s="213"/>
      <c r="J101" s="209"/>
      <c r="K101" s="209"/>
      <c r="L101" s="214"/>
      <c r="M101" s="215"/>
      <c r="N101" s="216"/>
      <c r="O101" s="216"/>
      <c r="P101" s="216"/>
      <c r="Q101" s="216"/>
      <c r="R101" s="216"/>
      <c r="S101" s="216"/>
      <c r="T101" s="217"/>
      <c r="AT101" s="218" t="s">
        <v>140</v>
      </c>
      <c r="AU101" s="218" t="s">
        <v>81</v>
      </c>
      <c r="AV101" s="11" t="s">
        <v>77</v>
      </c>
      <c r="AW101" s="11" t="s">
        <v>36</v>
      </c>
      <c r="AX101" s="11" t="s">
        <v>72</v>
      </c>
      <c r="AY101" s="218" t="s">
        <v>127</v>
      </c>
    </row>
    <row r="102" spans="2:51" s="11" customFormat="1" ht="13.5">
      <c r="B102" s="208"/>
      <c r="C102" s="209"/>
      <c r="D102" s="204" t="s">
        <v>140</v>
      </c>
      <c r="E102" s="210" t="s">
        <v>21</v>
      </c>
      <c r="F102" s="211" t="s">
        <v>151</v>
      </c>
      <c r="G102" s="209"/>
      <c r="H102" s="212" t="s">
        <v>21</v>
      </c>
      <c r="I102" s="213"/>
      <c r="J102" s="209"/>
      <c r="K102" s="209"/>
      <c r="L102" s="214"/>
      <c r="M102" s="215"/>
      <c r="N102" s="216"/>
      <c r="O102" s="216"/>
      <c r="P102" s="216"/>
      <c r="Q102" s="216"/>
      <c r="R102" s="216"/>
      <c r="S102" s="216"/>
      <c r="T102" s="217"/>
      <c r="AT102" s="218" t="s">
        <v>140</v>
      </c>
      <c r="AU102" s="218" t="s">
        <v>81</v>
      </c>
      <c r="AV102" s="11" t="s">
        <v>77</v>
      </c>
      <c r="AW102" s="11" t="s">
        <v>36</v>
      </c>
      <c r="AX102" s="11" t="s">
        <v>72</v>
      </c>
      <c r="AY102" s="218" t="s">
        <v>127</v>
      </c>
    </row>
    <row r="103" spans="2:51" s="12" customFormat="1" ht="13.5">
      <c r="B103" s="219"/>
      <c r="C103" s="220"/>
      <c r="D103" s="232" t="s">
        <v>140</v>
      </c>
      <c r="E103" s="242" t="s">
        <v>21</v>
      </c>
      <c r="F103" s="243" t="s">
        <v>152</v>
      </c>
      <c r="G103" s="220"/>
      <c r="H103" s="244">
        <v>127.59</v>
      </c>
      <c r="I103" s="224"/>
      <c r="J103" s="220"/>
      <c r="K103" s="220"/>
      <c r="L103" s="225"/>
      <c r="M103" s="226"/>
      <c r="N103" s="227"/>
      <c r="O103" s="227"/>
      <c r="P103" s="227"/>
      <c r="Q103" s="227"/>
      <c r="R103" s="227"/>
      <c r="S103" s="227"/>
      <c r="T103" s="228"/>
      <c r="AT103" s="229" t="s">
        <v>140</v>
      </c>
      <c r="AU103" s="229" t="s">
        <v>81</v>
      </c>
      <c r="AV103" s="12" t="s">
        <v>81</v>
      </c>
      <c r="AW103" s="12" t="s">
        <v>36</v>
      </c>
      <c r="AX103" s="12" t="s">
        <v>77</v>
      </c>
      <c r="AY103" s="229" t="s">
        <v>127</v>
      </c>
    </row>
    <row r="104" spans="2:65" s="1" customFormat="1" ht="22.5" customHeight="1">
      <c r="B104" s="40"/>
      <c r="C104" s="192" t="s">
        <v>84</v>
      </c>
      <c r="D104" s="192" t="s">
        <v>129</v>
      </c>
      <c r="E104" s="193" t="s">
        <v>153</v>
      </c>
      <c r="F104" s="194" t="s">
        <v>154</v>
      </c>
      <c r="G104" s="195" t="s">
        <v>132</v>
      </c>
      <c r="H104" s="196">
        <v>65.21</v>
      </c>
      <c r="I104" s="197"/>
      <c r="J104" s="198">
        <f>ROUND(I104*H104,2)</f>
        <v>0</v>
      </c>
      <c r="K104" s="194" t="s">
        <v>133</v>
      </c>
      <c r="L104" s="60"/>
      <c r="M104" s="199" t="s">
        <v>21</v>
      </c>
      <c r="N104" s="200" t="s">
        <v>43</v>
      </c>
      <c r="O104" s="41"/>
      <c r="P104" s="201">
        <f>O104*H104</f>
        <v>0</v>
      </c>
      <c r="Q104" s="201">
        <v>0</v>
      </c>
      <c r="R104" s="201">
        <f>Q104*H104</f>
        <v>0</v>
      </c>
      <c r="S104" s="201">
        <v>0.316</v>
      </c>
      <c r="T104" s="202">
        <f>S104*H104</f>
        <v>20.60636</v>
      </c>
      <c r="AR104" s="23" t="s">
        <v>134</v>
      </c>
      <c r="AT104" s="23" t="s">
        <v>129</v>
      </c>
      <c r="AU104" s="23" t="s">
        <v>81</v>
      </c>
      <c r="AY104" s="23" t="s">
        <v>127</v>
      </c>
      <c r="BE104" s="203">
        <f>IF(N104="základní",J104,0)</f>
        <v>0</v>
      </c>
      <c r="BF104" s="203">
        <f>IF(N104="snížená",J104,0)</f>
        <v>0</v>
      </c>
      <c r="BG104" s="203">
        <f>IF(N104="zákl. přenesená",J104,0)</f>
        <v>0</v>
      </c>
      <c r="BH104" s="203">
        <f>IF(N104="sníž. přenesená",J104,0)</f>
        <v>0</v>
      </c>
      <c r="BI104" s="203">
        <f>IF(N104="nulová",J104,0)</f>
        <v>0</v>
      </c>
      <c r="BJ104" s="23" t="s">
        <v>77</v>
      </c>
      <c r="BK104" s="203">
        <f>ROUND(I104*H104,2)</f>
        <v>0</v>
      </c>
      <c r="BL104" s="23" t="s">
        <v>134</v>
      </c>
      <c r="BM104" s="23" t="s">
        <v>155</v>
      </c>
    </row>
    <row r="105" spans="2:47" s="1" customFormat="1" ht="40.5">
      <c r="B105" s="40"/>
      <c r="C105" s="62"/>
      <c r="D105" s="204" t="s">
        <v>136</v>
      </c>
      <c r="E105" s="62"/>
      <c r="F105" s="205" t="s">
        <v>156</v>
      </c>
      <c r="G105" s="62"/>
      <c r="H105" s="62"/>
      <c r="I105" s="162"/>
      <c r="J105" s="62"/>
      <c r="K105" s="62"/>
      <c r="L105" s="60"/>
      <c r="M105" s="206"/>
      <c r="N105" s="41"/>
      <c r="O105" s="41"/>
      <c r="P105" s="41"/>
      <c r="Q105" s="41"/>
      <c r="R105" s="41"/>
      <c r="S105" s="41"/>
      <c r="T105" s="77"/>
      <c r="AT105" s="23" t="s">
        <v>136</v>
      </c>
      <c r="AU105" s="23" t="s">
        <v>81</v>
      </c>
    </row>
    <row r="106" spans="2:47" s="1" customFormat="1" ht="256.5">
      <c r="B106" s="40"/>
      <c r="C106" s="62"/>
      <c r="D106" s="204" t="s">
        <v>138</v>
      </c>
      <c r="E106" s="62"/>
      <c r="F106" s="207" t="s">
        <v>157</v>
      </c>
      <c r="G106" s="62"/>
      <c r="H106" s="62"/>
      <c r="I106" s="162"/>
      <c r="J106" s="62"/>
      <c r="K106" s="62"/>
      <c r="L106" s="60"/>
      <c r="M106" s="206"/>
      <c r="N106" s="41"/>
      <c r="O106" s="41"/>
      <c r="P106" s="41"/>
      <c r="Q106" s="41"/>
      <c r="R106" s="41"/>
      <c r="S106" s="41"/>
      <c r="T106" s="77"/>
      <c r="AT106" s="23" t="s">
        <v>138</v>
      </c>
      <c r="AU106" s="23" t="s">
        <v>81</v>
      </c>
    </row>
    <row r="107" spans="2:51" s="11" customFormat="1" ht="13.5">
      <c r="B107" s="208"/>
      <c r="C107" s="209"/>
      <c r="D107" s="204" t="s">
        <v>140</v>
      </c>
      <c r="E107" s="210" t="s">
        <v>21</v>
      </c>
      <c r="F107" s="211" t="s">
        <v>141</v>
      </c>
      <c r="G107" s="209"/>
      <c r="H107" s="212" t="s">
        <v>21</v>
      </c>
      <c r="I107" s="213"/>
      <c r="J107" s="209"/>
      <c r="K107" s="209"/>
      <c r="L107" s="214"/>
      <c r="M107" s="215"/>
      <c r="N107" s="216"/>
      <c r="O107" s="216"/>
      <c r="P107" s="216"/>
      <c r="Q107" s="216"/>
      <c r="R107" s="216"/>
      <c r="S107" s="216"/>
      <c r="T107" s="217"/>
      <c r="AT107" s="218" t="s">
        <v>140</v>
      </c>
      <c r="AU107" s="218" t="s">
        <v>81</v>
      </c>
      <c r="AV107" s="11" t="s">
        <v>77</v>
      </c>
      <c r="AW107" s="11" t="s">
        <v>36</v>
      </c>
      <c r="AX107" s="11" t="s">
        <v>72</v>
      </c>
      <c r="AY107" s="218" t="s">
        <v>127</v>
      </c>
    </row>
    <row r="108" spans="2:51" s="11" customFormat="1" ht="13.5">
      <c r="B108" s="208"/>
      <c r="C108" s="209"/>
      <c r="D108" s="204" t="s">
        <v>140</v>
      </c>
      <c r="E108" s="210" t="s">
        <v>21</v>
      </c>
      <c r="F108" s="211" t="s">
        <v>158</v>
      </c>
      <c r="G108" s="209"/>
      <c r="H108" s="212" t="s">
        <v>21</v>
      </c>
      <c r="I108" s="213"/>
      <c r="J108" s="209"/>
      <c r="K108" s="209"/>
      <c r="L108" s="214"/>
      <c r="M108" s="215"/>
      <c r="N108" s="216"/>
      <c r="O108" s="216"/>
      <c r="P108" s="216"/>
      <c r="Q108" s="216"/>
      <c r="R108" s="216"/>
      <c r="S108" s="216"/>
      <c r="T108" s="217"/>
      <c r="AT108" s="218" t="s">
        <v>140</v>
      </c>
      <c r="AU108" s="218" t="s">
        <v>81</v>
      </c>
      <c r="AV108" s="11" t="s">
        <v>77</v>
      </c>
      <c r="AW108" s="11" t="s">
        <v>36</v>
      </c>
      <c r="AX108" s="11" t="s">
        <v>72</v>
      </c>
      <c r="AY108" s="218" t="s">
        <v>127</v>
      </c>
    </row>
    <row r="109" spans="2:51" s="12" customFormat="1" ht="13.5">
      <c r="B109" s="219"/>
      <c r="C109" s="220"/>
      <c r="D109" s="232" t="s">
        <v>140</v>
      </c>
      <c r="E109" s="242" t="s">
        <v>21</v>
      </c>
      <c r="F109" s="243" t="s">
        <v>159</v>
      </c>
      <c r="G109" s="220"/>
      <c r="H109" s="244">
        <v>65.21</v>
      </c>
      <c r="I109" s="224"/>
      <c r="J109" s="220"/>
      <c r="K109" s="220"/>
      <c r="L109" s="225"/>
      <c r="M109" s="226"/>
      <c r="N109" s="227"/>
      <c r="O109" s="227"/>
      <c r="P109" s="227"/>
      <c r="Q109" s="227"/>
      <c r="R109" s="227"/>
      <c r="S109" s="227"/>
      <c r="T109" s="228"/>
      <c r="AT109" s="229" t="s">
        <v>140</v>
      </c>
      <c r="AU109" s="229" t="s">
        <v>81</v>
      </c>
      <c r="AV109" s="12" t="s">
        <v>81</v>
      </c>
      <c r="AW109" s="12" t="s">
        <v>36</v>
      </c>
      <c r="AX109" s="12" t="s">
        <v>77</v>
      </c>
      <c r="AY109" s="229" t="s">
        <v>127</v>
      </c>
    </row>
    <row r="110" spans="2:65" s="1" customFormat="1" ht="22.5" customHeight="1">
      <c r="B110" s="40"/>
      <c r="C110" s="192" t="s">
        <v>134</v>
      </c>
      <c r="D110" s="192" t="s">
        <v>129</v>
      </c>
      <c r="E110" s="193" t="s">
        <v>160</v>
      </c>
      <c r="F110" s="194" t="s">
        <v>161</v>
      </c>
      <c r="G110" s="195" t="s">
        <v>132</v>
      </c>
      <c r="H110" s="196">
        <v>15.27</v>
      </c>
      <c r="I110" s="197"/>
      <c r="J110" s="198">
        <f>ROUND(I110*H110,2)</f>
        <v>0</v>
      </c>
      <c r="K110" s="194" t="s">
        <v>133</v>
      </c>
      <c r="L110" s="60"/>
      <c r="M110" s="199" t="s">
        <v>21</v>
      </c>
      <c r="N110" s="200" t="s">
        <v>43</v>
      </c>
      <c r="O110" s="41"/>
      <c r="P110" s="201">
        <f>O110*H110</f>
        <v>0</v>
      </c>
      <c r="Q110" s="201">
        <v>4.058E-05</v>
      </c>
      <c r="R110" s="201">
        <f>Q110*H110</f>
        <v>0.0006196566</v>
      </c>
      <c r="S110" s="201">
        <v>0.128</v>
      </c>
      <c r="T110" s="202">
        <f>S110*H110</f>
        <v>1.95456</v>
      </c>
      <c r="AR110" s="23" t="s">
        <v>134</v>
      </c>
      <c r="AT110" s="23" t="s">
        <v>129</v>
      </c>
      <c r="AU110" s="23" t="s">
        <v>81</v>
      </c>
      <c r="AY110" s="23" t="s">
        <v>127</v>
      </c>
      <c r="BE110" s="203">
        <f>IF(N110="základní",J110,0)</f>
        <v>0</v>
      </c>
      <c r="BF110" s="203">
        <f>IF(N110="snížená",J110,0)</f>
        <v>0</v>
      </c>
      <c r="BG110" s="203">
        <f>IF(N110="zákl. přenesená",J110,0)</f>
        <v>0</v>
      </c>
      <c r="BH110" s="203">
        <f>IF(N110="sníž. přenesená",J110,0)</f>
        <v>0</v>
      </c>
      <c r="BI110" s="203">
        <f>IF(N110="nulová",J110,0)</f>
        <v>0</v>
      </c>
      <c r="BJ110" s="23" t="s">
        <v>77</v>
      </c>
      <c r="BK110" s="203">
        <f>ROUND(I110*H110,2)</f>
        <v>0</v>
      </c>
      <c r="BL110" s="23" t="s">
        <v>134</v>
      </c>
      <c r="BM110" s="23" t="s">
        <v>162</v>
      </c>
    </row>
    <row r="111" spans="2:47" s="1" customFormat="1" ht="27">
      <c r="B111" s="40"/>
      <c r="C111" s="62"/>
      <c r="D111" s="204" t="s">
        <v>136</v>
      </c>
      <c r="E111" s="62"/>
      <c r="F111" s="205" t="s">
        <v>163</v>
      </c>
      <c r="G111" s="62"/>
      <c r="H111" s="62"/>
      <c r="I111" s="162"/>
      <c r="J111" s="62"/>
      <c r="K111" s="62"/>
      <c r="L111" s="60"/>
      <c r="M111" s="206"/>
      <c r="N111" s="41"/>
      <c r="O111" s="41"/>
      <c r="P111" s="41"/>
      <c r="Q111" s="41"/>
      <c r="R111" s="41"/>
      <c r="S111" s="41"/>
      <c r="T111" s="77"/>
      <c r="AT111" s="23" t="s">
        <v>136</v>
      </c>
      <c r="AU111" s="23" t="s">
        <v>81</v>
      </c>
    </row>
    <row r="112" spans="2:47" s="1" customFormat="1" ht="216">
      <c r="B112" s="40"/>
      <c r="C112" s="62"/>
      <c r="D112" s="204" t="s">
        <v>138</v>
      </c>
      <c r="E112" s="62"/>
      <c r="F112" s="207" t="s">
        <v>164</v>
      </c>
      <c r="G112" s="62"/>
      <c r="H112" s="62"/>
      <c r="I112" s="162"/>
      <c r="J112" s="62"/>
      <c r="K112" s="62"/>
      <c r="L112" s="60"/>
      <c r="M112" s="206"/>
      <c r="N112" s="41"/>
      <c r="O112" s="41"/>
      <c r="P112" s="41"/>
      <c r="Q112" s="41"/>
      <c r="R112" s="41"/>
      <c r="S112" s="41"/>
      <c r="T112" s="77"/>
      <c r="AT112" s="23" t="s">
        <v>138</v>
      </c>
      <c r="AU112" s="23" t="s">
        <v>81</v>
      </c>
    </row>
    <row r="113" spans="2:51" s="11" customFormat="1" ht="13.5">
      <c r="B113" s="208"/>
      <c r="C113" s="209"/>
      <c r="D113" s="204" t="s">
        <v>140</v>
      </c>
      <c r="E113" s="210" t="s">
        <v>21</v>
      </c>
      <c r="F113" s="211" t="s">
        <v>141</v>
      </c>
      <c r="G113" s="209"/>
      <c r="H113" s="212" t="s">
        <v>21</v>
      </c>
      <c r="I113" s="213"/>
      <c r="J113" s="209"/>
      <c r="K113" s="209"/>
      <c r="L113" s="214"/>
      <c r="M113" s="215"/>
      <c r="N113" s="216"/>
      <c r="O113" s="216"/>
      <c r="P113" s="216"/>
      <c r="Q113" s="216"/>
      <c r="R113" s="216"/>
      <c r="S113" s="216"/>
      <c r="T113" s="217"/>
      <c r="AT113" s="218" t="s">
        <v>140</v>
      </c>
      <c r="AU113" s="218" t="s">
        <v>81</v>
      </c>
      <c r="AV113" s="11" t="s">
        <v>77</v>
      </c>
      <c r="AW113" s="11" t="s">
        <v>36</v>
      </c>
      <c r="AX113" s="11" t="s">
        <v>72</v>
      </c>
      <c r="AY113" s="218" t="s">
        <v>127</v>
      </c>
    </row>
    <row r="114" spans="2:51" s="11" customFormat="1" ht="13.5">
      <c r="B114" s="208"/>
      <c r="C114" s="209"/>
      <c r="D114" s="204" t="s">
        <v>140</v>
      </c>
      <c r="E114" s="210" t="s">
        <v>21</v>
      </c>
      <c r="F114" s="211" t="s">
        <v>165</v>
      </c>
      <c r="G114" s="209"/>
      <c r="H114" s="212" t="s">
        <v>21</v>
      </c>
      <c r="I114" s="213"/>
      <c r="J114" s="209"/>
      <c r="K114" s="209"/>
      <c r="L114" s="214"/>
      <c r="M114" s="215"/>
      <c r="N114" s="216"/>
      <c r="O114" s="216"/>
      <c r="P114" s="216"/>
      <c r="Q114" s="216"/>
      <c r="R114" s="216"/>
      <c r="S114" s="216"/>
      <c r="T114" s="217"/>
      <c r="AT114" s="218" t="s">
        <v>140</v>
      </c>
      <c r="AU114" s="218" t="s">
        <v>81</v>
      </c>
      <c r="AV114" s="11" t="s">
        <v>77</v>
      </c>
      <c r="AW114" s="11" t="s">
        <v>36</v>
      </c>
      <c r="AX114" s="11" t="s">
        <v>72</v>
      </c>
      <c r="AY114" s="218" t="s">
        <v>127</v>
      </c>
    </row>
    <row r="115" spans="2:51" s="12" customFormat="1" ht="13.5">
      <c r="B115" s="219"/>
      <c r="C115" s="220"/>
      <c r="D115" s="232" t="s">
        <v>140</v>
      </c>
      <c r="E115" s="242" t="s">
        <v>21</v>
      </c>
      <c r="F115" s="243" t="s">
        <v>166</v>
      </c>
      <c r="G115" s="220"/>
      <c r="H115" s="244">
        <v>15.27</v>
      </c>
      <c r="I115" s="224"/>
      <c r="J115" s="220"/>
      <c r="K115" s="220"/>
      <c r="L115" s="225"/>
      <c r="M115" s="226"/>
      <c r="N115" s="227"/>
      <c r="O115" s="227"/>
      <c r="P115" s="227"/>
      <c r="Q115" s="227"/>
      <c r="R115" s="227"/>
      <c r="S115" s="227"/>
      <c r="T115" s="228"/>
      <c r="AT115" s="229" t="s">
        <v>140</v>
      </c>
      <c r="AU115" s="229" t="s">
        <v>81</v>
      </c>
      <c r="AV115" s="12" t="s">
        <v>81</v>
      </c>
      <c r="AW115" s="12" t="s">
        <v>36</v>
      </c>
      <c r="AX115" s="12" t="s">
        <v>77</v>
      </c>
      <c r="AY115" s="229" t="s">
        <v>127</v>
      </c>
    </row>
    <row r="116" spans="2:65" s="1" customFormat="1" ht="22.5" customHeight="1">
      <c r="B116" s="40"/>
      <c r="C116" s="192" t="s">
        <v>167</v>
      </c>
      <c r="D116" s="192" t="s">
        <v>129</v>
      </c>
      <c r="E116" s="193" t="s">
        <v>168</v>
      </c>
      <c r="F116" s="194" t="s">
        <v>169</v>
      </c>
      <c r="G116" s="195" t="s">
        <v>170</v>
      </c>
      <c r="H116" s="196">
        <v>41.37</v>
      </c>
      <c r="I116" s="197"/>
      <c r="J116" s="198">
        <f>ROUND(I116*H116,2)</f>
        <v>0</v>
      </c>
      <c r="K116" s="194" t="s">
        <v>133</v>
      </c>
      <c r="L116" s="60"/>
      <c r="M116" s="199" t="s">
        <v>21</v>
      </c>
      <c r="N116" s="200" t="s">
        <v>43</v>
      </c>
      <c r="O116" s="41"/>
      <c r="P116" s="201">
        <f>O116*H116</f>
        <v>0</v>
      </c>
      <c r="Q116" s="201">
        <v>0</v>
      </c>
      <c r="R116" s="201">
        <f>Q116*H116</f>
        <v>0</v>
      </c>
      <c r="S116" s="201">
        <v>0.205</v>
      </c>
      <c r="T116" s="202">
        <f>S116*H116</f>
        <v>8.480849999999998</v>
      </c>
      <c r="AR116" s="23" t="s">
        <v>134</v>
      </c>
      <c r="AT116" s="23" t="s">
        <v>129</v>
      </c>
      <c r="AU116" s="23" t="s">
        <v>81</v>
      </c>
      <c r="AY116" s="23" t="s">
        <v>127</v>
      </c>
      <c r="BE116" s="203">
        <f>IF(N116="základní",J116,0)</f>
        <v>0</v>
      </c>
      <c r="BF116" s="203">
        <f>IF(N116="snížená",J116,0)</f>
        <v>0</v>
      </c>
      <c r="BG116" s="203">
        <f>IF(N116="zákl. přenesená",J116,0)</f>
        <v>0</v>
      </c>
      <c r="BH116" s="203">
        <f>IF(N116="sníž. přenesená",J116,0)</f>
        <v>0</v>
      </c>
      <c r="BI116" s="203">
        <f>IF(N116="nulová",J116,0)</f>
        <v>0</v>
      </c>
      <c r="BJ116" s="23" t="s">
        <v>77</v>
      </c>
      <c r="BK116" s="203">
        <f>ROUND(I116*H116,2)</f>
        <v>0</v>
      </c>
      <c r="BL116" s="23" t="s">
        <v>134</v>
      </c>
      <c r="BM116" s="23" t="s">
        <v>171</v>
      </c>
    </row>
    <row r="117" spans="2:47" s="1" customFormat="1" ht="27">
      <c r="B117" s="40"/>
      <c r="C117" s="62"/>
      <c r="D117" s="204" t="s">
        <v>136</v>
      </c>
      <c r="E117" s="62"/>
      <c r="F117" s="205" t="s">
        <v>172</v>
      </c>
      <c r="G117" s="62"/>
      <c r="H117" s="62"/>
      <c r="I117" s="162"/>
      <c r="J117" s="62"/>
      <c r="K117" s="62"/>
      <c r="L117" s="60"/>
      <c r="M117" s="206"/>
      <c r="N117" s="41"/>
      <c r="O117" s="41"/>
      <c r="P117" s="41"/>
      <c r="Q117" s="41"/>
      <c r="R117" s="41"/>
      <c r="S117" s="41"/>
      <c r="T117" s="77"/>
      <c r="AT117" s="23" t="s">
        <v>136</v>
      </c>
      <c r="AU117" s="23" t="s">
        <v>81</v>
      </c>
    </row>
    <row r="118" spans="2:47" s="1" customFormat="1" ht="148.5">
      <c r="B118" s="40"/>
      <c r="C118" s="62"/>
      <c r="D118" s="204" t="s">
        <v>138</v>
      </c>
      <c r="E118" s="62"/>
      <c r="F118" s="207" t="s">
        <v>173</v>
      </c>
      <c r="G118" s="62"/>
      <c r="H118" s="62"/>
      <c r="I118" s="162"/>
      <c r="J118" s="62"/>
      <c r="K118" s="62"/>
      <c r="L118" s="60"/>
      <c r="M118" s="206"/>
      <c r="N118" s="41"/>
      <c r="O118" s="41"/>
      <c r="P118" s="41"/>
      <c r="Q118" s="41"/>
      <c r="R118" s="41"/>
      <c r="S118" s="41"/>
      <c r="T118" s="77"/>
      <c r="AT118" s="23" t="s">
        <v>138</v>
      </c>
      <c r="AU118" s="23" t="s">
        <v>81</v>
      </c>
    </row>
    <row r="119" spans="2:51" s="11" customFormat="1" ht="13.5">
      <c r="B119" s="208"/>
      <c r="C119" s="209"/>
      <c r="D119" s="204" t="s">
        <v>140</v>
      </c>
      <c r="E119" s="210" t="s">
        <v>21</v>
      </c>
      <c r="F119" s="211" t="s">
        <v>141</v>
      </c>
      <c r="G119" s="209"/>
      <c r="H119" s="212" t="s">
        <v>21</v>
      </c>
      <c r="I119" s="213"/>
      <c r="J119" s="209"/>
      <c r="K119" s="209"/>
      <c r="L119" s="214"/>
      <c r="M119" s="215"/>
      <c r="N119" s="216"/>
      <c r="O119" s="216"/>
      <c r="P119" s="216"/>
      <c r="Q119" s="216"/>
      <c r="R119" s="216"/>
      <c r="S119" s="216"/>
      <c r="T119" s="217"/>
      <c r="AT119" s="218" t="s">
        <v>140</v>
      </c>
      <c r="AU119" s="218" t="s">
        <v>81</v>
      </c>
      <c r="AV119" s="11" t="s">
        <v>77</v>
      </c>
      <c r="AW119" s="11" t="s">
        <v>36</v>
      </c>
      <c r="AX119" s="11" t="s">
        <v>72</v>
      </c>
      <c r="AY119" s="218" t="s">
        <v>127</v>
      </c>
    </row>
    <row r="120" spans="2:51" s="11" customFormat="1" ht="13.5">
      <c r="B120" s="208"/>
      <c r="C120" s="209"/>
      <c r="D120" s="204" t="s">
        <v>140</v>
      </c>
      <c r="E120" s="210" t="s">
        <v>21</v>
      </c>
      <c r="F120" s="211" t="s">
        <v>174</v>
      </c>
      <c r="G120" s="209"/>
      <c r="H120" s="212" t="s">
        <v>21</v>
      </c>
      <c r="I120" s="213"/>
      <c r="J120" s="209"/>
      <c r="K120" s="209"/>
      <c r="L120" s="214"/>
      <c r="M120" s="215"/>
      <c r="N120" s="216"/>
      <c r="O120" s="216"/>
      <c r="P120" s="216"/>
      <c r="Q120" s="216"/>
      <c r="R120" s="216"/>
      <c r="S120" s="216"/>
      <c r="T120" s="217"/>
      <c r="AT120" s="218" t="s">
        <v>140</v>
      </c>
      <c r="AU120" s="218" t="s">
        <v>81</v>
      </c>
      <c r="AV120" s="11" t="s">
        <v>77</v>
      </c>
      <c r="AW120" s="11" t="s">
        <v>36</v>
      </c>
      <c r="AX120" s="11" t="s">
        <v>72</v>
      </c>
      <c r="AY120" s="218" t="s">
        <v>127</v>
      </c>
    </row>
    <row r="121" spans="2:51" s="12" customFormat="1" ht="13.5">
      <c r="B121" s="219"/>
      <c r="C121" s="220"/>
      <c r="D121" s="204" t="s">
        <v>140</v>
      </c>
      <c r="E121" s="221" t="s">
        <v>21</v>
      </c>
      <c r="F121" s="222" t="s">
        <v>175</v>
      </c>
      <c r="G121" s="220"/>
      <c r="H121" s="223">
        <v>5.25</v>
      </c>
      <c r="I121" s="224"/>
      <c r="J121" s="220"/>
      <c r="K121" s="220"/>
      <c r="L121" s="225"/>
      <c r="M121" s="226"/>
      <c r="N121" s="227"/>
      <c r="O121" s="227"/>
      <c r="P121" s="227"/>
      <c r="Q121" s="227"/>
      <c r="R121" s="227"/>
      <c r="S121" s="227"/>
      <c r="T121" s="228"/>
      <c r="AT121" s="229" t="s">
        <v>140</v>
      </c>
      <c r="AU121" s="229" t="s">
        <v>81</v>
      </c>
      <c r="AV121" s="12" t="s">
        <v>81</v>
      </c>
      <c r="AW121" s="12" t="s">
        <v>36</v>
      </c>
      <c r="AX121" s="12" t="s">
        <v>72</v>
      </c>
      <c r="AY121" s="229" t="s">
        <v>127</v>
      </c>
    </row>
    <row r="122" spans="2:51" s="11" customFormat="1" ht="27">
      <c r="B122" s="208"/>
      <c r="C122" s="209"/>
      <c r="D122" s="204" t="s">
        <v>140</v>
      </c>
      <c r="E122" s="210" t="s">
        <v>21</v>
      </c>
      <c r="F122" s="211" t="s">
        <v>176</v>
      </c>
      <c r="G122" s="209"/>
      <c r="H122" s="212" t="s">
        <v>21</v>
      </c>
      <c r="I122" s="213"/>
      <c r="J122" s="209"/>
      <c r="K122" s="209"/>
      <c r="L122" s="214"/>
      <c r="M122" s="215"/>
      <c r="N122" s="216"/>
      <c r="O122" s="216"/>
      <c r="P122" s="216"/>
      <c r="Q122" s="216"/>
      <c r="R122" s="216"/>
      <c r="S122" s="216"/>
      <c r="T122" s="217"/>
      <c r="AT122" s="218" t="s">
        <v>140</v>
      </c>
      <c r="AU122" s="218" t="s">
        <v>81</v>
      </c>
      <c r="AV122" s="11" t="s">
        <v>77</v>
      </c>
      <c r="AW122" s="11" t="s">
        <v>36</v>
      </c>
      <c r="AX122" s="11" t="s">
        <v>72</v>
      </c>
      <c r="AY122" s="218" t="s">
        <v>127</v>
      </c>
    </row>
    <row r="123" spans="2:51" s="12" customFormat="1" ht="13.5">
      <c r="B123" s="219"/>
      <c r="C123" s="220"/>
      <c r="D123" s="204" t="s">
        <v>140</v>
      </c>
      <c r="E123" s="221" t="s">
        <v>21</v>
      </c>
      <c r="F123" s="222" t="s">
        <v>177</v>
      </c>
      <c r="G123" s="220"/>
      <c r="H123" s="223">
        <v>36.12</v>
      </c>
      <c r="I123" s="224"/>
      <c r="J123" s="220"/>
      <c r="K123" s="220"/>
      <c r="L123" s="225"/>
      <c r="M123" s="226"/>
      <c r="N123" s="227"/>
      <c r="O123" s="227"/>
      <c r="P123" s="227"/>
      <c r="Q123" s="227"/>
      <c r="R123" s="227"/>
      <c r="S123" s="227"/>
      <c r="T123" s="228"/>
      <c r="AT123" s="229" t="s">
        <v>140</v>
      </c>
      <c r="AU123" s="229" t="s">
        <v>81</v>
      </c>
      <c r="AV123" s="12" t="s">
        <v>81</v>
      </c>
      <c r="AW123" s="12" t="s">
        <v>36</v>
      </c>
      <c r="AX123" s="12" t="s">
        <v>72</v>
      </c>
      <c r="AY123" s="229" t="s">
        <v>127</v>
      </c>
    </row>
    <row r="124" spans="2:51" s="13" customFormat="1" ht="13.5">
      <c r="B124" s="230"/>
      <c r="C124" s="231"/>
      <c r="D124" s="232" t="s">
        <v>140</v>
      </c>
      <c r="E124" s="233" t="s">
        <v>21</v>
      </c>
      <c r="F124" s="234" t="s">
        <v>146</v>
      </c>
      <c r="G124" s="231"/>
      <c r="H124" s="235">
        <v>41.37</v>
      </c>
      <c r="I124" s="236"/>
      <c r="J124" s="231"/>
      <c r="K124" s="231"/>
      <c r="L124" s="237"/>
      <c r="M124" s="238"/>
      <c r="N124" s="239"/>
      <c r="O124" s="239"/>
      <c r="P124" s="239"/>
      <c r="Q124" s="239"/>
      <c r="R124" s="239"/>
      <c r="S124" s="239"/>
      <c r="T124" s="240"/>
      <c r="AT124" s="241" t="s">
        <v>140</v>
      </c>
      <c r="AU124" s="241" t="s">
        <v>81</v>
      </c>
      <c r="AV124" s="13" t="s">
        <v>134</v>
      </c>
      <c r="AW124" s="13" t="s">
        <v>36</v>
      </c>
      <c r="AX124" s="13" t="s">
        <v>77</v>
      </c>
      <c r="AY124" s="241" t="s">
        <v>127</v>
      </c>
    </row>
    <row r="125" spans="2:65" s="1" customFormat="1" ht="22.5" customHeight="1">
      <c r="B125" s="40"/>
      <c r="C125" s="192" t="s">
        <v>178</v>
      </c>
      <c r="D125" s="192" t="s">
        <v>129</v>
      </c>
      <c r="E125" s="193" t="s">
        <v>179</v>
      </c>
      <c r="F125" s="194" t="s">
        <v>180</v>
      </c>
      <c r="G125" s="195" t="s">
        <v>181</v>
      </c>
      <c r="H125" s="196">
        <v>10.519</v>
      </c>
      <c r="I125" s="197"/>
      <c r="J125" s="198">
        <f>ROUND(I125*H125,2)</f>
        <v>0</v>
      </c>
      <c r="K125" s="194" t="s">
        <v>133</v>
      </c>
      <c r="L125" s="60"/>
      <c r="M125" s="199" t="s">
        <v>21</v>
      </c>
      <c r="N125" s="200" t="s">
        <v>43</v>
      </c>
      <c r="O125" s="41"/>
      <c r="P125" s="201">
        <f>O125*H125</f>
        <v>0</v>
      </c>
      <c r="Q125" s="201">
        <v>0</v>
      </c>
      <c r="R125" s="201">
        <f>Q125*H125</f>
        <v>0</v>
      </c>
      <c r="S125" s="201">
        <v>0</v>
      </c>
      <c r="T125" s="202">
        <f>S125*H125</f>
        <v>0</v>
      </c>
      <c r="AR125" s="23" t="s">
        <v>134</v>
      </c>
      <c r="AT125" s="23" t="s">
        <v>129</v>
      </c>
      <c r="AU125" s="23" t="s">
        <v>81</v>
      </c>
      <c r="AY125" s="23" t="s">
        <v>127</v>
      </c>
      <c r="BE125" s="203">
        <f>IF(N125="základní",J125,0)</f>
        <v>0</v>
      </c>
      <c r="BF125" s="203">
        <f>IF(N125="snížená",J125,0)</f>
        <v>0</v>
      </c>
      <c r="BG125" s="203">
        <f>IF(N125="zákl. přenesená",J125,0)</f>
        <v>0</v>
      </c>
      <c r="BH125" s="203">
        <f>IF(N125="sníž. přenesená",J125,0)</f>
        <v>0</v>
      </c>
      <c r="BI125" s="203">
        <f>IF(N125="nulová",J125,0)</f>
        <v>0</v>
      </c>
      <c r="BJ125" s="23" t="s">
        <v>77</v>
      </c>
      <c r="BK125" s="203">
        <f>ROUND(I125*H125,2)</f>
        <v>0</v>
      </c>
      <c r="BL125" s="23" t="s">
        <v>134</v>
      </c>
      <c r="BM125" s="23" t="s">
        <v>182</v>
      </c>
    </row>
    <row r="126" spans="2:47" s="1" customFormat="1" ht="27">
      <c r="B126" s="40"/>
      <c r="C126" s="62"/>
      <c r="D126" s="204" t="s">
        <v>136</v>
      </c>
      <c r="E126" s="62"/>
      <c r="F126" s="205" t="s">
        <v>183</v>
      </c>
      <c r="G126" s="62"/>
      <c r="H126" s="62"/>
      <c r="I126" s="162"/>
      <c r="J126" s="62"/>
      <c r="K126" s="62"/>
      <c r="L126" s="60"/>
      <c r="M126" s="206"/>
      <c r="N126" s="41"/>
      <c r="O126" s="41"/>
      <c r="P126" s="41"/>
      <c r="Q126" s="41"/>
      <c r="R126" s="41"/>
      <c r="S126" s="41"/>
      <c r="T126" s="77"/>
      <c r="AT126" s="23" t="s">
        <v>136</v>
      </c>
      <c r="AU126" s="23" t="s">
        <v>81</v>
      </c>
    </row>
    <row r="127" spans="2:47" s="1" customFormat="1" ht="270">
      <c r="B127" s="40"/>
      <c r="C127" s="62"/>
      <c r="D127" s="204" t="s">
        <v>138</v>
      </c>
      <c r="E127" s="62"/>
      <c r="F127" s="207" t="s">
        <v>184</v>
      </c>
      <c r="G127" s="62"/>
      <c r="H127" s="62"/>
      <c r="I127" s="162"/>
      <c r="J127" s="62"/>
      <c r="K127" s="62"/>
      <c r="L127" s="60"/>
      <c r="M127" s="206"/>
      <c r="N127" s="41"/>
      <c r="O127" s="41"/>
      <c r="P127" s="41"/>
      <c r="Q127" s="41"/>
      <c r="R127" s="41"/>
      <c r="S127" s="41"/>
      <c r="T127" s="77"/>
      <c r="AT127" s="23" t="s">
        <v>138</v>
      </c>
      <c r="AU127" s="23" t="s">
        <v>81</v>
      </c>
    </row>
    <row r="128" spans="2:51" s="11" customFormat="1" ht="13.5">
      <c r="B128" s="208"/>
      <c r="C128" s="209"/>
      <c r="D128" s="204" t="s">
        <v>140</v>
      </c>
      <c r="E128" s="210" t="s">
        <v>21</v>
      </c>
      <c r="F128" s="211" t="s">
        <v>141</v>
      </c>
      <c r="G128" s="209"/>
      <c r="H128" s="212" t="s">
        <v>21</v>
      </c>
      <c r="I128" s="213"/>
      <c r="J128" s="209"/>
      <c r="K128" s="209"/>
      <c r="L128" s="214"/>
      <c r="M128" s="215"/>
      <c r="N128" s="216"/>
      <c r="O128" s="216"/>
      <c r="P128" s="216"/>
      <c r="Q128" s="216"/>
      <c r="R128" s="216"/>
      <c r="S128" s="216"/>
      <c r="T128" s="217"/>
      <c r="AT128" s="218" t="s">
        <v>140</v>
      </c>
      <c r="AU128" s="218" t="s">
        <v>81</v>
      </c>
      <c r="AV128" s="11" t="s">
        <v>77</v>
      </c>
      <c r="AW128" s="11" t="s">
        <v>36</v>
      </c>
      <c r="AX128" s="11" t="s">
        <v>72</v>
      </c>
      <c r="AY128" s="218" t="s">
        <v>127</v>
      </c>
    </row>
    <row r="129" spans="2:51" s="11" customFormat="1" ht="13.5">
      <c r="B129" s="208"/>
      <c r="C129" s="209"/>
      <c r="D129" s="204" t="s">
        <v>140</v>
      </c>
      <c r="E129" s="210" t="s">
        <v>21</v>
      </c>
      <c r="F129" s="211" t="s">
        <v>185</v>
      </c>
      <c r="G129" s="209"/>
      <c r="H129" s="212" t="s">
        <v>21</v>
      </c>
      <c r="I129" s="213"/>
      <c r="J129" s="209"/>
      <c r="K129" s="209"/>
      <c r="L129" s="214"/>
      <c r="M129" s="215"/>
      <c r="N129" s="216"/>
      <c r="O129" s="216"/>
      <c r="P129" s="216"/>
      <c r="Q129" s="216"/>
      <c r="R129" s="216"/>
      <c r="S129" s="216"/>
      <c r="T129" s="217"/>
      <c r="AT129" s="218" t="s">
        <v>140</v>
      </c>
      <c r="AU129" s="218" t="s">
        <v>81</v>
      </c>
      <c r="AV129" s="11" t="s">
        <v>77</v>
      </c>
      <c r="AW129" s="11" t="s">
        <v>36</v>
      </c>
      <c r="AX129" s="11" t="s">
        <v>72</v>
      </c>
      <c r="AY129" s="218" t="s">
        <v>127</v>
      </c>
    </row>
    <row r="130" spans="2:51" s="12" customFormat="1" ht="13.5">
      <c r="B130" s="219"/>
      <c r="C130" s="220"/>
      <c r="D130" s="232" t="s">
        <v>140</v>
      </c>
      <c r="E130" s="242" t="s">
        <v>21</v>
      </c>
      <c r="F130" s="243" t="s">
        <v>186</v>
      </c>
      <c r="G130" s="220"/>
      <c r="H130" s="244">
        <v>10.519</v>
      </c>
      <c r="I130" s="224"/>
      <c r="J130" s="220"/>
      <c r="K130" s="220"/>
      <c r="L130" s="225"/>
      <c r="M130" s="226"/>
      <c r="N130" s="227"/>
      <c r="O130" s="227"/>
      <c r="P130" s="227"/>
      <c r="Q130" s="227"/>
      <c r="R130" s="227"/>
      <c r="S130" s="227"/>
      <c r="T130" s="228"/>
      <c r="AT130" s="229" t="s">
        <v>140</v>
      </c>
      <c r="AU130" s="229" t="s">
        <v>81</v>
      </c>
      <c r="AV130" s="12" t="s">
        <v>81</v>
      </c>
      <c r="AW130" s="12" t="s">
        <v>36</v>
      </c>
      <c r="AX130" s="12" t="s">
        <v>77</v>
      </c>
      <c r="AY130" s="229" t="s">
        <v>127</v>
      </c>
    </row>
    <row r="131" spans="2:65" s="1" customFormat="1" ht="22.5" customHeight="1">
      <c r="B131" s="40"/>
      <c r="C131" s="192" t="s">
        <v>187</v>
      </c>
      <c r="D131" s="192" t="s">
        <v>129</v>
      </c>
      <c r="E131" s="193" t="s">
        <v>188</v>
      </c>
      <c r="F131" s="194" t="s">
        <v>189</v>
      </c>
      <c r="G131" s="195" t="s">
        <v>181</v>
      </c>
      <c r="H131" s="196">
        <v>22.056</v>
      </c>
      <c r="I131" s="197"/>
      <c r="J131" s="198">
        <f>ROUND(I131*H131,2)</f>
        <v>0</v>
      </c>
      <c r="K131" s="194" t="s">
        <v>133</v>
      </c>
      <c r="L131" s="60"/>
      <c r="M131" s="199" t="s">
        <v>21</v>
      </c>
      <c r="N131" s="200" t="s">
        <v>43</v>
      </c>
      <c r="O131" s="41"/>
      <c r="P131" s="201">
        <f>O131*H131</f>
        <v>0</v>
      </c>
      <c r="Q131" s="201">
        <v>0</v>
      </c>
      <c r="R131" s="201">
        <f>Q131*H131</f>
        <v>0</v>
      </c>
      <c r="S131" s="201">
        <v>0</v>
      </c>
      <c r="T131" s="202">
        <f>S131*H131</f>
        <v>0</v>
      </c>
      <c r="AR131" s="23" t="s">
        <v>134</v>
      </c>
      <c r="AT131" s="23" t="s">
        <v>129</v>
      </c>
      <c r="AU131" s="23" t="s">
        <v>81</v>
      </c>
      <c r="AY131" s="23" t="s">
        <v>127</v>
      </c>
      <c r="BE131" s="203">
        <f>IF(N131="základní",J131,0)</f>
        <v>0</v>
      </c>
      <c r="BF131" s="203">
        <f>IF(N131="snížená",J131,0)</f>
        <v>0</v>
      </c>
      <c r="BG131" s="203">
        <f>IF(N131="zákl. přenesená",J131,0)</f>
        <v>0</v>
      </c>
      <c r="BH131" s="203">
        <f>IF(N131="sníž. přenesená",J131,0)</f>
        <v>0</v>
      </c>
      <c r="BI131" s="203">
        <f>IF(N131="nulová",J131,0)</f>
        <v>0</v>
      </c>
      <c r="BJ131" s="23" t="s">
        <v>77</v>
      </c>
      <c r="BK131" s="203">
        <f>ROUND(I131*H131,2)</f>
        <v>0</v>
      </c>
      <c r="BL131" s="23" t="s">
        <v>134</v>
      </c>
      <c r="BM131" s="23" t="s">
        <v>190</v>
      </c>
    </row>
    <row r="132" spans="2:47" s="1" customFormat="1" ht="27">
      <c r="B132" s="40"/>
      <c r="C132" s="62"/>
      <c r="D132" s="204" t="s">
        <v>136</v>
      </c>
      <c r="E132" s="62"/>
      <c r="F132" s="205" t="s">
        <v>191</v>
      </c>
      <c r="G132" s="62"/>
      <c r="H132" s="62"/>
      <c r="I132" s="162"/>
      <c r="J132" s="62"/>
      <c r="K132" s="62"/>
      <c r="L132" s="60"/>
      <c r="M132" s="206"/>
      <c r="N132" s="41"/>
      <c r="O132" s="41"/>
      <c r="P132" s="41"/>
      <c r="Q132" s="41"/>
      <c r="R132" s="41"/>
      <c r="S132" s="41"/>
      <c r="T132" s="77"/>
      <c r="AT132" s="23" t="s">
        <v>136</v>
      </c>
      <c r="AU132" s="23" t="s">
        <v>81</v>
      </c>
    </row>
    <row r="133" spans="2:47" s="1" customFormat="1" ht="94.5">
      <c r="B133" s="40"/>
      <c r="C133" s="62"/>
      <c r="D133" s="204" t="s">
        <v>138</v>
      </c>
      <c r="E133" s="62"/>
      <c r="F133" s="207" t="s">
        <v>192</v>
      </c>
      <c r="G133" s="62"/>
      <c r="H133" s="62"/>
      <c r="I133" s="162"/>
      <c r="J133" s="62"/>
      <c r="K133" s="62"/>
      <c r="L133" s="60"/>
      <c r="M133" s="206"/>
      <c r="N133" s="41"/>
      <c r="O133" s="41"/>
      <c r="P133" s="41"/>
      <c r="Q133" s="41"/>
      <c r="R133" s="41"/>
      <c r="S133" s="41"/>
      <c r="T133" s="77"/>
      <c r="AT133" s="23" t="s">
        <v>138</v>
      </c>
      <c r="AU133" s="23" t="s">
        <v>81</v>
      </c>
    </row>
    <row r="134" spans="2:51" s="11" customFormat="1" ht="13.5">
      <c r="B134" s="208"/>
      <c r="C134" s="209"/>
      <c r="D134" s="204" t="s">
        <v>140</v>
      </c>
      <c r="E134" s="210" t="s">
        <v>21</v>
      </c>
      <c r="F134" s="211" t="s">
        <v>141</v>
      </c>
      <c r="G134" s="209"/>
      <c r="H134" s="212" t="s">
        <v>21</v>
      </c>
      <c r="I134" s="213"/>
      <c r="J134" s="209"/>
      <c r="K134" s="209"/>
      <c r="L134" s="214"/>
      <c r="M134" s="215"/>
      <c r="N134" s="216"/>
      <c r="O134" s="216"/>
      <c r="P134" s="216"/>
      <c r="Q134" s="216"/>
      <c r="R134" s="216"/>
      <c r="S134" s="216"/>
      <c r="T134" s="217"/>
      <c r="AT134" s="218" t="s">
        <v>140</v>
      </c>
      <c r="AU134" s="218" t="s">
        <v>81</v>
      </c>
      <c r="AV134" s="11" t="s">
        <v>77</v>
      </c>
      <c r="AW134" s="11" t="s">
        <v>36</v>
      </c>
      <c r="AX134" s="11" t="s">
        <v>72</v>
      </c>
      <c r="AY134" s="218" t="s">
        <v>127</v>
      </c>
    </row>
    <row r="135" spans="2:51" s="11" customFormat="1" ht="13.5">
      <c r="B135" s="208"/>
      <c r="C135" s="209"/>
      <c r="D135" s="204" t="s">
        <v>140</v>
      </c>
      <c r="E135" s="210" t="s">
        <v>21</v>
      </c>
      <c r="F135" s="211" t="s">
        <v>193</v>
      </c>
      <c r="G135" s="209"/>
      <c r="H135" s="212" t="s">
        <v>21</v>
      </c>
      <c r="I135" s="213"/>
      <c r="J135" s="209"/>
      <c r="K135" s="209"/>
      <c r="L135" s="214"/>
      <c r="M135" s="215"/>
      <c r="N135" s="216"/>
      <c r="O135" s="216"/>
      <c r="P135" s="216"/>
      <c r="Q135" s="216"/>
      <c r="R135" s="216"/>
      <c r="S135" s="216"/>
      <c r="T135" s="217"/>
      <c r="AT135" s="218" t="s">
        <v>140</v>
      </c>
      <c r="AU135" s="218" t="s">
        <v>81</v>
      </c>
      <c r="AV135" s="11" t="s">
        <v>77</v>
      </c>
      <c r="AW135" s="11" t="s">
        <v>36</v>
      </c>
      <c r="AX135" s="11" t="s">
        <v>72</v>
      </c>
      <c r="AY135" s="218" t="s">
        <v>127</v>
      </c>
    </row>
    <row r="136" spans="2:51" s="12" customFormat="1" ht="13.5">
      <c r="B136" s="219"/>
      <c r="C136" s="220"/>
      <c r="D136" s="204" t="s">
        <v>140</v>
      </c>
      <c r="E136" s="221" t="s">
        <v>21</v>
      </c>
      <c r="F136" s="222" t="s">
        <v>194</v>
      </c>
      <c r="G136" s="220"/>
      <c r="H136" s="223">
        <v>18.4</v>
      </c>
      <c r="I136" s="224"/>
      <c r="J136" s="220"/>
      <c r="K136" s="220"/>
      <c r="L136" s="225"/>
      <c r="M136" s="226"/>
      <c r="N136" s="227"/>
      <c r="O136" s="227"/>
      <c r="P136" s="227"/>
      <c r="Q136" s="227"/>
      <c r="R136" s="227"/>
      <c r="S136" s="227"/>
      <c r="T136" s="228"/>
      <c r="AT136" s="229" t="s">
        <v>140</v>
      </c>
      <c r="AU136" s="229" t="s">
        <v>81</v>
      </c>
      <c r="AV136" s="12" t="s">
        <v>81</v>
      </c>
      <c r="AW136" s="12" t="s">
        <v>36</v>
      </c>
      <c r="AX136" s="12" t="s">
        <v>72</v>
      </c>
      <c r="AY136" s="229" t="s">
        <v>127</v>
      </c>
    </row>
    <row r="137" spans="2:51" s="11" customFormat="1" ht="13.5">
      <c r="B137" s="208"/>
      <c r="C137" s="209"/>
      <c r="D137" s="204" t="s">
        <v>140</v>
      </c>
      <c r="E137" s="210" t="s">
        <v>21</v>
      </c>
      <c r="F137" s="211" t="s">
        <v>195</v>
      </c>
      <c r="G137" s="209"/>
      <c r="H137" s="212" t="s">
        <v>21</v>
      </c>
      <c r="I137" s="213"/>
      <c r="J137" s="209"/>
      <c r="K137" s="209"/>
      <c r="L137" s="214"/>
      <c r="M137" s="215"/>
      <c r="N137" s="216"/>
      <c r="O137" s="216"/>
      <c r="P137" s="216"/>
      <c r="Q137" s="216"/>
      <c r="R137" s="216"/>
      <c r="S137" s="216"/>
      <c r="T137" s="217"/>
      <c r="AT137" s="218" t="s">
        <v>140</v>
      </c>
      <c r="AU137" s="218" t="s">
        <v>81</v>
      </c>
      <c r="AV137" s="11" t="s">
        <v>77</v>
      </c>
      <c r="AW137" s="11" t="s">
        <v>36</v>
      </c>
      <c r="AX137" s="11" t="s">
        <v>72</v>
      </c>
      <c r="AY137" s="218" t="s">
        <v>127</v>
      </c>
    </row>
    <row r="138" spans="2:51" s="12" customFormat="1" ht="13.5">
      <c r="B138" s="219"/>
      <c r="C138" s="220"/>
      <c r="D138" s="204" t="s">
        <v>140</v>
      </c>
      <c r="E138" s="221" t="s">
        <v>21</v>
      </c>
      <c r="F138" s="222" t="s">
        <v>196</v>
      </c>
      <c r="G138" s="220"/>
      <c r="H138" s="223">
        <v>3.656</v>
      </c>
      <c r="I138" s="224"/>
      <c r="J138" s="220"/>
      <c r="K138" s="220"/>
      <c r="L138" s="225"/>
      <c r="M138" s="226"/>
      <c r="N138" s="227"/>
      <c r="O138" s="227"/>
      <c r="P138" s="227"/>
      <c r="Q138" s="227"/>
      <c r="R138" s="227"/>
      <c r="S138" s="227"/>
      <c r="T138" s="228"/>
      <c r="AT138" s="229" t="s">
        <v>140</v>
      </c>
      <c r="AU138" s="229" t="s">
        <v>81</v>
      </c>
      <c r="AV138" s="12" t="s">
        <v>81</v>
      </c>
      <c r="AW138" s="12" t="s">
        <v>36</v>
      </c>
      <c r="AX138" s="12" t="s">
        <v>72</v>
      </c>
      <c r="AY138" s="229" t="s">
        <v>127</v>
      </c>
    </row>
    <row r="139" spans="2:51" s="13" customFormat="1" ht="13.5">
      <c r="B139" s="230"/>
      <c r="C139" s="231"/>
      <c r="D139" s="232" t="s">
        <v>140</v>
      </c>
      <c r="E139" s="233" t="s">
        <v>21</v>
      </c>
      <c r="F139" s="234" t="s">
        <v>146</v>
      </c>
      <c r="G139" s="231"/>
      <c r="H139" s="235">
        <v>22.056</v>
      </c>
      <c r="I139" s="236"/>
      <c r="J139" s="231"/>
      <c r="K139" s="231"/>
      <c r="L139" s="237"/>
      <c r="M139" s="238"/>
      <c r="N139" s="239"/>
      <c r="O139" s="239"/>
      <c r="P139" s="239"/>
      <c r="Q139" s="239"/>
      <c r="R139" s="239"/>
      <c r="S139" s="239"/>
      <c r="T139" s="240"/>
      <c r="AT139" s="241" t="s">
        <v>140</v>
      </c>
      <c r="AU139" s="241" t="s">
        <v>81</v>
      </c>
      <c r="AV139" s="13" t="s">
        <v>134</v>
      </c>
      <c r="AW139" s="13" t="s">
        <v>36</v>
      </c>
      <c r="AX139" s="13" t="s">
        <v>77</v>
      </c>
      <c r="AY139" s="241" t="s">
        <v>127</v>
      </c>
    </row>
    <row r="140" spans="2:65" s="1" customFormat="1" ht="22.5" customHeight="1">
      <c r="B140" s="40"/>
      <c r="C140" s="192" t="s">
        <v>197</v>
      </c>
      <c r="D140" s="192" t="s">
        <v>129</v>
      </c>
      <c r="E140" s="193" t="s">
        <v>198</v>
      </c>
      <c r="F140" s="194" t="s">
        <v>199</v>
      </c>
      <c r="G140" s="195" t="s">
        <v>181</v>
      </c>
      <c r="H140" s="196">
        <v>4.394</v>
      </c>
      <c r="I140" s="197"/>
      <c r="J140" s="198">
        <f>ROUND(I140*H140,2)</f>
        <v>0</v>
      </c>
      <c r="K140" s="194" t="s">
        <v>133</v>
      </c>
      <c r="L140" s="60"/>
      <c r="M140" s="199" t="s">
        <v>21</v>
      </c>
      <c r="N140" s="200" t="s">
        <v>43</v>
      </c>
      <c r="O140" s="41"/>
      <c r="P140" s="201">
        <f>O140*H140</f>
        <v>0</v>
      </c>
      <c r="Q140" s="201">
        <v>0</v>
      </c>
      <c r="R140" s="201">
        <f>Q140*H140</f>
        <v>0</v>
      </c>
      <c r="S140" s="201">
        <v>0</v>
      </c>
      <c r="T140" s="202">
        <f>S140*H140</f>
        <v>0</v>
      </c>
      <c r="AR140" s="23" t="s">
        <v>134</v>
      </c>
      <c r="AT140" s="23" t="s">
        <v>129</v>
      </c>
      <c r="AU140" s="23" t="s">
        <v>81</v>
      </c>
      <c r="AY140" s="23" t="s">
        <v>127</v>
      </c>
      <c r="BE140" s="203">
        <f>IF(N140="základní",J140,0)</f>
        <v>0</v>
      </c>
      <c r="BF140" s="203">
        <f>IF(N140="snížená",J140,0)</f>
        <v>0</v>
      </c>
      <c r="BG140" s="203">
        <f>IF(N140="zákl. přenesená",J140,0)</f>
        <v>0</v>
      </c>
      <c r="BH140" s="203">
        <f>IF(N140="sníž. přenesená",J140,0)</f>
        <v>0</v>
      </c>
      <c r="BI140" s="203">
        <f>IF(N140="nulová",J140,0)</f>
        <v>0</v>
      </c>
      <c r="BJ140" s="23" t="s">
        <v>77</v>
      </c>
      <c r="BK140" s="203">
        <f>ROUND(I140*H140,2)</f>
        <v>0</v>
      </c>
      <c r="BL140" s="23" t="s">
        <v>134</v>
      </c>
      <c r="BM140" s="23" t="s">
        <v>200</v>
      </c>
    </row>
    <row r="141" spans="2:47" s="1" customFormat="1" ht="27">
      <c r="B141" s="40"/>
      <c r="C141" s="62"/>
      <c r="D141" s="204" t="s">
        <v>136</v>
      </c>
      <c r="E141" s="62"/>
      <c r="F141" s="205" t="s">
        <v>201</v>
      </c>
      <c r="G141" s="62"/>
      <c r="H141" s="62"/>
      <c r="I141" s="162"/>
      <c r="J141" s="62"/>
      <c r="K141" s="62"/>
      <c r="L141" s="60"/>
      <c r="M141" s="206"/>
      <c r="N141" s="41"/>
      <c r="O141" s="41"/>
      <c r="P141" s="41"/>
      <c r="Q141" s="41"/>
      <c r="R141" s="41"/>
      <c r="S141" s="41"/>
      <c r="T141" s="77"/>
      <c r="AT141" s="23" t="s">
        <v>136</v>
      </c>
      <c r="AU141" s="23" t="s">
        <v>81</v>
      </c>
    </row>
    <row r="142" spans="2:47" s="1" customFormat="1" ht="189">
      <c r="B142" s="40"/>
      <c r="C142" s="62"/>
      <c r="D142" s="204" t="s">
        <v>138</v>
      </c>
      <c r="E142" s="62"/>
      <c r="F142" s="207" t="s">
        <v>202</v>
      </c>
      <c r="G142" s="62"/>
      <c r="H142" s="62"/>
      <c r="I142" s="162"/>
      <c r="J142" s="62"/>
      <c r="K142" s="62"/>
      <c r="L142" s="60"/>
      <c r="M142" s="206"/>
      <c r="N142" s="41"/>
      <c r="O142" s="41"/>
      <c r="P142" s="41"/>
      <c r="Q142" s="41"/>
      <c r="R142" s="41"/>
      <c r="S142" s="41"/>
      <c r="T142" s="77"/>
      <c r="AT142" s="23" t="s">
        <v>138</v>
      </c>
      <c r="AU142" s="23" t="s">
        <v>81</v>
      </c>
    </row>
    <row r="143" spans="2:51" s="11" customFormat="1" ht="13.5">
      <c r="B143" s="208"/>
      <c r="C143" s="209"/>
      <c r="D143" s="204" t="s">
        <v>140</v>
      </c>
      <c r="E143" s="210" t="s">
        <v>21</v>
      </c>
      <c r="F143" s="211" t="s">
        <v>141</v>
      </c>
      <c r="G143" s="209"/>
      <c r="H143" s="212" t="s">
        <v>21</v>
      </c>
      <c r="I143" s="213"/>
      <c r="J143" s="209"/>
      <c r="K143" s="209"/>
      <c r="L143" s="214"/>
      <c r="M143" s="215"/>
      <c r="N143" s="216"/>
      <c r="O143" s="216"/>
      <c r="P143" s="216"/>
      <c r="Q143" s="216"/>
      <c r="R143" s="216"/>
      <c r="S143" s="216"/>
      <c r="T143" s="217"/>
      <c r="AT143" s="218" t="s">
        <v>140</v>
      </c>
      <c r="AU143" s="218" t="s">
        <v>81</v>
      </c>
      <c r="AV143" s="11" t="s">
        <v>77</v>
      </c>
      <c r="AW143" s="11" t="s">
        <v>36</v>
      </c>
      <c r="AX143" s="11" t="s">
        <v>72</v>
      </c>
      <c r="AY143" s="218" t="s">
        <v>127</v>
      </c>
    </row>
    <row r="144" spans="2:51" s="11" customFormat="1" ht="13.5">
      <c r="B144" s="208"/>
      <c r="C144" s="209"/>
      <c r="D144" s="204" t="s">
        <v>140</v>
      </c>
      <c r="E144" s="210" t="s">
        <v>21</v>
      </c>
      <c r="F144" s="211" t="s">
        <v>203</v>
      </c>
      <c r="G144" s="209"/>
      <c r="H144" s="212" t="s">
        <v>21</v>
      </c>
      <c r="I144" s="213"/>
      <c r="J144" s="209"/>
      <c r="K144" s="209"/>
      <c r="L144" s="214"/>
      <c r="M144" s="215"/>
      <c r="N144" s="216"/>
      <c r="O144" s="216"/>
      <c r="P144" s="216"/>
      <c r="Q144" s="216"/>
      <c r="R144" s="216"/>
      <c r="S144" s="216"/>
      <c r="T144" s="217"/>
      <c r="AT144" s="218" t="s">
        <v>140</v>
      </c>
      <c r="AU144" s="218" t="s">
        <v>81</v>
      </c>
      <c r="AV144" s="11" t="s">
        <v>77</v>
      </c>
      <c r="AW144" s="11" t="s">
        <v>36</v>
      </c>
      <c r="AX144" s="11" t="s">
        <v>72</v>
      </c>
      <c r="AY144" s="218" t="s">
        <v>127</v>
      </c>
    </row>
    <row r="145" spans="2:51" s="12" customFormat="1" ht="13.5">
      <c r="B145" s="219"/>
      <c r="C145" s="220"/>
      <c r="D145" s="204" t="s">
        <v>140</v>
      </c>
      <c r="E145" s="221" t="s">
        <v>21</v>
      </c>
      <c r="F145" s="222" t="s">
        <v>204</v>
      </c>
      <c r="G145" s="220"/>
      <c r="H145" s="223">
        <v>0.306</v>
      </c>
      <c r="I145" s="224"/>
      <c r="J145" s="220"/>
      <c r="K145" s="220"/>
      <c r="L145" s="225"/>
      <c r="M145" s="226"/>
      <c r="N145" s="227"/>
      <c r="O145" s="227"/>
      <c r="P145" s="227"/>
      <c r="Q145" s="227"/>
      <c r="R145" s="227"/>
      <c r="S145" s="227"/>
      <c r="T145" s="228"/>
      <c r="AT145" s="229" t="s">
        <v>140</v>
      </c>
      <c r="AU145" s="229" t="s">
        <v>81</v>
      </c>
      <c r="AV145" s="12" t="s">
        <v>81</v>
      </c>
      <c r="AW145" s="12" t="s">
        <v>36</v>
      </c>
      <c r="AX145" s="12" t="s">
        <v>72</v>
      </c>
      <c r="AY145" s="229" t="s">
        <v>127</v>
      </c>
    </row>
    <row r="146" spans="2:51" s="11" customFormat="1" ht="13.5">
      <c r="B146" s="208"/>
      <c r="C146" s="209"/>
      <c r="D146" s="204" t="s">
        <v>140</v>
      </c>
      <c r="E146" s="210" t="s">
        <v>21</v>
      </c>
      <c r="F146" s="211" t="s">
        <v>205</v>
      </c>
      <c r="G146" s="209"/>
      <c r="H146" s="212" t="s">
        <v>21</v>
      </c>
      <c r="I146" s="213"/>
      <c r="J146" s="209"/>
      <c r="K146" s="209"/>
      <c r="L146" s="214"/>
      <c r="M146" s="215"/>
      <c r="N146" s="216"/>
      <c r="O146" s="216"/>
      <c r="P146" s="216"/>
      <c r="Q146" s="216"/>
      <c r="R146" s="216"/>
      <c r="S146" s="216"/>
      <c r="T146" s="217"/>
      <c r="AT146" s="218" t="s">
        <v>140</v>
      </c>
      <c r="AU146" s="218" t="s">
        <v>81</v>
      </c>
      <c r="AV146" s="11" t="s">
        <v>77</v>
      </c>
      <c r="AW146" s="11" t="s">
        <v>36</v>
      </c>
      <c r="AX146" s="11" t="s">
        <v>72</v>
      </c>
      <c r="AY146" s="218" t="s">
        <v>127</v>
      </c>
    </row>
    <row r="147" spans="2:51" s="12" customFormat="1" ht="13.5">
      <c r="B147" s="219"/>
      <c r="C147" s="220"/>
      <c r="D147" s="204" t="s">
        <v>140</v>
      </c>
      <c r="E147" s="221" t="s">
        <v>21</v>
      </c>
      <c r="F147" s="222" t="s">
        <v>206</v>
      </c>
      <c r="G147" s="220"/>
      <c r="H147" s="223">
        <v>2.349</v>
      </c>
      <c r="I147" s="224"/>
      <c r="J147" s="220"/>
      <c r="K147" s="220"/>
      <c r="L147" s="225"/>
      <c r="M147" s="226"/>
      <c r="N147" s="227"/>
      <c r="O147" s="227"/>
      <c r="P147" s="227"/>
      <c r="Q147" s="227"/>
      <c r="R147" s="227"/>
      <c r="S147" s="227"/>
      <c r="T147" s="228"/>
      <c r="AT147" s="229" t="s">
        <v>140</v>
      </c>
      <c r="AU147" s="229" t="s">
        <v>81</v>
      </c>
      <c r="AV147" s="12" t="s">
        <v>81</v>
      </c>
      <c r="AW147" s="12" t="s">
        <v>36</v>
      </c>
      <c r="AX147" s="12" t="s">
        <v>72</v>
      </c>
      <c r="AY147" s="229" t="s">
        <v>127</v>
      </c>
    </row>
    <row r="148" spans="2:51" s="11" customFormat="1" ht="13.5">
      <c r="B148" s="208"/>
      <c r="C148" s="209"/>
      <c r="D148" s="204" t="s">
        <v>140</v>
      </c>
      <c r="E148" s="210" t="s">
        <v>21</v>
      </c>
      <c r="F148" s="211" t="s">
        <v>207</v>
      </c>
      <c r="G148" s="209"/>
      <c r="H148" s="212" t="s">
        <v>21</v>
      </c>
      <c r="I148" s="213"/>
      <c r="J148" s="209"/>
      <c r="K148" s="209"/>
      <c r="L148" s="214"/>
      <c r="M148" s="215"/>
      <c r="N148" s="216"/>
      <c r="O148" s="216"/>
      <c r="P148" s="216"/>
      <c r="Q148" s="216"/>
      <c r="R148" s="216"/>
      <c r="S148" s="216"/>
      <c r="T148" s="217"/>
      <c r="AT148" s="218" t="s">
        <v>140</v>
      </c>
      <c r="AU148" s="218" t="s">
        <v>81</v>
      </c>
      <c r="AV148" s="11" t="s">
        <v>77</v>
      </c>
      <c r="AW148" s="11" t="s">
        <v>36</v>
      </c>
      <c r="AX148" s="11" t="s">
        <v>72</v>
      </c>
      <c r="AY148" s="218" t="s">
        <v>127</v>
      </c>
    </row>
    <row r="149" spans="2:51" s="12" customFormat="1" ht="13.5">
      <c r="B149" s="219"/>
      <c r="C149" s="220"/>
      <c r="D149" s="204" t="s">
        <v>140</v>
      </c>
      <c r="E149" s="221" t="s">
        <v>21</v>
      </c>
      <c r="F149" s="222" t="s">
        <v>208</v>
      </c>
      <c r="G149" s="220"/>
      <c r="H149" s="223">
        <v>1.631</v>
      </c>
      <c r="I149" s="224"/>
      <c r="J149" s="220"/>
      <c r="K149" s="220"/>
      <c r="L149" s="225"/>
      <c r="M149" s="226"/>
      <c r="N149" s="227"/>
      <c r="O149" s="227"/>
      <c r="P149" s="227"/>
      <c r="Q149" s="227"/>
      <c r="R149" s="227"/>
      <c r="S149" s="227"/>
      <c r="T149" s="228"/>
      <c r="AT149" s="229" t="s">
        <v>140</v>
      </c>
      <c r="AU149" s="229" t="s">
        <v>81</v>
      </c>
      <c r="AV149" s="12" t="s">
        <v>81</v>
      </c>
      <c r="AW149" s="12" t="s">
        <v>36</v>
      </c>
      <c r="AX149" s="12" t="s">
        <v>72</v>
      </c>
      <c r="AY149" s="229" t="s">
        <v>127</v>
      </c>
    </row>
    <row r="150" spans="2:51" s="11" customFormat="1" ht="13.5">
      <c r="B150" s="208"/>
      <c r="C150" s="209"/>
      <c r="D150" s="204" t="s">
        <v>140</v>
      </c>
      <c r="E150" s="210" t="s">
        <v>21</v>
      </c>
      <c r="F150" s="211" t="s">
        <v>209</v>
      </c>
      <c r="G150" s="209"/>
      <c r="H150" s="212" t="s">
        <v>21</v>
      </c>
      <c r="I150" s="213"/>
      <c r="J150" s="209"/>
      <c r="K150" s="209"/>
      <c r="L150" s="214"/>
      <c r="M150" s="215"/>
      <c r="N150" s="216"/>
      <c r="O150" s="216"/>
      <c r="P150" s="216"/>
      <c r="Q150" s="216"/>
      <c r="R150" s="216"/>
      <c r="S150" s="216"/>
      <c r="T150" s="217"/>
      <c r="AT150" s="218" t="s">
        <v>140</v>
      </c>
      <c r="AU150" s="218" t="s">
        <v>81</v>
      </c>
      <c r="AV150" s="11" t="s">
        <v>77</v>
      </c>
      <c r="AW150" s="11" t="s">
        <v>36</v>
      </c>
      <c r="AX150" s="11" t="s">
        <v>72</v>
      </c>
      <c r="AY150" s="218" t="s">
        <v>127</v>
      </c>
    </row>
    <row r="151" spans="2:51" s="12" customFormat="1" ht="13.5">
      <c r="B151" s="219"/>
      <c r="C151" s="220"/>
      <c r="D151" s="204" t="s">
        <v>140</v>
      </c>
      <c r="E151" s="221" t="s">
        <v>21</v>
      </c>
      <c r="F151" s="222" t="s">
        <v>210</v>
      </c>
      <c r="G151" s="220"/>
      <c r="H151" s="223">
        <v>0.108</v>
      </c>
      <c r="I151" s="224"/>
      <c r="J151" s="220"/>
      <c r="K151" s="220"/>
      <c r="L151" s="225"/>
      <c r="M151" s="226"/>
      <c r="N151" s="227"/>
      <c r="O151" s="227"/>
      <c r="P151" s="227"/>
      <c r="Q151" s="227"/>
      <c r="R151" s="227"/>
      <c r="S151" s="227"/>
      <c r="T151" s="228"/>
      <c r="AT151" s="229" t="s">
        <v>140</v>
      </c>
      <c r="AU151" s="229" t="s">
        <v>81</v>
      </c>
      <c r="AV151" s="12" t="s">
        <v>81</v>
      </c>
      <c r="AW151" s="12" t="s">
        <v>36</v>
      </c>
      <c r="AX151" s="12" t="s">
        <v>72</v>
      </c>
      <c r="AY151" s="229" t="s">
        <v>127</v>
      </c>
    </row>
    <row r="152" spans="2:51" s="13" customFormat="1" ht="13.5">
      <c r="B152" s="230"/>
      <c r="C152" s="231"/>
      <c r="D152" s="232" t="s">
        <v>140</v>
      </c>
      <c r="E152" s="233" t="s">
        <v>21</v>
      </c>
      <c r="F152" s="234" t="s">
        <v>146</v>
      </c>
      <c r="G152" s="231"/>
      <c r="H152" s="235">
        <v>4.394</v>
      </c>
      <c r="I152" s="236"/>
      <c r="J152" s="231"/>
      <c r="K152" s="231"/>
      <c r="L152" s="237"/>
      <c r="M152" s="238"/>
      <c r="N152" s="239"/>
      <c r="O152" s="239"/>
      <c r="P152" s="239"/>
      <c r="Q152" s="239"/>
      <c r="R152" s="239"/>
      <c r="S152" s="239"/>
      <c r="T152" s="240"/>
      <c r="AT152" s="241" t="s">
        <v>140</v>
      </c>
      <c r="AU152" s="241" t="s">
        <v>81</v>
      </c>
      <c r="AV152" s="13" t="s">
        <v>134</v>
      </c>
      <c r="AW152" s="13" t="s">
        <v>36</v>
      </c>
      <c r="AX152" s="13" t="s">
        <v>77</v>
      </c>
      <c r="AY152" s="241" t="s">
        <v>127</v>
      </c>
    </row>
    <row r="153" spans="2:65" s="1" customFormat="1" ht="31.5" customHeight="1">
      <c r="B153" s="40"/>
      <c r="C153" s="192" t="s">
        <v>211</v>
      </c>
      <c r="D153" s="192" t="s">
        <v>129</v>
      </c>
      <c r="E153" s="193" t="s">
        <v>212</v>
      </c>
      <c r="F153" s="194" t="s">
        <v>213</v>
      </c>
      <c r="G153" s="195" t="s">
        <v>181</v>
      </c>
      <c r="H153" s="196">
        <v>0.832</v>
      </c>
      <c r="I153" s="197"/>
      <c r="J153" s="198">
        <f>ROUND(I153*H153,2)</f>
        <v>0</v>
      </c>
      <c r="K153" s="194" t="s">
        <v>133</v>
      </c>
      <c r="L153" s="60"/>
      <c r="M153" s="199" t="s">
        <v>21</v>
      </c>
      <c r="N153" s="200" t="s">
        <v>43</v>
      </c>
      <c r="O153" s="41"/>
      <c r="P153" s="201">
        <f>O153*H153</f>
        <v>0</v>
      </c>
      <c r="Q153" s="201">
        <v>0</v>
      </c>
      <c r="R153" s="201">
        <f>Q153*H153</f>
        <v>0</v>
      </c>
      <c r="S153" s="201">
        <v>0</v>
      </c>
      <c r="T153" s="202">
        <f>S153*H153</f>
        <v>0</v>
      </c>
      <c r="AR153" s="23" t="s">
        <v>134</v>
      </c>
      <c r="AT153" s="23" t="s">
        <v>129</v>
      </c>
      <c r="AU153" s="23" t="s">
        <v>81</v>
      </c>
      <c r="AY153" s="23" t="s">
        <v>127</v>
      </c>
      <c r="BE153" s="203">
        <f>IF(N153="základní",J153,0)</f>
        <v>0</v>
      </c>
      <c r="BF153" s="203">
        <f>IF(N153="snížená",J153,0)</f>
        <v>0</v>
      </c>
      <c r="BG153" s="203">
        <f>IF(N153="zákl. přenesená",J153,0)</f>
        <v>0</v>
      </c>
      <c r="BH153" s="203">
        <f>IF(N153="sníž. přenesená",J153,0)</f>
        <v>0</v>
      </c>
      <c r="BI153" s="203">
        <f>IF(N153="nulová",J153,0)</f>
        <v>0</v>
      </c>
      <c r="BJ153" s="23" t="s">
        <v>77</v>
      </c>
      <c r="BK153" s="203">
        <f>ROUND(I153*H153,2)</f>
        <v>0</v>
      </c>
      <c r="BL153" s="23" t="s">
        <v>134</v>
      </c>
      <c r="BM153" s="23" t="s">
        <v>214</v>
      </c>
    </row>
    <row r="154" spans="2:47" s="1" customFormat="1" ht="40.5">
      <c r="B154" s="40"/>
      <c r="C154" s="62"/>
      <c r="D154" s="204" t="s">
        <v>136</v>
      </c>
      <c r="E154" s="62"/>
      <c r="F154" s="205" t="s">
        <v>215</v>
      </c>
      <c r="G154" s="62"/>
      <c r="H154" s="62"/>
      <c r="I154" s="162"/>
      <c r="J154" s="62"/>
      <c r="K154" s="62"/>
      <c r="L154" s="60"/>
      <c r="M154" s="206"/>
      <c r="N154" s="41"/>
      <c r="O154" s="41"/>
      <c r="P154" s="41"/>
      <c r="Q154" s="41"/>
      <c r="R154" s="41"/>
      <c r="S154" s="41"/>
      <c r="T154" s="77"/>
      <c r="AT154" s="23" t="s">
        <v>136</v>
      </c>
      <c r="AU154" s="23" t="s">
        <v>81</v>
      </c>
    </row>
    <row r="155" spans="2:47" s="1" customFormat="1" ht="54">
      <c r="B155" s="40"/>
      <c r="C155" s="62"/>
      <c r="D155" s="204" t="s">
        <v>138</v>
      </c>
      <c r="E155" s="62"/>
      <c r="F155" s="207" t="s">
        <v>216</v>
      </c>
      <c r="G155" s="62"/>
      <c r="H155" s="62"/>
      <c r="I155" s="162"/>
      <c r="J155" s="62"/>
      <c r="K155" s="62"/>
      <c r="L155" s="60"/>
      <c r="M155" s="206"/>
      <c r="N155" s="41"/>
      <c r="O155" s="41"/>
      <c r="P155" s="41"/>
      <c r="Q155" s="41"/>
      <c r="R155" s="41"/>
      <c r="S155" s="41"/>
      <c r="T155" s="77"/>
      <c r="AT155" s="23" t="s">
        <v>138</v>
      </c>
      <c r="AU155" s="23" t="s">
        <v>81</v>
      </c>
    </row>
    <row r="156" spans="2:51" s="11" customFormat="1" ht="13.5">
      <c r="B156" s="208"/>
      <c r="C156" s="209"/>
      <c r="D156" s="204" t="s">
        <v>140</v>
      </c>
      <c r="E156" s="210" t="s">
        <v>21</v>
      </c>
      <c r="F156" s="211" t="s">
        <v>141</v>
      </c>
      <c r="G156" s="209"/>
      <c r="H156" s="212" t="s">
        <v>21</v>
      </c>
      <c r="I156" s="213"/>
      <c r="J156" s="209"/>
      <c r="K156" s="209"/>
      <c r="L156" s="214"/>
      <c r="M156" s="215"/>
      <c r="N156" s="216"/>
      <c r="O156" s="216"/>
      <c r="P156" s="216"/>
      <c r="Q156" s="216"/>
      <c r="R156" s="216"/>
      <c r="S156" s="216"/>
      <c r="T156" s="217"/>
      <c r="AT156" s="218" t="s">
        <v>140</v>
      </c>
      <c r="AU156" s="218" t="s">
        <v>81</v>
      </c>
      <c r="AV156" s="11" t="s">
        <v>77</v>
      </c>
      <c r="AW156" s="11" t="s">
        <v>36</v>
      </c>
      <c r="AX156" s="11" t="s">
        <v>72</v>
      </c>
      <c r="AY156" s="218" t="s">
        <v>127</v>
      </c>
    </row>
    <row r="157" spans="2:51" s="11" customFormat="1" ht="13.5">
      <c r="B157" s="208"/>
      <c r="C157" s="209"/>
      <c r="D157" s="204" t="s">
        <v>140</v>
      </c>
      <c r="E157" s="210" t="s">
        <v>21</v>
      </c>
      <c r="F157" s="211" t="s">
        <v>217</v>
      </c>
      <c r="G157" s="209"/>
      <c r="H157" s="212" t="s">
        <v>21</v>
      </c>
      <c r="I157" s="213"/>
      <c r="J157" s="209"/>
      <c r="K157" s="209"/>
      <c r="L157" s="214"/>
      <c r="M157" s="215"/>
      <c r="N157" s="216"/>
      <c r="O157" s="216"/>
      <c r="P157" s="216"/>
      <c r="Q157" s="216"/>
      <c r="R157" s="216"/>
      <c r="S157" s="216"/>
      <c r="T157" s="217"/>
      <c r="AT157" s="218" t="s">
        <v>140</v>
      </c>
      <c r="AU157" s="218" t="s">
        <v>81</v>
      </c>
      <c r="AV157" s="11" t="s">
        <v>77</v>
      </c>
      <c r="AW157" s="11" t="s">
        <v>36</v>
      </c>
      <c r="AX157" s="11" t="s">
        <v>72</v>
      </c>
      <c r="AY157" s="218" t="s">
        <v>127</v>
      </c>
    </row>
    <row r="158" spans="2:51" s="12" customFormat="1" ht="13.5">
      <c r="B158" s="219"/>
      <c r="C158" s="220"/>
      <c r="D158" s="232" t="s">
        <v>140</v>
      </c>
      <c r="E158" s="242" t="s">
        <v>21</v>
      </c>
      <c r="F158" s="243" t="s">
        <v>218</v>
      </c>
      <c r="G158" s="220"/>
      <c r="H158" s="244">
        <v>0.832</v>
      </c>
      <c r="I158" s="224"/>
      <c r="J158" s="220"/>
      <c r="K158" s="220"/>
      <c r="L158" s="225"/>
      <c r="M158" s="226"/>
      <c r="N158" s="227"/>
      <c r="O158" s="227"/>
      <c r="P158" s="227"/>
      <c r="Q158" s="227"/>
      <c r="R158" s="227"/>
      <c r="S158" s="227"/>
      <c r="T158" s="228"/>
      <c r="AT158" s="229" t="s">
        <v>140</v>
      </c>
      <c r="AU158" s="229" t="s">
        <v>81</v>
      </c>
      <c r="AV158" s="12" t="s">
        <v>81</v>
      </c>
      <c r="AW158" s="12" t="s">
        <v>36</v>
      </c>
      <c r="AX158" s="12" t="s">
        <v>77</v>
      </c>
      <c r="AY158" s="229" t="s">
        <v>127</v>
      </c>
    </row>
    <row r="159" spans="2:65" s="1" customFormat="1" ht="22.5" customHeight="1">
      <c r="B159" s="40"/>
      <c r="C159" s="192" t="s">
        <v>219</v>
      </c>
      <c r="D159" s="192" t="s">
        <v>129</v>
      </c>
      <c r="E159" s="193" t="s">
        <v>220</v>
      </c>
      <c r="F159" s="194" t="s">
        <v>221</v>
      </c>
      <c r="G159" s="195" t="s">
        <v>181</v>
      </c>
      <c r="H159" s="196">
        <v>37.801</v>
      </c>
      <c r="I159" s="197"/>
      <c r="J159" s="198">
        <f>ROUND(I159*H159,2)</f>
        <v>0</v>
      </c>
      <c r="K159" s="194" t="s">
        <v>133</v>
      </c>
      <c r="L159" s="60"/>
      <c r="M159" s="199" t="s">
        <v>21</v>
      </c>
      <c r="N159" s="200" t="s">
        <v>43</v>
      </c>
      <c r="O159" s="41"/>
      <c r="P159" s="201">
        <f>O159*H159</f>
        <v>0</v>
      </c>
      <c r="Q159" s="201">
        <v>0</v>
      </c>
      <c r="R159" s="201">
        <f>Q159*H159</f>
        <v>0</v>
      </c>
      <c r="S159" s="201">
        <v>0</v>
      </c>
      <c r="T159" s="202">
        <f>S159*H159</f>
        <v>0</v>
      </c>
      <c r="AR159" s="23" t="s">
        <v>134</v>
      </c>
      <c r="AT159" s="23" t="s">
        <v>129</v>
      </c>
      <c r="AU159" s="23" t="s">
        <v>81</v>
      </c>
      <c r="AY159" s="23" t="s">
        <v>127</v>
      </c>
      <c r="BE159" s="203">
        <f>IF(N159="základní",J159,0)</f>
        <v>0</v>
      </c>
      <c r="BF159" s="203">
        <f>IF(N159="snížená",J159,0)</f>
        <v>0</v>
      </c>
      <c r="BG159" s="203">
        <f>IF(N159="zákl. přenesená",J159,0)</f>
        <v>0</v>
      </c>
      <c r="BH159" s="203">
        <f>IF(N159="sníž. přenesená",J159,0)</f>
        <v>0</v>
      </c>
      <c r="BI159" s="203">
        <f>IF(N159="nulová",J159,0)</f>
        <v>0</v>
      </c>
      <c r="BJ159" s="23" t="s">
        <v>77</v>
      </c>
      <c r="BK159" s="203">
        <f>ROUND(I159*H159,2)</f>
        <v>0</v>
      </c>
      <c r="BL159" s="23" t="s">
        <v>134</v>
      </c>
      <c r="BM159" s="23" t="s">
        <v>222</v>
      </c>
    </row>
    <row r="160" spans="2:47" s="1" customFormat="1" ht="40.5">
      <c r="B160" s="40"/>
      <c r="C160" s="62"/>
      <c r="D160" s="204" t="s">
        <v>136</v>
      </c>
      <c r="E160" s="62"/>
      <c r="F160" s="205" t="s">
        <v>223</v>
      </c>
      <c r="G160" s="62"/>
      <c r="H160" s="62"/>
      <c r="I160" s="162"/>
      <c r="J160" s="62"/>
      <c r="K160" s="62"/>
      <c r="L160" s="60"/>
      <c r="M160" s="206"/>
      <c r="N160" s="41"/>
      <c r="O160" s="41"/>
      <c r="P160" s="41"/>
      <c r="Q160" s="41"/>
      <c r="R160" s="41"/>
      <c r="S160" s="41"/>
      <c r="T160" s="77"/>
      <c r="AT160" s="23" t="s">
        <v>136</v>
      </c>
      <c r="AU160" s="23" t="s">
        <v>81</v>
      </c>
    </row>
    <row r="161" spans="2:47" s="1" customFormat="1" ht="189">
      <c r="B161" s="40"/>
      <c r="C161" s="62"/>
      <c r="D161" s="204" t="s">
        <v>138</v>
      </c>
      <c r="E161" s="62"/>
      <c r="F161" s="207" t="s">
        <v>224</v>
      </c>
      <c r="G161" s="62"/>
      <c r="H161" s="62"/>
      <c r="I161" s="162"/>
      <c r="J161" s="62"/>
      <c r="K161" s="62"/>
      <c r="L161" s="60"/>
      <c r="M161" s="206"/>
      <c r="N161" s="41"/>
      <c r="O161" s="41"/>
      <c r="P161" s="41"/>
      <c r="Q161" s="41"/>
      <c r="R161" s="41"/>
      <c r="S161" s="41"/>
      <c r="T161" s="77"/>
      <c r="AT161" s="23" t="s">
        <v>138</v>
      </c>
      <c r="AU161" s="23" t="s">
        <v>81</v>
      </c>
    </row>
    <row r="162" spans="2:51" s="12" customFormat="1" ht="13.5">
      <c r="B162" s="219"/>
      <c r="C162" s="220"/>
      <c r="D162" s="204" t="s">
        <v>140</v>
      </c>
      <c r="E162" s="221" t="s">
        <v>21</v>
      </c>
      <c r="F162" s="222" t="s">
        <v>225</v>
      </c>
      <c r="G162" s="220"/>
      <c r="H162" s="223">
        <v>10.519</v>
      </c>
      <c r="I162" s="224"/>
      <c r="J162" s="220"/>
      <c r="K162" s="220"/>
      <c r="L162" s="225"/>
      <c r="M162" s="226"/>
      <c r="N162" s="227"/>
      <c r="O162" s="227"/>
      <c r="P162" s="227"/>
      <c r="Q162" s="227"/>
      <c r="R162" s="227"/>
      <c r="S162" s="227"/>
      <c r="T162" s="228"/>
      <c r="AT162" s="229" t="s">
        <v>140</v>
      </c>
      <c r="AU162" s="229" t="s">
        <v>81</v>
      </c>
      <c r="AV162" s="12" t="s">
        <v>81</v>
      </c>
      <c r="AW162" s="12" t="s">
        <v>36</v>
      </c>
      <c r="AX162" s="12" t="s">
        <v>72</v>
      </c>
      <c r="AY162" s="229" t="s">
        <v>127</v>
      </c>
    </row>
    <row r="163" spans="2:51" s="12" customFormat="1" ht="13.5">
      <c r="B163" s="219"/>
      <c r="C163" s="220"/>
      <c r="D163" s="204" t="s">
        <v>140</v>
      </c>
      <c r="E163" s="221" t="s">
        <v>21</v>
      </c>
      <c r="F163" s="222" t="s">
        <v>226</v>
      </c>
      <c r="G163" s="220"/>
      <c r="H163" s="223">
        <v>22.056</v>
      </c>
      <c r="I163" s="224"/>
      <c r="J163" s="220"/>
      <c r="K163" s="220"/>
      <c r="L163" s="225"/>
      <c r="M163" s="226"/>
      <c r="N163" s="227"/>
      <c r="O163" s="227"/>
      <c r="P163" s="227"/>
      <c r="Q163" s="227"/>
      <c r="R163" s="227"/>
      <c r="S163" s="227"/>
      <c r="T163" s="228"/>
      <c r="AT163" s="229" t="s">
        <v>140</v>
      </c>
      <c r="AU163" s="229" t="s">
        <v>81</v>
      </c>
      <c r="AV163" s="12" t="s">
        <v>81</v>
      </c>
      <c r="AW163" s="12" t="s">
        <v>36</v>
      </c>
      <c r="AX163" s="12" t="s">
        <v>72</v>
      </c>
      <c r="AY163" s="229" t="s">
        <v>127</v>
      </c>
    </row>
    <row r="164" spans="2:51" s="12" customFormat="1" ht="13.5">
      <c r="B164" s="219"/>
      <c r="C164" s="220"/>
      <c r="D164" s="204" t="s">
        <v>140</v>
      </c>
      <c r="E164" s="221" t="s">
        <v>21</v>
      </c>
      <c r="F164" s="222" t="s">
        <v>227</v>
      </c>
      <c r="G164" s="220"/>
      <c r="H164" s="223">
        <v>4.394</v>
      </c>
      <c r="I164" s="224"/>
      <c r="J164" s="220"/>
      <c r="K164" s="220"/>
      <c r="L164" s="225"/>
      <c r="M164" s="226"/>
      <c r="N164" s="227"/>
      <c r="O164" s="227"/>
      <c r="P164" s="227"/>
      <c r="Q164" s="227"/>
      <c r="R164" s="227"/>
      <c r="S164" s="227"/>
      <c r="T164" s="228"/>
      <c r="AT164" s="229" t="s">
        <v>140</v>
      </c>
      <c r="AU164" s="229" t="s">
        <v>81</v>
      </c>
      <c r="AV164" s="12" t="s">
        <v>81</v>
      </c>
      <c r="AW164" s="12" t="s">
        <v>36</v>
      </c>
      <c r="AX164" s="12" t="s">
        <v>72</v>
      </c>
      <c r="AY164" s="229" t="s">
        <v>127</v>
      </c>
    </row>
    <row r="165" spans="2:51" s="12" customFormat="1" ht="13.5">
      <c r="B165" s="219"/>
      <c r="C165" s="220"/>
      <c r="D165" s="204" t="s">
        <v>140</v>
      </c>
      <c r="E165" s="221" t="s">
        <v>21</v>
      </c>
      <c r="F165" s="222" t="s">
        <v>228</v>
      </c>
      <c r="G165" s="220"/>
      <c r="H165" s="223">
        <v>0.832</v>
      </c>
      <c r="I165" s="224"/>
      <c r="J165" s="220"/>
      <c r="K165" s="220"/>
      <c r="L165" s="225"/>
      <c r="M165" s="226"/>
      <c r="N165" s="227"/>
      <c r="O165" s="227"/>
      <c r="P165" s="227"/>
      <c r="Q165" s="227"/>
      <c r="R165" s="227"/>
      <c r="S165" s="227"/>
      <c r="T165" s="228"/>
      <c r="AT165" s="229" t="s">
        <v>140</v>
      </c>
      <c r="AU165" s="229" t="s">
        <v>81</v>
      </c>
      <c r="AV165" s="12" t="s">
        <v>81</v>
      </c>
      <c r="AW165" s="12" t="s">
        <v>36</v>
      </c>
      <c r="AX165" s="12" t="s">
        <v>72</v>
      </c>
      <c r="AY165" s="229" t="s">
        <v>127</v>
      </c>
    </row>
    <row r="166" spans="2:51" s="13" customFormat="1" ht="13.5">
      <c r="B166" s="230"/>
      <c r="C166" s="231"/>
      <c r="D166" s="232" t="s">
        <v>140</v>
      </c>
      <c r="E166" s="233" t="s">
        <v>21</v>
      </c>
      <c r="F166" s="234" t="s">
        <v>146</v>
      </c>
      <c r="G166" s="231"/>
      <c r="H166" s="235">
        <v>37.801</v>
      </c>
      <c r="I166" s="236"/>
      <c r="J166" s="231"/>
      <c r="K166" s="231"/>
      <c r="L166" s="237"/>
      <c r="M166" s="238"/>
      <c r="N166" s="239"/>
      <c r="O166" s="239"/>
      <c r="P166" s="239"/>
      <c r="Q166" s="239"/>
      <c r="R166" s="239"/>
      <c r="S166" s="239"/>
      <c r="T166" s="240"/>
      <c r="AT166" s="241" t="s">
        <v>140</v>
      </c>
      <c r="AU166" s="241" t="s">
        <v>81</v>
      </c>
      <c r="AV166" s="13" t="s">
        <v>134</v>
      </c>
      <c r="AW166" s="13" t="s">
        <v>36</v>
      </c>
      <c r="AX166" s="13" t="s">
        <v>77</v>
      </c>
      <c r="AY166" s="241" t="s">
        <v>127</v>
      </c>
    </row>
    <row r="167" spans="2:65" s="1" customFormat="1" ht="31.5" customHeight="1">
      <c r="B167" s="40"/>
      <c r="C167" s="192" t="s">
        <v>229</v>
      </c>
      <c r="D167" s="192" t="s">
        <v>129</v>
      </c>
      <c r="E167" s="193" t="s">
        <v>230</v>
      </c>
      <c r="F167" s="194" t="s">
        <v>231</v>
      </c>
      <c r="G167" s="195" t="s">
        <v>181</v>
      </c>
      <c r="H167" s="196">
        <v>189.005</v>
      </c>
      <c r="I167" s="197"/>
      <c r="J167" s="198">
        <f>ROUND(I167*H167,2)</f>
        <v>0</v>
      </c>
      <c r="K167" s="194" t="s">
        <v>133</v>
      </c>
      <c r="L167" s="60"/>
      <c r="M167" s="199" t="s">
        <v>21</v>
      </c>
      <c r="N167" s="200" t="s">
        <v>43</v>
      </c>
      <c r="O167" s="41"/>
      <c r="P167" s="201">
        <f>O167*H167</f>
        <v>0</v>
      </c>
      <c r="Q167" s="201">
        <v>0</v>
      </c>
      <c r="R167" s="201">
        <f>Q167*H167</f>
        <v>0</v>
      </c>
      <c r="S167" s="201">
        <v>0</v>
      </c>
      <c r="T167" s="202">
        <f>S167*H167</f>
        <v>0</v>
      </c>
      <c r="AR167" s="23" t="s">
        <v>134</v>
      </c>
      <c r="AT167" s="23" t="s">
        <v>129</v>
      </c>
      <c r="AU167" s="23" t="s">
        <v>81</v>
      </c>
      <c r="AY167" s="23" t="s">
        <v>127</v>
      </c>
      <c r="BE167" s="203">
        <f>IF(N167="základní",J167,0)</f>
        <v>0</v>
      </c>
      <c r="BF167" s="203">
        <f>IF(N167="snížená",J167,0)</f>
        <v>0</v>
      </c>
      <c r="BG167" s="203">
        <f>IF(N167="zákl. přenesená",J167,0)</f>
        <v>0</v>
      </c>
      <c r="BH167" s="203">
        <f>IF(N167="sníž. přenesená",J167,0)</f>
        <v>0</v>
      </c>
      <c r="BI167" s="203">
        <f>IF(N167="nulová",J167,0)</f>
        <v>0</v>
      </c>
      <c r="BJ167" s="23" t="s">
        <v>77</v>
      </c>
      <c r="BK167" s="203">
        <f>ROUND(I167*H167,2)</f>
        <v>0</v>
      </c>
      <c r="BL167" s="23" t="s">
        <v>134</v>
      </c>
      <c r="BM167" s="23" t="s">
        <v>232</v>
      </c>
    </row>
    <row r="168" spans="2:47" s="1" customFormat="1" ht="40.5">
      <c r="B168" s="40"/>
      <c r="C168" s="62"/>
      <c r="D168" s="204" t="s">
        <v>136</v>
      </c>
      <c r="E168" s="62"/>
      <c r="F168" s="205" t="s">
        <v>233</v>
      </c>
      <c r="G168" s="62"/>
      <c r="H168" s="62"/>
      <c r="I168" s="162"/>
      <c r="J168" s="62"/>
      <c r="K168" s="62"/>
      <c r="L168" s="60"/>
      <c r="M168" s="206"/>
      <c r="N168" s="41"/>
      <c r="O168" s="41"/>
      <c r="P168" s="41"/>
      <c r="Q168" s="41"/>
      <c r="R168" s="41"/>
      <c r="S168" s="41"/>
      <c r="T168" s="77"/>
      <c r="AT168" s="23" t="s">
        <v>136</v>
      </c>
      <c r="AU168" s="23" t="s">
        <v>81</v>
      </c>
    </row>
    <row r="169" spans="2:47" s="1" customFormat="1" ht="189">
      <c r="B169" s="40"/>
      <c r="C169" s="62"/>
      <c r="D169" s="204" t="s">
        <v>138</v>
      </c>
      <c r="E169" s="62"/>
      <c r="F169" s="207" t="s">
        <v>224</v>
      </c>
      <c r="G169" s="62"/>
      <c r="H169" s="62"/>
      <c r="I169" s="162"/>
      <c r="J169" s="62"/>
      <c r="K169" s="62"/>
      <c r="L169" s="60"/>
      <c r="M169" s="206"/>
      <c r="N169" s="41"/>
      <c r="O169" s="41"/>
      <c r="P169" s="41"/>
      <c r="Q169" s="41"/>
      <c r="R169" s="41"/>
      <c r="S169" s="41"/>
      <c r="T169" s="77"/>
      <c r="AT169" s="23" t="s">
        <v>138</v>
      </c>
      <c r="AU169" s="23" t="s">
        <v>81</v>
      </c>
    </row>
    <row r="170" spans="2:51" s="11" customFormat="1" ht="13.5">
      <c r="B170" s="208"/>
      <c r="C170" s="209"/>
      <c r="D170" s="204" t="s">
        <v>140</v>
      </c>
      <c r="E170" s="210" t="s">
        <v>21</v>
      </c>
      <c r="F170" s="211" t="s">
        <v>234</v>
      </c>
      <c r="G170" s="209"/>
      <c r="H170" s="212" t="s">
        <v>21</v>
      </c>
      <c r="I170" s="213"/>
      <c r="J170" s="209"/>
      <c r="K170" s="209"/>
      <c r="L170" s="214"/>
      <c r="M170" s="215"/>
      <c r="N170" s="216"/>
      <c r="O170" s="216"/>
      <c r="P170" s="216"/>
      <c r="Q170" s="216"/>
      <c r="R170" s="216"/>
      <c r="S170" s="216"/>
      <c r="T170" s="217"/>
      <c r="AT170" s="218" t="s">
        <v>140</v>
      </c>
      <c r="AU170" s="218" t="s">
        <v>81</v>
      </c>
      <c r="AV170" s="11" t="s">
        <v>77</v>
      </c>
      <c r="AW170" s="11" t="s">
        <v>36</v>
      </c>
      <c r="AX170" s="11" t="s">
        <v>72</v>
      </c>
      <c r="AY170" s="218" t="s">
        <v>127</v>
      </c>
    </row>
    <row r="171" spans="2:51" s="12" customFormat="1" ht="13.5">
      <c r="B171" s="219"/>
      <c r="C171" s="220"/>
      <c r="D171" s="232" t="s">
        <v>140</v>
      </c>
      <c r="E171" s="242" t="s">
        <v>21</v>
      </c>
      <c r="F171" s="243" t="s">
        <v>235</v>
      </c>
      <c r="G171" s="220"/>
      <c r="H171" s="244">
        <v>189.005</v>
      </c>
      <c r="I171" s="224"/>
      <c r="J171" s="220"/>
      <c r="K171" s="220"/>
      <c r="L171" s="225"/>
      <c r="M171" s="226"/>
      <c r="N171" s="227"/>
      <c r="O171" s="227"/>
      <c r="P171" s="227"/>
      <c r="Q171" s="227"/>
      <c r="R171" s="227"/>
      <c r="S171" s="227"/>
      <c r="T171" s="228"/>
      <c r="AT171" s="229" t="s">
        <v>140</v>
      </c>
      <c r="AU171" s="229" t="s">
        <v>81</v>
      </c>
      <c r="AV171" s="12" t="s">
        <v>81</v>
      </c>
      <c r="AW171" s="12" t="s">
        <v>36</v>
      </c>
      <c r="AX171" s="12" t="s">
        <v>77</v>
      </c>
      <c r="AY171" s="229" t="s">
        <v>127</v>
      </c>
    </row>
    <row r="172" spans="2:65" s="1" customFormat="1" ht="22.5" customHeight="1">
      <c r="B172" s="40"/>
      <c r="C172" s="192" t="s">
        <v>236</v>
      </c>
      <c r="D172" s="192" t="s">
        <v>129</v>
      </c>
      <c r="E172" s="193" t="s">
        <v>237</v>
      </c>
      <c r="F172" s="194" t="s">
        <v>238</v>
      </c>
      <c r="G172" s="195" t="s">
        <v>239</v>
      </c>
      <c r="H172" s="196">
        <v>71.822</v>
      </c>
      <c r="I172" s="197"/>
      <c r="J172" s="198">
        <f>ROUND(I172*H172,2)</f>
        <v>0</v>
      </c>
      <c r="K172" s="194" t="s">
        <v>133</v>
      </c>
      <c r="L172" s="60"/>
      <c r="M172" s="199" t="s">
        <v>21</v>
      </c>
      <c r="N172" s="200" t="s">
        <v>43</v>
      </c>
      <c r="O172" s="41"/>
      <c r="P172" s="201">
        <f>O172*H172</f>
        <v>0</v>
      </c>
      <c r="Q172" s="201">
        <v>0</v>
      </c>
      <c r="R172" s="201">
        <f>Q172*H172</f>
        <v>0</v>
      </c>
      <c r="S172" s="201">
        <v>0</v>
      </c>
      <c r="T172" s="202">
        <f>S172*H172</f>
        <v>0</v>
      </c>
      <c r="AR172" s="23" t="s">
        <v>134</v>
      </c>
      <c r="AT172" s="23" t="s">
        <v>129</v>
      </c>
      <c r="AU172" s="23" t="s">
        <v>81</v>
      </c>
      <c r="AY172" s="23" t="s">
        <v>127</v>
      </c>
      <c r="BE172" s="203">
        <f>IF(N172="základní",J172,0)</f>
        <v>0</v>
      </c>
      <c r="BF172" s="203">
        <f>IF(N172="snížená",J172,0)</f>
        <v>0</v>
      </c>
      <c r="BG172" s="203">
        <f>IF(N172="zákl. přenesená",J172,0)</f>
        <v>0</v>
      </c>
      <c r="BH172" s="203">
        <f>IF(N172="sníž. přenesená",J172,0)</f>
        <v>0</v>
      </c>
      <c r="BI172" s="203">
        <f>IF(N172="nulová",J172,0)</f>
        <v>0</v>
      </c>
      <c r="BJ172" s="23" t="s">
        <v>77</v>
      </c>
      <c r="BK172" s="203">
        <f>ROUND(I172*H172,2)</f>
        <v>0</v>
      </c>
      <c r="BL172" s="23" t="s">
        <v>134</v>
      </c>
      <c r="BM172" s="23" t="s">
        <v>240</v>
      </c>
    </row>
    <row r="173" spans="2:47" s="1" customFormat="1" ht="13.5">
      <c r="B173" s="40"/>
      <c r="C173" s="62"/>
      <c r="D173" s="204" t="s">
        <v>136</v>
      </c>
      <c r="E173" s="62"/>
      <c r="F173" s="205" t="s">
        <v>241</v>
      </c>
      <c r="G173" s="62"/>
      <c r="H173" s="62"/>
      <c r="I173" s="162"/>
      <c r="J173" s="62"/>
      <c r="K173" s="62"/>
      <c r="L173" s="60"/>
      <c r="M173" s="206"/>
      <c r="N173" s="41"/>
      <c r="O173" s="41"/>
      <c r="P173" s="41"/>
      <c r="Q173" s="41"/>
      <c r="R173" s="41"/>
      <c r="S173" s="41"/>
      <c r="T173" s="77"/>
      <c r="AT173" s="23" t="s">
        <v>136</v>
      </c>
      <c r="AU173" s="23" t="s">
        <v>81</v>
      </c>
    </row>
    <row r="174" spans="2:47" s="1" customFormat="1" ht="297">
      <c r="B174" s="40"/>
      <c r="C174" s="62"/>
      <c r="D174" s="204" t="s">
        <v>138</v>
      </c>
      <c r="E174" s="62"/>
      <c r="F174" s="207" t="s">
        <v>242</v>
      </c>
      <c r="G174" s="62"/>
      <c r="H174" s="62"/>
      <c r="I174" s="162"/>
      <c r="J174" s="62"/>
      <c r="K174" s="62"/>
      <c r="L174" s="60"/>
      <c r="M174" s="206"/>
      <c r="N174" s="41"/>
      <c r="O174" s="41"/>
      <c r="P174" s="41"/>
      <c r="Q174" s="41"/>
      <c r="R174" s="41"/>
      <c r="S174" s="41"/>
      <c r="T174" s="77"/>
      <c r="AT174" s="23" t="s">
        <v>138</v>
      </c>
      <c r="AU174" s="23" t="s">
        <v>81</v>
      </c>
    </row>
    <row r="175" spans="2:51" s="12" customFormat="1" ht="13.5">
      <c r="B175" s="219"/>
      <c r="C175" s="220"/>
      <c r="D175" s="232" t="s">
        <v>140</v>
      </c>
      <c r="E175" s="242" t="s">
        <v>21</v>
      </c>
      <c r="F175" s="243" t="s">
        <v>243</v>
      </c>
      <c r="G175" s="220"/>
      <c r="H175" s="244">
        <v>71.822</v>
      </c>
      <c r="I175" s="224"/>
      <c r="J175" s="220"/>
      <c r="K175" s="220"/>
      <c r="L175" s="225"/>
      <c r="M175" s="226"/>
      <c r="N175" s="227"/>
      <c r="O175" s="227"/>
      <c r="P175" s="227"/>
      <c r="Q175" s="227"/>
      <c r="R175" s="227"/>
      <c r="S175" s="227"/>
      <c r="T175" s="228"/>
      <c r="AT175" s="229" t="s">
        <v>140</v>
      </c>
      <c r="AU175" s="229" t="s">
        <v>81</v>
      </c>
      <c r="AV175" s="12" t="s">
        <v>81</v>
      </c>
      <c r="AW175" s="12" t="s">
        <v>36</v>
      </c>
      <c r="AX175" s="12" t="s">
        <v>77</v>
      </c>
      <c r="AY175" s="229" t="s">
        <v>127</v>
      </c>
    </row>
    <row r="176" spans="2:65" s="1" customFormat="1" ht="31.5" customHeight="1">
      <c r="B176" s="40"/>
      <c r="C176" s="192" t="s">
        <v>244</v>
      </c>
      <c r="D176" s="192" t="s">
        <v>129</v>
      </c>
      <c r="E176" s="193" t="s">
        <v>245</v>
      </c>
      <c r="F176" s="194" t="s">
        <v>246</v>
      </c>
      <c r="G176" s="195" t="s">
        <v>181</v>
      </c>
      <c r="H176" s="196">
        <v>3.266</v>
      </c>
      <c r="I176" s="197"/>
      <c r="J176" s="198">
        <f>ROUND(I176*H176,2)</f>
        <v>0</v>
      </c>
      <c r="K176" s="194" t="s">
        <v>21</v>
      </c>
      <c r="L176" s="60"/>
      <c r="M176" s="199" t="s">
        <v>21</v>
      </c>
      <c r="N176" s="200" t="s">
        <v>43</v>
      </c>
      <c r="O176" s="41"/>
      <c r="P176" s="201">
        <f>O176*H176</f>
        <v>0</v>
      </c>
      <c r="Q176" s="201">
        <v>0</v>
      </c>
      <c r="R176" s="201">
        <f>Q176*H176</f>
        <v>0</v>
      </c>
      <c r="S176" s="201">
        <v>0</v>
      </c>
      <c r="T176" s="202">
        <f>S176*H176</f>
        <v>0</v>
      </c>
      <c r="AR176" s="23" t="s">
        <v>134</v>
      </c>
      <c r="AT176" s="23" t="s">
        <v>129</v>
      </c>
      <c r="AU176" s="23" t="s">
        <v>81</v>
      </c>
      <c r="AY176" s="23" t="s">
        <v>127</v>
      </c>
      <c r="BE176" s="203">
        <f>IF(N176="základní",J176,0)</f>
        <v>0</v>
      </c>
      <c r="BF176" s="203">
        <f>IF(N176="snížená",J176,0)</f>
        <v>0</v>
      </c>
      <c r="BG176" s="203">
        <f>IF(N176="zákl. přenesená",J176,0)</f>
        <v>0</v>
      </c>
      <c r="BH176" s="203">
        <f>IF(N176="sníž. přenesená",J176,0)</f>
        <v>0</v>
      </c>
      <c r="BI176" s="203">
        <f>IF(N176="nulová",J176,0)</f>
        <v>0</v>
      </c>
      <c r="BJ176" s="23" t="s">
        <v>77</v>
      </c>
      <c r="BK176" s="203">
        <f>ROUND(I176*H176,2)</f>
        <v>0</v>
      </c>
      <c r="BL176" s="23" t="s">
        <v>134</v>
      </c>
      <c r="BM176" s="23" t="s">
        <v>247</v>
      </c>
    </row>
    <row r="177" spans="2:47" s="1" customFormat="1" ht="13.5">
      <c r="B177" s="40"/>
      <c r="C177" s="62"/>
      <c r="D177" s="204" t="s">
        <v>136</v>
      </c>
      <c r="E177" s="62"/>
      <c r="F177" s="205" t="s">
        <v>246</v>
      </c>
      <c r="G177" s="62"/>
      <c r="H177" s="62"/>
      <c r="I177" s="162"/>
      <c r="J177" s="62"/>
      <c r="K177" s="62"/>
      <c r="L177" s="60"/>
      <c r="M177" s="206"/>
      <c r="N177" s="41"/>
      <c r="O177" s="41"/>
      <c r="P177" s="41"/>
      <c r="Q177" s="41"/>
      <c r="R177" s="41"/>
      <c r="S177" s="41"/>
      <c r="T177" s="77"/>
      <c r="AT177" s="23" t="s">
        <v>136</v>
      </c>
      <c r="AU177" s="23" t="s">
        <v>81</v>
      </c>
    </row>
    <row r="178" spans="2:51" s="12" customFormat="1" ht="13.5">
      <c r="B178" s="219"/>
      <c r="C178" s="220"/>
      <c r="D178" s="232" t="s">
        <v>140</v>
      </c>
      <c r="E178" s="242" t="s">
        <v>21</v>
      </c>
      <c r="F178" s="243" t="s">
        <v>248</v>
      </c>
      <c r="G178" s="220"/>
      <c r="H178" s="244">
        <v>3.266</v>
      </c>
      <c r="I178" s="224"/>
      <c r="J178" s="220"/>
      <c r="K178" s="220"/>
      <c r="L178" s="225"/>
      <c r="M178" s="226"/>
      <c r="N178" s="227"/>
      <c r="O178" s="227"/>
      <c r="P178" s="227"/>
      <c r="Q178" s="227"/>
      <c r="R178" s="227"/>
      <c r="S178" s="227"/>
      <c r="T178" s="228"/>
      <c r="AT178" s="229" t="s">
        <v>140</v>
      </c>
      <c r="AU178" s="229" t="s">
        <v>81</v>
      </c>
      <c r="AV178" s="12" t="s">
        <v>81</v>
      </c>
      <c r="AW178" s="12" t="s">
        <v>36</v>
      </c>
      <c r="AX178" s="12" t="s">
        <v>77</v>
      </c>
      <c r="AY178" s="229" t="s">
        <v>127</v>
      </c>
    </row>
    <row r="179" spans="2:65" s="1" customFormat="1" ht="31.5" customHeight="1">
      <c r="B179" s="40"/>
      <c r="C179" s="192" t="s">
        <v>249</v>
      </c>
      <c r="D179" s="192" t="s">
        <v>129</v>
      </c>
      <c r="E179" s="193" t="s">
        <v>250</v>
      </c>
      <c r="F179" s="194" t="s">
        <v>251</v>
      </c>
      <c r="G179" s="195" t="s">
        <v>181</v>
      </c>
      <c r="H179" s="196">
        <v>2.681</v>
      </c>
      <c r="I179" s="197"/>
      <c r="J179" s="198">
        <f>ROUND(I179*H179,2)</f>
        <v>0</v>
      </c>
      <c r="K179" s="194" t="s">
        <v>133</v>
      </c>
      <c r="L179" s="60"/>
      <c r="M179" s="199" t="s">
        <v>21</v>
      </c>
      <c r="N179" s="200" t="s">
        <v>43</v>
      </c>
      <c r="O179" s="41"/>
      <c r="P179" s="201">
        <f>O179*H179</f>
        <v>0</v>
      </c>
      <c r="Q179" s="201">
        <v>0</v>
      </c>
      <c r="R179" s="201">
        <f>Q179*H179</f>
        <v>0</v>
      </c>
      <c r="S179" s="201">
        <v>0</v>
      </c>
      <c r="T179" s="202">
        <f>S179*H179</f>
        <v>0</v>
      </c>
      <c r="AR179" s="23" t="s">
        <v>134</v>
      </c>
      <c r="AT179" s="23" t="s">
        <v>129</v>
      </c>
      <c r="AU179" s="23" t="s">
        <v>81</v>
      </c>
      <c r="AY179" s="23" t="s">
        <v>127</v>
      </c>
      <c r="BE179" s="203">
        <f>IF(N179="základní",J179,0)</f>
        <v>0</v>
      </c>
      <c r="BF179" s="203">
        <f>IF(N179="snížená",J179,0)</f>
        <v>0</v>
      </c>
      <c r="BG179" s="203">
        <f>IF(N179="zákl. přenesená",J179,0)</f>
        <v>0</v>
      </c>
      <c r="BH179" s="203">
        <f>IF(N179="sníž. přenesená",J179,0)</f>
        <v>0</v>
      </c>
      <c r="BI179" s="203">
        <f>IF(N179="nulová",J179,0)</f>
        <v>0</v>
      </c>
      <c r="BJ179" s="23" t="s">
        <v>77</v>
      </c>
      <c r="BK179" s="203">
        <f>ROUND(I179*H179,2)</f>
        <v>0</v>
      </c>
      <c r="BL179" s="23" t="s">
        <v>134</v>
      </c>
      <c r="BM179" s="23" t="s">
        <v>252</v>
      </c>
    </row>
    <row r="180" spans="2:47" s="1" customFormat="1" ht="40.5">
      <c r="B180" s="40"/>
      <c r="C180" s="62"/>
      <c r="D180" s="204" t="s">
        <v>136</v>
      </c>
      <c r="E180" s="62"/>
      <c r="F180" s="205" t="s">
        <v>253</v>
      </c>
      <c r="G180" s="62"/>
      <c r="H180" s="62"/>
      <c r="I180" s="162"/>
      <c r="J180" s="62"/>
      <c r="K180" s="62"/>
      <c r="L180" s="60"/>
      <c r="M180" s="206"/>
      <c r="N180" s="41"/>
      <c r="O180" s="41"/>
      <c r="P180" s="41"/>
      <c r="Q180" s="41"/>
      <c r="R180" s="41"/>
      <c r="S180" s="41"/>
      <c r="T180" s="77"/>
      <c r="AT180" s="23" t="s">
        <v>136</v>
      </c>
      <c r="AU180" s="23" t="s">
        <v>81</v>
      </c>
    </row>
    <row r="181" spans="2:47" s="1" customFormat="1" ht="270">
      <c r="B181" s="40"/>
      <c r="C181" s="62"/>
      <c r="D181" s="204" t="s">
        <v>138</v>
      </c>
      <c r="E181" s="62"/>
      <c r="F181" s="207" t="s">
        <v>254</v>
      </c>
      <c r="G181" s="62"/>
      <c r="H181" s="62"/>
      <c r="I181" s="162"/>
      <c r="J181" s="62"/>
      <c r="K181" s="62"/>
      <c r="L181" s="60"/>
      <c r="M181" s="206"/>
      <c r="N181" s="41"/>
      <c r="O181" s="41"/>
      <c r="P181" s="41"/>
      <c r="Q181" s="41"/>
      <c r="R181" s="41"/>
      <c r="S181" s="41"/>
      <c r="T181" s="77"/>
      <c r="AT181" s="23" t="s">
        <v>138</v>
      </c>
      <c r="AU181" s="23" t="s">
        <v>81</v>
      </c>
    </row>
    <row r="182" spans="2:51" s="11" customFormat="1" ht="13.5">
      <c r="B182" s="208"/>
      <c r="C182" s="209"/>
      <c r="D182" s="204" t="s">
        <v>140</v>
      </c>
      <c r="E182" s="210" t="s">
        <v>21</v>
      </c>
      <c r="F182" s="211" t="s">
        <v>141</v>
      </c>
      <c r="G182" s="209"/>
      <c r="H182" s="212" t="s">
        <v>21</v>
      </c>
      <c r="I182" s="213"/>
      <c r="J182" s="209"/>
      <c r="K182" s="209"/>
      <c r="L182" s="214"/>
      <c r="M182" s="215"/>
      <c r="N182" s="216"/>
      <c r="O182" s="216"/>
      <c r="P182" s="216"/>
      <c r="Q182" s="216"/>
      <c r="R182" s="216"/>
      <c r="S182" s="216"/>
      <c r="T182" s="217"/>
      <c r="AT182" s="218" t="s">
        <v>140</v>
      </c>
      <c r="AU182" s="218" t="s">
        <v>81</v>
      </c>
      <c r="AV182" s="11" t="s">
        <v>77</v>
      </c>
      <c r="AW182" s="11" t="s">
        <v>36</v>
      </c>
      <c r="AX182" s="11" t="s">
        <v>72</v>
      </c>
      <c r="AY182" s="218" t="s">
        <v>127</v>
      </c>
    </row>
    <row r="183" spans="2:51" s="11" customFormat="1" ht="13.5">
      <c r="B183" s="208"/>
      <c r="C183" s="209"/>
      <c r="D183" s="204" t="s">
        <v>140</v>
      </c>
      <c r="E183" s="210" t="s">
        <v>21</v>
      </c>
      <c r="F183" s="211" t="s">
        <v>255</v>
      </c>
      <c r="G183" s="209"/>
      <c r="H183" s="212" t="s">
        <v>21</v>
      </c>
      <c r="I183" s="213"/>
      <c r="J183" s="209"/>
      <c r="K183" s="209"/>
      <c r="L183" s="214"/>
      <c r="M183" s="215"/>
      <c r="N183" s="216"/>
      <c r="O183" s="216"/>
      <c r="P183" s="216"/>
      <c r="Q183" s="216"/>
      <c r="R183" s="216"/>
      <c r="S183" s="216"/>
      <c r="T183" s="217"/>
      <c r="AT183" s="218" t="s">
        <v>140</v>
      </c>
      <c r="AU183" s="218" t="s">
        <v>81</v>
      </c>
      <c r="AV183" s="11" t="s">
        <v>77</v>
      </c>
      <c r="AW183" s="11" t="s">
        <v>36</v>
      </c>
      <c r="AX183" s="11" t="s">
        <v>72</v>
      </c>
      <c r="AY183" s="218" t="s">
        <v>127</v>
      </c>
    </row>
    <row r="184" spans="2:51" s="12" customFormat="1" ht="13.5">
      <c r="B184" s="219"/>
      <c r="C184" s="220"/>
      <c r="D184" s="232" t="s">
        <v>140</v>
      </c>
      <c r="E184" s="242" t="s">
        <v>21</v>
      </c>
      <c r="F184" s="243" t="s">
        <v>256</v>
      </c>
      <c r="G184" s="220"/>
      <c r="H184" s="244">
        <v>2.681</v>
      </c>
      <c r="I184" s="224"/>
      <c r="J184" s="220"/>
      <c r="K184" s="220"/>
      <c r="L184" s="225"/>
      <c r="M184" s="226"/>
      <c r="N184" s="227"/>
      <c r="O184" s="227"/>
      <c r="P184" s="227"/>
      <c r="Q184" s="227"/>
      <c r="R184" s="227"/>
      <c r="S184" s="227"/>
      <c r="T184" s="228"/>
      <c r="AT184" s="229" t="s">
        <v>140</v>
      </c>
      <c r="AU184" s="229" t="s">
        <v>81</v>
      </c>
      <c r="AV184" s="12" t="s">
        <v>81</v>
      </c>
      <c r="AW184" s="12" t="s">
        <v>36</v>
      </c>
      <c r="AX184" s="12" t="s">
        <v>77</v>
      </c>
      <c r="AY184" s="229" t="s">
        <v>127</v>
      </c>
    </row>
    <row r="185" spans="2:65" s="1" customFormat="1" ht="22.5" customHeight="1">
      <c r="B185" s="40"/>
      <c r="C185" s="245" t="s">
        <v>10</v>
      </c>
      <c r="D185" s="245" t="s">
        <v>257</v>
      </c>
      <c r="E185" s="246" t="s">
        <v>258</v>
      </c>
      <c r="F185" s="247" t="s">
        <v>259</v>
      </c>
      <c r="G185" s="248" t="s">
        <v>239</v>
      </c>
      <c r="H185" s="249">
        <v>5.496</v>
      </c>
      <c r="I185" s="250"/>
      <c r="J185" s="251">
        <f>ROUND(I185*H185,2)</f>
        <v>0</v>
      </c>
      <c r="K185" s="247" t="s">
        <v>21</v>
      </c>
      <c r="L185" s="252"/>
      <c r="M185" s="253" t="s">
        <v>21</v>
      </c>
      <c r="N185" s="254" t="s">
        <v>43</v>
      </c>
      <c r="O185" s="41"/>
      <c r="P185" s="201">
        <f>O185*H185</f>
        <v>0</v>
      </c>
      <c r="Q185" s="201">
        <v>1</v>
      </c>
      <c r="R185" s="201">
        <f>Q185*H185</f>
        <v>5.496</v>
      </c>
      <c r="S185" s="201">
        <v>0</v>
      </c>
      <c r="T185" s="202">
        <f>S185*H185</f>
        <v>0</v>
      </c>
      <c r="AR185" s="23" t="s">
        <v>197</v>
      </c>
      <c r="AT185" s="23" t="s">
        <v>257</v>
      </c>
      <c r="AU185" s="23" t="s">
        <v>81</v>
      </c>
      <c r="AY185" s="23" t="s">
        <v>127</v>
      </c>
      <c r="BE185" s="203">
        <f>IF(N185="základní",J185,0)</f>
        <v>0</v>
      </c>
      <c r="BF185" s="203">
        <f>IF(N185="snížená",J185,0)</f>
        <v>0</v>
      </c>
      <c r="BG185" s="203">
        <f>IF(N185="zákl. přenesená",J185,0)</f>
        <v>0</v>
      </c>
      <c r="BH185" s="203">
        <f>IF(N185="sníž. přenesená",J185,0)</f>
        <v>0</v>
      </c>
      <c r="BI185" s="203">
        <f>IF(N185="nulová",J185,0)</f>
        <v>0</v>
      </c>
      <c r="BJ185" s="23" t="s">
        <v>77</v>
      </c>
      <c r="BK185" s="203">
        <f>ROUND(I185*H185,2)</f>
        <v>0</v>
      </c>
      <c r="BL185" s="23" t="s">
        <v>134</v>
      </c>
      <c r="BM185" s="23" t="s">
        <v>260</v>
      </c>
    </row>
    <row r="186" spans="2:47" s="1" customFormat="1" ht="13.5">
      <c r="B186" s="40"/>
      <c r="C186" s="62"/>
      <c r="D186" s="204" t="s">
        <v>136</v>
      </c>
      <c r="E186" s="62"/>
      <c r="F186" s="205" t="s">
        <v>259</v>
      </c>
      <c r="G186" s="62"/>
      <c r="H186" s="62"/>
      <c r="I186" s="162"/>
      <c r="J186" s="62"/>
      <c r="K186" s="62"/>
      <c r="L186" s="60"/>
      <c r="M186" s="206"/>
      <c r="N186" s="41"/>
      <c r="O186" s="41"/>
      <c r="P186" s="41"/>
      <c r="Q186" s="41"/>
      <c r="R186" s="41"/>
      <c r="S186" s="41"/>
      <c r="T186" s="77"/>
      <c r="AT186" s="23" t="s">
        <v>136</v>
      </c>
      <c r="AU186" s="23" t="s">
        <v>81</v>
      </c>
    </row>
    <row r="187" spans="2:51" s="12" customFormat="1" ht="13.5">
      <c r="B187" s="219"/>
      <c r="C187" s="220"/>
      <c r="D187" s="232" t="s">
        <v>140</v>
      </c>
      <c r="E187" s="242" t="s">
        <v>21</v>
      </c>
      <c r="F187" s="243" t="s">
        <v>261</v>
      </c>
      <c r="G187" s="220"/>
      <c r="H187" s="244">
        <v>5.496</v>
      </c>
      <c r="I187" s="224"/>
      <c r="J187" s="220"/>
      <c r="K187" s="220"/>
      <c r="L187" s="225"/>
      <c r="M187" s="226"/>
      <c r="N187" s="227"/>
      <c r="O187" s="227"/>
      <c r="P187" s="227"/>
      <c r="Q187" s="227"/>
      <c r="R187" s="227"/>
      <c r="S187" s="227"/>
      <c r="T187" s="228"/>
      <c r="AT187" s="229" t="s">
        <v>140</v>
      </c>
      <c r="AU187" s="229" t="s">
        <v>81</v>
      </c>
      <c r="AV187" s="12" t="s">
        <v>81</v>
      </c>
      <c r="AW187" s="12" t="s">
        <v>36</v>
      </c>
      <c r="AX187" s="12" t="s">
        <v>77</v>
      </c>
      <c r="AY187" s="229" t="s">
        <v>127</v>
      </c>
    </row>
    <row r="188" spans="2:65" s="1" customFormat="1" ht="22.5" customHeight="1">
      <c r="B188" s="40"/>
      <c r="C188" s="192" t="s">
        <v>262</v>
      </c>
      <c r="D188" s="192" t="s">
        <v>129</v>
      </c>
      <c r="E188" s="193" t="s">
        <v>263</v>
      </c>
      <c r="F188" s="194" t="s">
        <v>264</v>
      </c>
      <c r="G188" s="195" t="s">
        <v>132</v>
      </c>
      <c r="H188" s="196">
        <v>32.66</v>
      </c>
      <c r="I188" s="197"/>
      <c r="J188" s="198">
        <f>ROUND(I188*H188,2)</f>
        <v>0</v>
      </c>
      <c r="K188" s="194" t="s">
        <v>133</v>
      </c>
      <c r="L188" s="60"/>
      <c r="M188" s="199" t="s">
        <v>21</v>
      </c>
      <c r="N188" s="200" t="s">
        <v>43</v>
      </c>
      <c r="O188" s="41"/>
      <c r="P188" s="201">
        <f>O188*H188</f>
        <v>0</v>
      </c>
      <c r="Q188" s="201">
        <v>0</v>
      </c>
      <c r="R188" s="201">
        <f>Q188*H188</f>
        <v>0</v>
      </c>
      <c r="S188" s="201">
        <v>0</v>
      </c>
      <c r="T188" s="202">
        <f>S188*H188</f>
        <v>0</v>
      </c>
      <c r="AR188" s="23" t="s">
        <v>134</v>
      </c>
      <c r="AT188" s="23" t="s">
        <v>129</v>
      </c>
      <c r="AU188" s="23" t="s">
        <v>81</v>
      </c>
      <c r="AY188" s="23" t="s">
        <v>127</v>
      </c>
      <c r="BE188" s="203">
        <f>IF(N188="základní",J188,0)</f>
        <v>0</v>
      </c>
      <c r="BF188" s="203">
        <f>IF(N188="snížená",J188,0)</f>
        <v>0</v>
      </c>
      <c r="BG188" s="203">
        <f>IF(N188="zákl. přenesená",J188,0)</f>
        <v>0</v>
      </c>
      <c r="BH188" s="203">
        <f>IF(N188="sníž. přenesená",J188,0)</f>
        <v>0</v>
      </c>
      <c r="BI188" s="203">
        <f>IF(N188="nulová",J188,0)</f>
        <v>0</v>
      </c>
      <c r="BJ188" s="23" t="s">
        <v>77</v>
      </c>
      <c r="BK188" s="203">
        <f>ROUND(I188*H188,2)</f>
        <v>0</v>
      </c>
      <c r="BL188" s="23" t="s">
        <v>134</v>
      </c>
      <c r="BM188" s="23" t="s">
        <v>265</v>
      </c>
    </row>
    <row r="189" spans="2:47" s="1" customFormat="1" ht="27">
      <c r="B189" s="40"/>
      <c r="C189" s="62"/>
      <c r="D189" s="204" t="s">
        <v>136</v>
      </c>
      <c r="E189" s="62"/>
      <c r="F189" s="205" t="s">
        <v>266</v>
      </c>
      <c r="G189" s="62"/>
      <c r="H189" s="62"/>
      <c r="I189" s="162"/>
      <c r="J189" s="62"/>
      <c r="K189" s="62"/>
      <c r="L189" s="60"/>
      <c r="M189" s="206"/>
      <c r="N189" s="41"/>
      <c r="O189" s="41"/>
      <c r="P189" s="41"/>
      <c r="Q189" s="41"/>
      <c r="R189" s="41"/>
      <c r="S189" s="41"/>
      <c r="T189" s="77"/>
      <c r="AT189" s="23" t="s">
        <v>136</v>
      </c>
      <c r="AU189" s="23" t="s">
        <v>81</v>
      </c>
    </row>
    <row r="190" spans="2:47" s="1" customFormat="1" ht="121.5">
      <c r="B190" s="40"/>
      <c r="C190" s="62"/>
      <c r="D190" s="204" t="s">
        <v>138</v>
      </c>
      <c r="E190" s="62"/>
      <c r="F190" s="207" t="s">
        <v>267</v>
      </c>
      <c r="G190" s="62"/>
      <c r="H190" s="62"/>
      <c r="I190" s="162"/>
      <c r="J190" s="62"/>
      <c r="K190" s="62"/>
      <c r="L190" s="60"/>
      <c r="M190" s="206"/>
      <c r="N190" s="41"/>
      <c r="O190" s="41"/>
      <c r="P190" s="41"/>
      <c r="Q190" s="41"/>
      <c r="R190" s="41"/>
      <c r="S190" s="41"/>
      <c r="T190" s="77"/>
      <c r="AT190" s="23" t="s">
        <v>138</v>
      </c>
      <c r="AU190" s="23" t="s">
        <v>81</v>
      </c>
    </row>
    <row r="191" spans="2:51" s="11" customFormat="1" ht="13.5">
      <c r="B191" s="208"/>
      <c r="C191" s="209"/>
      <c r="D191" s="204" t="s">
        <v>140</v>
      </c>
      <c r="E191" s="210" t="s">
        <v>21</v>
      </c>
      <c r="F191" s="211" t="s">
        <v>141</v>
      </c>
      <c r="G191" s="209"/>
      <c r="H191" s="212" t="s">
        <v>21</v>
      </c>
      <c r="I191" s="213"/>
      <c r="J191" s="209"/>
      <c r="K191" s="209"/>
      <c r="L191" s="214"/>
      <c r="M191" s="215"/>
      <c r="N191" s="216"/>
      <c r="O191" s="216"/>
      <c r="P191" s="216"/>
      <c r="Q191" s="216"/>
      <c r="R191" s="216"/>
      <c r="S191" s="216"/>
      <c r="T191" s="217"/>
      <c r="AT191" s="218" t="s">
        <v>140</v>
      </c>
      <c r="AU191" s="218" t="s">
        <v>81</v>
      </c>
      <c r="AV191" s="11" t="s">
        <v>77</v>
      </c>
      <c r="AW191" s="11" t="s">
        <v>36</v>
      </c>
      <c r="AX191" s="11" t="s">
        <v>72</v>
      </c>
      <c r="AY191" s="218" t="s">
        <v>127</v>
      </c>
    </row>
    <row r="192" spans="2:51" s="12" customFormat="1" ht="13.5">
      <c r="B192" s="219"/>
      <c r="C192" s="220"/>
      <c r="D192" s="232" t="s">
        <v>140</v>
      </c>
      <c r="E192" s="242" t="s">
        <v>21</v>
      </c>
      <c r="F192" s="243" t="s">
        <v>268</v>
      </c>
      <c r="G192" s="220"/>
      <c r="H192" s="244">
        <v>32.66</v>
      </c>
      <c r="I192" s="224"/>
      <c r="J192" s="220"/>
      <c r="K192" s="220"/>
      <c r="L192" s="225"/>
      <c r="M192" s="226"/>
      <c r="N192" s="227"/>
      <c r="O192" s="227"/>
      <c r="P192" s="227"/>
      <c r="Q192" s="227"/>
      <c r="R192" s="227"/>
      <c r="S192" s="227"/>
      <c r="T192" s="228"/>
      <c r="AT192" s="229" t="s">
        <v>140</v>
      </c>
      <c r="AU192" s="229" t="s">
        <v>81</v>
      </c>
      <c r="AV192" s="12" t="s">
        <v>81</v>
      </c>
      <c r="AW192" s="12" t="s">
        <v>36</v>
      </c>
      <c r="AX192" s="12" t="s">
        <v>77</v>
      </c>
      <c r="AY192" s="229" t="s">
        <v>127</v>
      </c>
    </row>
    <row r="193" spans="2:65" s="1" customFormat="1" ht="22.5" customHeight="1">
      <c r="B193" s="40"/>
      <c r="C193" s="192" t="s">
        <v>269</v>
      </c>
      <c r="D193" s="192" t="s">
        <v>129</v>
      </c>
      <c r="E193" s="193" t="s">
        <v>270</v>
      </c>
      <c r="F193" s="194" t="s">
        <v>271</v>
      </c>
      <c r="G193" s="195" t="s">
        <v>132</v>
      </c>
      <c r="H193" s="196">
        <v>32.66</v>
      </c>
      <c r="I193" s="197"/>
      <c r="J193" s="198">
        <f>ROUND(I193*H193,2)</f>
        <v>0</v>
      </c>
      <c r="K193" s="194" t="s">
        <v>133</v>
      </c>
      <c r="L193" s="60"/>
      <c r="M193" s="199" t="s">
        <v>21</v>
      </c>
      <c r="N193" s="200" t="s">
        <v>43</v>
      </c>
      <c r="O193" s="41"/>
      <c r="P193" s="201">
        <f>O193*H193</f>
        <v>0</v>
      </c>
      <c r="Q193" s="201">
        <v>0</v>
      </c>
      <c r="R193" s="201">
        <f>Q193*H193</f>
        <v>0</v>
      </c>
      <c r="S193" s="201">
        <v>0</v>
      </c>
      <c r="T193" s="202">
        <f>S193*H193</f>
        <v>0</v>
      </c>
      <c r="AR193" s="23" t="s">
        <v>134</v>
      </c>
      <c r="AT193" s="23" t="s">
        <v>129</v>
      </c>
      <c r="AU193" s="23" t="s">
        <v>81</v>
      </c>
      <c r="AY193" s="23" t="s">
        <v>127</v>
      </c>
      <c r="BE193" s="203">
        <f>IF(N193="základní",J193,0)</f>
        <v>0</v>
      </c>
      <c r="BF193" s="203">
        <f>IF(N193="snížená",J193,0)</f>
        <v>0</v>
      </c>
      <c r="BG193" s="203">
        <f>IF(N193="zákl. přenesená",J193,0)</f>
        <v>0</v>
      </c>
      <c r="BH193" s="203">
        <f>IF(N193="sníž. přenesená",J193,0)</f>
        <v>0</v>
      </c>
      <c r="BI193" s="203">
        <f>IF(N193="nulová",J193,0)</f>
        <v>0</v>
      </c>
      <c r="BJ193" s="23" t="s">
        <v>77</v>
      </c>
      <c r="BK193" s="203">
        <f>ROUND(I193*H193,2)</f>
        <v>0</v>
      </c>
      <c r="BL193" s="23" t="s">
        <v>134</v>
      </c>
      <c r="BM193" s="23" t="s">
        <v>272</v>
      </c>
    </row>
    <row r="194" spans="2:47" s="1" customFormat="1" ht="27">
      <c r="B194" s="40"/>
      <c r="C194" s="62"/>
      <c r="D194" s="204" t="s">
        <v>136</v>
      </c>
      <c r="E194" s="62"/>
      <c r="F194" s="205" t="s">
        <v>273</v>
      </c>
      <c r="G194" s="62"/>
      <c r="H194" s="62"/>
      <c r="I194" s="162"/>
      <c r="J194" s="62"/>
      <c r="K194" s="62"/>
      <c r="L194" s="60"/>
      <c r="M194" s="206"/>
      <c r="N194" s="41"/>
      <c r="O194" s="41"/>
      <c r="P194" s="41"/>
      <c r="Q194" s="41"/>
      <c r="R194" s="41"/>
      <c r="S194" s="41"/>
      <c r="T194" s="77"/>
      <c r="AT194" s="23" t="s">
        <v>136</v>
      </c>
      <c r="AU194" s="23" t="s">
        <v>81</v>
      </c>
    </row>
    <row r="195" spans="2:47" s="1" customFormat="1" ht="121.5">
      <c r="B195" s="40"/>
      <c r="C195" s="62"/>
      <c r="D195" s="204" t="s">
        <v>138</v>
      </c>
      <c r="E195" s="62"/>
      <c r="F195" s="207" t="s">
        <v>274</v>
      </c>
      <c r="G195" s="62"/>
      <c r="H195" s="62"/>
      <c r="I195" s="162"/>
      <c r="J195" s="62"/>
      <c r="K195" s="62"/>
      <c r="L195" s="60"/>
      <c r="M195" s="206"/>
      <c r="N195" s="41"/>
      <c r="O195" s="41"/>
      <c r="P195" s="41"/>
      <c r="Q195" s="41"/>
      <c r="R195" s="41"/>
      <c r="S195" s="41"/>
      <c r="T195" s="77"/>
      <c r="AT195" s="23" t="s">
        <v>138</v>
      </c>
      <c r="AU195" s="23" t="s">
        <v>81</v>
      </c>
    </row>
    <row r="196" spans="2:51" s="12" customFormat="1" ht="13.5">
      <c r="B196" s="219"/>
      <c r="C196" s="220"/>
      <c r="D196" s="232" t="s">
        <v>140</v>
      </c>
      <c r="E196" s="242" t="s">
        <v>21</v>
      </c>
      <c r="F196" s="243" t="s">
        <v>275</v>
      </c>
      <c r="G196" s="220"/>
      <c r="H196" s="244">
        <v>32.66</v>
      </c>
      <c r="I196" s="224"/>
      <c r="J196" s="220"/>
      <c r="K196" s="220"/>
      <c r="L196" s="225"/>
      <c r="M196" s="226"/>
      <c r="N196" s="227"/>
      <c r="O196" s="227"/>
      <c r="P196" s="227"/>
      <c r="Q196" s="227"/>
      <c r="R196" s="227"/>
      <c r="S196" s="227"/>
      <c r="T196" s="228"/>
      <c r="AT196" s="229" t="s">
        <v>140</v>
      </c>
      <c r="AU196" s="229" t="s">
        <v>81</v>
      </c>
      <c r="AV196" s="12" t="s">
        <v>81</v>
      </c>
      <c r="AW196" s="12" t="s">
        <v>36</v>
      </c>
      <c r="AX196" s="12" t="s">
        <v>77</v>
      </c>
      <c r="AY196" s="229" t="s">
        <v>127</v>
      </c>
    </row>
    <row r="197" spans="2:65" s="1" customFormat="1" ht="22.5" customHeight="1">
      <c r="B197" s="40"/>
      <c r="C197" s="245" t="s">
        <v>276</v>
      </c>
      <c r="D197" s="245" t="s">
        <v>257</v>
      </c>
      <c r="E197" s="246" t="s">
        <v>277</v>
      </c>
      <c r="F197" s="247" t="s">
        <v>278</v>
      </c>
      <c r="G197" s="248" t="s">
        <v>279</v>
      </c>
      <c r="H197" s="249">
        <v>0.98</v>
      </c>
      <c r="I197" s="250"/>
      <c r="J197" s="251">
        <f>ROUND(I197*H197,2)</f>
        <v>0</v>
      </c>
      <c r="K197" s="247" t="s">
        <v>133</v>
      </c>
      <c r="L197" s="252"/>
      <c r="M197" s="253" t="s">
        <v>21</v>
      </c>
      <c r="N197" s="254" t="s">
        <v>43</v>
      </c>
      <c r="O197" s="41"/>
      <c r="P197" s="201">
        <f>O197*H197</f>
        <v>0</v>
      </c>
      <c r="Q197" s="201">
        <v>0.001</v>
      </c>
      <c r="R197" s="201">
        <f>Q197*H197</f>
        <v>0.00098</v>
      </c>
      <c r="S197" s="201">
        <v>0</v>
      </c>
      <c r="T197" s="202">
        <f>S197*H197</f>
        <v>0</v>
      </c>
      <c r="AR197" s="23" t="s">
        <v>197</v>
      </c>
      <c r="AT197" s="23" t="s">
        <v>257</v>
      </c>
      <c r="AU197" s="23" t="s">
        <v>81</v>
      </c>
      <c r="AY197" s="23" t="s">
        <v>127</v>
      </c>
      <c r="BE197" s="203">
        <f>IF(N197="základní",J197,0)</f>
        <v>0</v>
      </c>
      <c r="BF197" s="203">
        <f>IF(N197="snížená",J197,0)</f>
        <v>0</v>
      </c>
      <c r="BG197" s="203">
        <f>IF(N197="zákl. přenesená",J197,0)</f>
        <v>0</v>
      </c>
      <c r="BH197" s="203">
        <f>IF(N197="sníž. přenesená",J197,0)</f>
        <v>0</v>
      </c>
      <c r="BI197" s="203">
        <f>IF(N197="nulová",J197,0)</f>
        <v>0</v>
      </c>
      <c r="BJ197" s="23" t="s">
        <v>77</v>
      </c>
      <c r="BK197" s="203">
        <f>ROUND(I197*H197,2)</f>
        <v>0</v>
      </c>
      <c r="BL197" s="23" t="s">
        <v>134</v>
      </c>
      <c r="BM197" s="23" t="s">
        <v>280</v>
      </c>
    </row>
    <row r="198" spans="2:47" s="1" customFormat="1" ht="13.5">
      <c r="B198" s="40"/>
      <c r="C198" s="62"/>
      <c r="D198" s="204" t="s">
        <v>136</v>
      </c>
      <c r="E198" s="62"/>
      <c r="F198" s="205" t="s">
        <v>278</v>
      </c>
      <c r="G198" s="62"/>
      <c r="H198" s="62"/>
      <c r="I198" s="162"/>
      <c r="J198" s="62"/>
      <c r="K198" s="62"/>
      <c r="L198" s="60"/>
      <c r="M198" s="206"/>
      <c r="N198" s="41"/>
      <c r="O198" s="41"/>
      <c r="P198" s="41"/>
      <c r="Q198" s="41"/>
      <c r="R198" s="41"/>
      <c r="S198" s="41"/>
      <c r="T198" s="77"/>
      <c r="AT198" s="23" t="s">
        <v>136</v>
      </c>
      <c r="AU198" s="23" t="s">
        <v>81</v>
      </c>
    </row>
    <row r="199" spans="2:51" s="11" customFormat="1" ht="13.5">
      <c r="B199" s="208"/>
      <c r="C199" s="209"/>
      <c r="D199" s="204" t="s">
        <v>140</v>
      </c>
      <c r="E199" s="210" t="s">
        <v>21</v>
      </c>
      <c r="F199" s="211" t="s">
        <v>281</v>
      </c>
      <c r="G199" s="209"/>
      <c r="H199" s="212" t="s">
        <v>21</v>
      </c>
      <c r="I199" s="213"/>
      <c r="J199" s="209"/>
      <c r="K199" s="209"/>
      <c r="L199" s="214"/>
      <c r="M199" s="215"/>
      <c r="N199" s="216"/>
      <c r="O199" s="216"/>
      <c r="P199" s="216"/>
      <c r="Q199" s="216"/>
      <c r="R199" s="216"/>
      <c r="S199" s="216"/>
      <c r="T199" s="217"/>
      <c r="AT199" s="218" t="s">
        <v>140</v>
      </c>
      <c r="AU199" s="218" t="s">
        <v>81</v>
      </c>
      <c r="AV199" s="11" t="s">
        <v>77</v>
      </c>
      <c r="AW199" s="11" t="s">
        <v>36</v>
      </c>
      <c r="AX199" s="11" t="s">
        <v>72</v>
      </c>
      <c r="AY199" s="218" t="s">
        <v>127</v>
      </c>
    </row>
    <row r="200" spans="2:51" s="12" customFormat="1" ht="13.5">
      <c r="B200" s="219"/>
      <c r="C200" s="220"/>
      <c r="D200" s="232" t="s">
        <v>140</v>
      </c>
      <c r="E200" s="242" t="s">
        <v>21</v>
      </c>
      <c r="F200" s="243" t="s">
        <v>282</v>
      </c>
      <c r="G200" s="220"/>
      <c r="H200" s="244">
        <v>0.98</v>
      </c>
      <c r="I200" s="224"/>
      <c r="J200" s="220"/>
      <c r="K200" s="220"/>
      <c r="L200" s="225"/>
      <c r="M200" s="226"/>
      <c r="N200" s="227"/>
      <c r="O200" s="227"/>
      <c r="P200" s="227"/>
      <c r="Q200" s="227"/>
      <c r="R200" s="227"/>
      <c r="S200" s="227"/>
      <c r="T200" s="228"/>
      <c r="AT200" s="229" t="s">
        <v>140</v>
      </c>
      <c r="AU200" s="229" t="s">
        <v>81</v>
      </c>
      <c r="AV200" s="12" t="s">
        <v>81</v>
      </c>
      <c r="AW200" s="12" t="s">
        <v>36</v>
      </c>
      <c r="AX200" s="12" t="s">
        <v>77</v>
      </c>
      <c r="AY200" s="229" t="s">
        <v>127</v>
      </c>
    </row>
    <row r="201" spans="2:65" s="1" customFormat="1" ht="22.5" customHeight="1">
      <c r="B201" s="40"/>
      <c r="C201" s="192" t="s">
        <v>283</v>
      </c>
      <c r="D201" s="192" t="s">
        <v>129</v>
      </c>
      <c r="E201" s="193" t="s">
        <v>284</v>
      </c>
      <c r="F201" s="194" t="s">
        <v>285</v>
      </c>
      <c r="G201" s="195" t="s">
        <v>132</v>
      </c>
      <c r="H201" s="196">
        <v>42.075</v>
      </c>
      <c r="I201" s="197"/>
      <c r="J201" s="198">
        <f>ROUND(I201*H201,2)</f>
        <v>0</v>
      </c>
      <c r="K201" s="194" t="s">
        <v>133</v>
      </c>
      <c r="L201" s="60"/>
      <c r="M201" s="199" t="s">
        <v>21</v>
      </c>
      <c r="N201" s="200" t="s">
        <v>43</v>
      </c>
      <c r="O201" s="41"/>
      <c r="P201" s="201">
        <f>O201*H201</f>
        <v>0</v>
      </c>
      <c r="Q201" s="201">
        <v>0</v>
      </c>
      <c r="R201" s="201">
        <f>Q201*H201</f>
        <v>0</v>
      </c>
      <c r="S201" s="201">
        <v>0</v>
      </c>
      <c r="T201" s="202">
        <f>S201*H201</f>
        <v>0</v>
      </c>
      <c r="AR201" s="23" t="s">
        <v>134</v>
      </c>
      <c r="AT201" s="23" t="s">
        <v>129</v>
      </c>
      <c r="AU201" s="23" t="s">
        <v>81</v>
      </c>
      <c r="AY201" s="23" t="s">
        <v>127</v>
      </c>
      <c r="BE201" s="203">
        <f>IF(N201="základní",J201,0)</f>
        <v>0</v>
      </c>
      <c r="BF201" s="203">
        <f>IF(N201="snížená",J201,0)</f>
        <v>0</v>
      </c>
      <c r="BG201" s="203">
        <f>IF(N201="zákl. přenesená",J201,0)</f>
        <v>0</v>
      </c>
      <c r="BH201" s="203">
        <f>IF(N201="sníž. přenesená",J201,0)</f>
        <v>0</v>
      </c>
      <c r="BI201" s="203">
        <f>IF(N201="nulová",J201,0)</f>
        <v>0</v>
      </c>
      <c r="BJ201" s="23" t="s">
        <v>77</v>
      </c>
      <c r="BK201" s="203">
        <f>ROUND(I201*H201,2)</f>
        <v>0</v>
      </c>
      <c r="BL201" s="23" t="s">
        <v>134</v>
      </c>
      <c r="BM201" s="23" t="s">
        <v>286</v>
      </c>
    </row>
    <row r="202" spans="2:47" s="1" customFormat="1" ht="13.5">
      <c r="B202" s="40"/>
      <c r="C202" s="62"/>
      <c r="D202" s="204" t="s">
        <v>136</v>
      </c>
      <c r="E202" s="62"/>
      <c r="F202" s="205" t="s">
        <v>287</v>
      </c>
      <c r="G202" s="62"/>
      <c r="H202" s="62"/>
      <c r="I202" s="162"/>
      <c r="J202" s="62"/>
      <c r="K202" s="62"/>
      <c r="L202" s="60"/>
      <c r="M202" s="206"/>
      <c r="N202" s="41"/>
      <c r="O202" s="41"/>
      <c r="P202" s="41"/>
      <c r="Q202" s="41"/>
      <c r="R202" s="41"/>
      <c r="S202" s="41"/>
      <c r="T202" s="77"/>
      <c r="AT202" s="23" t="s">
        <v>136</v>
      </c>
      <c r="AU202" s="23" t="s">
        <v>81</v>
      </c>
    </row>
    <row r="203" spans="2:47" s="1" customFormat="1" ht="162">
      <c r="B203" s="40"/>
      <c r="C203" s="62"/>
      <c r="D203" s="204" t="s">
        <v>138</v>
      </c>
      <c r="E203" s="62"/>
      <c r="F203" s="207" t="s">
        <v>288</v>
      </c>
      <c r="G203" s="62"/>
      <c r="H203" s="62"/>
      <c r="I203" s="162"/>
      <c r="J203" s="62"/>
      <c r="K203" s="62"/>
      <c r="L203" s="60"/>
      <c r="M203" s="206"/>
      <c r="N203" s="41"/>
      <c r="O203" s="41"/>
      <c r="P203" s="41"/>
      <c r="Q203" s="41"/>
      <c r="R203" s="41"/>
      <c r="S203" s="41"/>
      <c r="T203" s="77"/>
      <c r="AT203" s="23" t="s">
        <v>138</v>
      </c>
      <c r="AU203" s="23" t="s">
        <v>81</v>
      </c>
    </row>
    <row r="204" spans="2:51" s="11" customFormat="1" ht="13.5">
      <c r="B204" s="208"/>
      <c r="C204" s="209"/>
      <c r="D204" s="204" t="s">
        <v>140</v>
      </c>
      <c r="E204" s="210" t="s">
        <v>21</v>
      </c>
      <c r="F204" s="211" t="s">
        <v>141</v>
      </c>
      <c r="G204" s="209"/>
      <c r="H204" s="212" t="s">
        <v>21</v>
      </c>
      <c r="I204" s="213"/>
      <c r="J204" s="209"/>
      <c r="K204" s="209"/>
      <c r="L204" s="214"/>
      <c r="M204" s="215"/>
      <c r="N204" s="216"/>
      <c r="O204" s="216"/>
      <c r="P204" s="216"/>
      <c r="Q204" s="216"/>
      <c r="R204" s="216"/>
      <c r="S204" s="216"/>
      <c r="T204" s="217"/>
      <c r="AT204" s="218" t="s">
        <v>140</v>
      </c>
      <c r="AU204" s="218" t="s">
        <v>81</v>
      </c>
      <c r="AV204" s="11" t="s">
        <v>77</v>
      </c>
      <c r="AW204" s="11" t="s">
        <v>36</v>
      </c>
      <c r="AX204" s="11" t="s">
        <v>72</v>
      </c>
      <c r="AY204" s="218" t="s">
        <v>127</v>
      </c>
    </row>
    <row r="205" spans="2:51" s="11" customFormat="1" ht="13.5">
      <c r="B205" s="208"/>
      <c r="C205" s="209"/>
      <c r="D205" s="204" t="s">
        <v>140</v>
      </c>
      <c r="E205" s="210" t="s">
        <v>21</v>
      </c>
      <c r="F205" s="211" t="s">
        <v>289</v>
      </c>
      <c r="G205" s="209"/>
      <c r="H205" s="212" t="s">
        <v>21</v>
      </c>
      <c r="I205" s="213"/>
      <c r="J205" s="209"/>
      <c r="K205" s="209"/>
      <c r="L205" s="214"/>
      <c r="M205" s="215"/>
      <c r="N205" s="216"/>
      <c r="O205" s="216"/>
      <c r="P205" s="216"/>
      <c r="Q205" s="216"/>
      <c r="R205" s="216"/>
      <c r="S205" s="216"/>
      <c r="T205" s="217"/>
      <c r="AT205" s="218" t="s">
        <v>140</v>
      </c>
      <c r="AU205" s="218" t="s">
        <v>81</v>
      </c>
      <c r="AV205" s="11" t="s">
        <v>77</v>
      </c>
      <c r="AW205" s="11" t="s">
        <v>36</v>
      </c>
      <c r="AX205" s="11" t="s">
        <v>72</v>
      </c>
      <c r="AY205" s="218" t="s">
        <v>127</v>
      </c>
    </row>
    <row r="206" spans="2:51" s="12" customFormat="1" ht="13.5">
      <c r="B206" s="219"/>
      <c r="C206" s="220"/>
      <c r="D206" s="232" t="s">
        <v>140</v>
      </c>
      <c r="E206" s="242" t="s">
        <v>21</v>
      </c>
      <c r="F206" s="243" t="s">
        <v>290</v>
      </c>
      <c r="G206" s="220"/>
      <c r="H206" s="244">
        <v>42.075</v>
      </c>
      <c r="I206" s="224"/>
      <c r="J206" s="220"/>
      <c r="K206" s="220"/>
      <c r="L206" s="225"/>
      <c r="M206" s="226"/>
      <c r="N206" s="227"/>
      <c r="O206" s="227"/>
      <c r="P206" s="227"/>
      <c r="Q206" s="227"/>
      <c r="R206" s="227"/>
      <c r="S206" s="227"/>
      <c r="T206" s="228"/>
      <c r="AT206" s="229" t="s">
        <v>140</v>
      </c>
      <c r="AU206" s="229" t="s">
        <v>81</v>
      </c>
      <c r="AV206" s="12" t="s">
        <v>81</v>
      </c>
      <c r="AW206" s="12" t="s">
        <v>36</v>
      </c>
      <c r="AX206" s="12" t="s">
        <v>77</v>
      </c>
      <c r="AY206" s="229" t="s">
        <v>127</v>
      </c>
    </row>
    <row r="207" spans="2:65" s="1" customFormat="1" ht="22.5" customHeight="1">
      <c r="B207" s="40"/>
      <c r="C207" s="192" t="s">
        <v>291</v>
      </c>
      <c r="D207" s="192" t="s">
        <v>129</v>
      </c>
      <c r="E207" s="193" t="s">
        <v>292</v>
      </c>
      <c r="F207" s="194" t="s">
        <v>293</v>
      </c>
      <c r="G207" s="195" t="s">
        <v>239</v>
      </c>
      <c r="H207" s="196">
        <v>0.001</v>
      </c>
      <c r="I207" s="197"/>
      <c r="J207" s="198">
        <f>ROUND(I207*H207,2)</f>
        <v>0</v>
      </c>
      <c r="K207" s="194" t="s">
        <v>133</v>
      </c>
      <c r="L207" s="60"/>
      <c r="M207" s="199" t="s">
        <v>21</v>
      </c>
      <c r="N207" s="200" t="s">
        <v>43</v>
      </c>
      <c r="O207" s="41"/>
      <c r="P207" s="201">
        <f>O207*H207</f>
        <v>0</v>
      </c>
      <c r="Q207" s="201">
        <v>0</v>
      </c>
      <c r="R207" s="201">
        <f>Q207*H207</f>
        <v>0</v>
      </c>
      <c r="S207" s="201">
        <v>0</v>
      </c>
      <c r="T207" s="202">
        <f>S207*H207</f>
        <v>0</v>
      </c>
      <c r="AR207" s="23" t="s">
        <v>134</v>
      </c>
      <c r="AT207" s="23" t="s">
        <v>129</v>
      </c>
      <c r="AU207" s="23" t="s">
        <v>81</v>
      </c>
      <c r="AY207" s="23" t="s">
        <v>127</v>
      </c>
      <c r="BE207" s="203">
        <f>IF(N207="základní",J207,0)</f>
        <v>0</v>
      </c>
      <c r="BF207" s="203">
        <f>IF(N207="snížená",J207,0)</f>
        <v>0</v>
      </c>
      <c r="BG207" s="203">
        <f>IF(N207="zákl. přenesená",J207,0)</f>
        <v>0</v>
      </c>
      <c r="BH207" s="203">
        <f>IF(N207="sníž. přenesená",J207,0)</f>
        <v>0</v>
      </c>
      <c r="BI207" s="203">
        <f>IF(N207="nulová",J207,0)</f>
        <v>0</v>
      </c>
      <c r="BJ207" s="23" t="s">
        <v>77</v>
      </c>
      <c r="BK207" s="203">
        <f>ROUND(I207*H207,2)</f>
        <v>0</v>
      </c>
      <c r="BL207" s="23" t="s">
        <v>134</v>
      </c>
      <c r="BM207" s="23" t="s">
        <v>294</v>
      </c>
    </row>
    <row r="208" spans="2:47" s="1" customFormat="1" ht="13.5">
      <c r="B208" s="40"/>
      <c r="C208" s="62"/>
      <c r="D208" s="204" t="s">
        <v>136</v>
      </c>
      <c r="E208" s="62"/>
      <c r="F208" s="205" t="s">
        <v>295</v>
      </c>
      <c r="G208" s="62"/>
      <c r="H208" s="62"/>
      <c r="I208" s="162"/>
      <c r="J208" s="62"/>
      <c r="K208" s="62"/>
      <c r="L208" s="60"/>
      <c r="M208" s="206"/>
      <c r="N208" s="41"/>
      <c r="O208" s="41"/>
      <c r="P208" s="41"/>
      <c r="Q208" s="41"/>
      <c r="R208" s="41"/>
      <c r="S208" s="41"/>
      <c r="T208" s="77"/>
      <c r="AT208" s="23" t="s">
        <v>136</v>
      </c>
      <c r="AU208" s="23" t="s">
        <v>81</v>
      </c>
    </row>
    <row r="209" spans="2:47" s="1" customFormat="1" ht="54">
      <c r="B209" s="40"/>
      <c r="C209" s="62"/>
      <c r="D209" s="204" t="s">
        <v>138</v>
      </c>
      <c r="E209" s="62"/>
      <c r="F209" s="207" t="s">
        <v>296</v>
      </c>
      <c r="G209" s="62"/>
      <c r="H209" s="62"/>
      <c r="I209" s="162"/>
      <c r="J209" s="62"/>
      <c r="K209" s="62"/>
      <c r="L209" s="60"/>
      <c r="M209" s="206"/>
      <c r="N209" s="41"/>
      <c r="O209" s="41"/>
      <c r="P209" s="41"/>
      <c r="Q209" s="41"/>
      <c r="R209" s="41"/>
      <c r="S209" s="41"/>
      <c r="T209" s="77"/>
      <c r="AT209" s="23" t="s">
        <v>138</v>
      </c>
      <c r="AU209" s="23" t="s">
        <v>81</v>
      </c>
    </row>
    <row r="210" spans="2:51" s="11" customFormat="1" ht="13.5">
      <c r="B210" s="208"/>
      <c r="C210" s="209"/>
      <c r="D210" s="204" t="s">
        <v>140</v>
      </c>
      <c r="E210" s="210" t="s">
        <v>21</v>
      </c>
      <c r="F210" s="211" t="s">
        <v>141</v>
      </c>
      <c r="G210" s="209"/>
      <c r="H210" s="212" t="s">
        <v>21</v>
      </c>
      <c r="I210" s="213"/>
      <c r="J210" s="209"/>
      <c r="K210" s="209"/>
      <c r="L210" s="214"/>
      <c r="M210" s="215"/>
      <c r="N210" s="216"/>
      <c r="O210" s="216"/>
      <c r="P210" s="216"/>
      <c r="Q210" s="216"/>
      <c r="R210" s="216"/>
      <c r="S210" s="216"/>
      <c r="T210" s="217"/>
      <c r="AT210" s="218" t="s">
        <v>140</v>
      </c>
      <c r="AU210" s="218" t="s">
        <v>81</v>
      </c>
      <c r="AV210" s="11" t="s">
        <v>77</v>
      </c>
      <c r="AW210" s="11" t="s">
        <v>36</v>
      </c>
      <c r="AX210" s="11" t="s">
        <v>72</v>
      </c>
      <c r="AY210" s="218" t="s">
        <v>127</v>
      </c>
    </row>
    <row r="211" spans="2:51" s="11" customFormat="1" ht="13.5">
      <c r="B211" s="208"/>
      <c r="C211" s="209"/>
      <c r="D211" s="204" t="s">
        <v>140</v>
      </c>
      <c r="E211" s="210" t="s">
        <v>21</v>
      </c>
      <c r="F211" s="211" t="s">
        <v>297</v>
      </c>
      <c r="G211" s="209"/>
      <c r="H211" s="212" t="s">
        <v>21</v>
      </c>
      <c r="I211" s="213"/>
      <c r="J211" s="209"/>
      <c r="K211" s="209"/>
      <c r="L211" s="214"/>
      <c r="M211" s="215"/>
      <c r="N211" s="216"/>
      <c r="O211" s="216"/>
      <c r="P211" s="216"/>
      <c r="Q211" s="216"/>
      <c r="R211" s="216"/>
      <c r="S211" s="216"/>
      <c r="T211" s="217"/>
      <c r="AT211" s="218" t="s">
        <v>140</v>
      </c>
      <c r="AU211" s="218" t="s">
        <v>81</v>
      </c>
      <c r="AV211" s="11" t="s">
        <v>77</v>
      </c>
      <c r="AW211" s="11" t="s">
        <v>36</v>
      </c>
      <c r="AX211" s="11" t="s">
        <v>72</v>
      </c>
      <c r="AY211" s="218" t="s">
        <v>127</v>
      </c>
    </row>
    <row r="212" spans="2:51" s="12" customFormat="1" ht="13.5">
      <c r="B212" s="219"/>
      <c r="C212" s="220"/>
      <c r="D212" s="232" t="s">
        <v>140</v>
      </c>
      <c r="E212" s="242" t="s">
        <v>21</v>
      </c>
      <c r="F212" s="243" t="s">
        <v>298</v>
      </c>
      <c r="G212" s="220"/>
      <c r="H212" s="244">
        <v>0.001</v>
      </c>
      <c r="I212" s="224"/>
      <c r="J212" s="220"/>
      <c r="K212" s="220"/>
      <c r="L212" s="225"/>
      <c r="M212" s="226"/>
      <c r="N212" s="227"/>
      <c r="O212" s="227"/>
      <c r="P212" s="227"/>
      <c r="Q212" s="227"/>
      <c r="R212" s="227"/>
      <c r="S212" s="227"/>
      <c r="T212" s="228"/>
      <c r="AT212" s="229" t="s">
        <v>140</v>
      </c>
      <c r="AU212" s="229" t="s">
        <v>81</v>
      </c>
      <c r="AV212" s="12" t="s">
        <v>81</v>
      </c>
      <c r="AW212" s="12" t="s">
        <v>36</v>
      </c>
      <c r="AX212" s="12" t="s">
        <v>77</v>
      </c>
      <c r="AY212" s="229" t="s">
        <v>127</v>
      </c>
    </row>
    <row r="213" spans="2:65" s="1" customFormat="1" ht="22.5" customHeight="1">
      <c r="B213" s="40"/>
      <c r="C213" s="245" t="s">
        <v>9</v>
      </c>
      <c r="D213" s="245" t="s">
        <v>257</v>
      </c>
      <c r="E213" s="246" t="s">
        <v>299</v>
      </c>
      <c r="F213" s="247" t="s">
        <v>300</v>
      </c>
      <c r="G213" s="248" t="s">
        <v>279</v>
      </c>
      <c r="H213" s="249">
        <v>1.143</v>
      </c>
      <c r="I213" s="250"/>
      <c r="J213" s="251">
        <f>ROUND(I213*H213,2)</f>
        <v>0</v>
      </c>
      <c r="K213" s="247" t="s">
        <v>21</v>
      </c>
      <c r="L213" s="252"/>
      <c r="M213" s="253" t="s">
        <v>21</v>
      </c>
      <c r="N213" s="254" t="s">
        <v>43</v>
      </c>
      <c r="O213" s="41"/>
      <c r="P213" s="201">
        <f>O213*H213</f>
        <v>0</v>
      </c>
      <c r="Q213" s="201">
        <v>0.001</v>
      </c>
      <c r="R213" s="201">
        <f>Q213*H213</f>
        <v>0.0011430000000000001</v>
      </c>
      <c r="S213" s="201">
        <v>0</v>
      </c>
      <c r="T213" s="202">
        <f>S213*H213</f>
        <v>0</v>
      </c>
      <c r="AR213" s="23" t="s">
        <v>197</v>
      </c>
      <c r="AT213" s="23" t="s">
        <v>257</v>
      </c>
      <c r="AU213" s="23" t="s">
        <v>81</v>
      </c>
      <c r="AY213" s="23" t="s">
        <v>127</v>
      </c>
      <c r="BE213" s="203">
        <f>IF(N213="základní",J213,0)</f>
        <v>0</v>
      </c>
      <c r="BF213" s="203">
        <f>IF(N213="snížená",J213,0)</f>
        <v>0</v>
      </c>
      <c r="BG213" s="203">
        <f>IF(N213="zákl. přenesená",J213,0)</f>
        <v>0</v>
      </c>
      <c r="BH213" s="203">
        <f>IF(N213="sníž. přenesená",J213,0)</f>
        <v>0</v>
      </c>
      <c r="BI213" s="203">
        <f>IF(N213="nulová",J213,0)</f>
        <v>0</v>
      </c>
      <c r="BJ213" s="23" t="s">
        <v>77</v>
      </c>
      <c r="BK213" s="203">
        <f>ROUND(I213*H213,2)</f>
        <v>0</v>
      </c>
      <c r="BL213" s="23" t="s">
        <v>134</v>
      </c>
      <c r="BM213" s="23" t="s">
        <v>301</v>
      </c>
    </row>
    <row r="214" spans="2:47" s="1" customFormat="1" ht="13.5">
      <c r="B214" s="40"/>
      <c r="C214" s="62"/>
      <c r="D214" s="204" t="s">
        <v>136</v>
      </c>
      <c r="E214" s="62"/>
      <c r="F214" s="205" t="s">
        <v>300</v>
      </c>
      <c r="G214" s="62"/>
      <c r="H214" s="62"/>
      <c r="I214" s="162"/>
      <c r="J214" s="62"/>
      <c r="K214" s="62"/>
      <c r="L214" s="60"/>
      <c r="M214" s="206"/>
      <c r="N214" s="41"/>
      <c r="O214" s="41"/>
      <c r="P214" s="41"/>
      <c r="Q214" s="41"/>
      <c r="R214" s="41"/>
      <c r="S214" s="41"/>
      <c r="T214" s="77"/>
      <c r="AT214" s="23" t="s">
        <v>136</v>
      </c>
      <c r="AU214" s="23" t="s">
        <v>81</v>
      </c>
    </row>
    <row r="215" spans="2:51" s="12" customFormat="1" ht="13.5">
      <c r="B215" s="219"/>
      <c r="C215" s="220"/>
      <c r="D215" s="204" t="s">
        <v>140</v>
      </c>
      <c r="E215" s="221" t="s">
        <v>21</v>
      </c>
      <c r="F215" s="222" t="s">
        <v>302</v>
      </c>
      <c r="G215" s="220"/>
      <c r="H215" s="223">
        <v>1.143</v>
      </c>
      <c r="I215" s="224"/>
      <c r="J215" s="220"/>
      <c r="K215" s="220"/>
      <c r="L215" s="225"/>
      <c r="M215" s="226"/>
      <c r="N215" s="227"/>
      <c r="O215" s="227"/>
      <c r="P215" s="227"/>
      <c r="Q215" s="227"/>
      <c r="R215" s="227"/>
      <c r="S215" s="227"/>
      <c r="T215" s="228"/>
      <c r="AT215" s="229" t="s">
        <v>140</v>
      </c>
      <c r="AU215" s="229" t="s">
        <v>81</v>
      </c>
      <c r="AV215" s="12" t="s">
        <v>81</v>
      </c>
      <c r="AW215" s="12" t="s">
        <v>36</v>
      </c>
      <c r="AX215" s="12" t="s">
        <v>77</v>
      </c>
      <c r="AY215" s="229" t="s">
        <v>127</v>
      </c>
    </row>
    <row r="216" spans="2:63" s="10" customFormat="1" ht="29.85" customHeight="1">
      <c r="B216" s="175"/>
      <c r="C216" s="176"/>
      <c r="D216" s="189" t="s">
        <v>71</v>
      </c>
      <c r="E216" s="190" t="s">
        <v>81</v>
      </c>
      <c r="F216" s="190" t="s">
        <v>303</v>
      </c>
      <c r="G216" s="176"/>
      <c r="H216" s="176"/>
      <c r="I216" s="179"/>
      <c r="J216" s="191">
        <f>BK216</f>
        <v>0</v>
      </c>
      <c r="K216" s="176"/>
      <c r="L216" s="181"/>
      <c r="M216" s="182"/>
      <c r="N216" s="183"/>
      <c r="O216" s="183"/>
      <c r="P216" s="184">
        <f>SUM(P217:P241)</f>
        <v>0</v>
      </c>
      <c r="Q216" s="183"/>
      <c r="R216" s="184">
        <f>SUM(R217:R241)</f>
        <v>23.63315929146</v>
      </c>
      <c r="S216" s="183"/>
      <c r="T216" s="185">
        <f>SUM(T217:T241)</f>
        <v>0</v>
      </c>
      <c r="AR216" s="186" t="s">
        <v>77</v>
      </c>
      <c r="AT216" s="187" t="s">
        <v>71</v>
      </c>
      <c r="AU216" s="187" t="s">
        <v>77</v>
      </c>
      <c r="AY216" s="186" t="s">
        <v>127</v>
      </c>
      <c r="BK216" s="188">
        <f>SUM(BK217:BK241)</f>
        <v>0</v>
      </c>
    </row>
    <row r="217" spans="2:65" s="1" customFormat="1" ht="22.5" customHeight="1">
      <c r="B217" s="40"/>
      <c r="C217" s="192" t="s">
        <v>304</v>
      </c>
      <c r="D217" s="192" t="s">
        <v>129</v>
      </c>
      <c r="E217" s="193" t="s">
        <v>305</v>
      </c>
      <c r="F217" s="194" t="s">
        <v>306</v>
      </c>
      <c r="G217" s="195" t="s">
        <v>181</v>
      </c>
      <c r="H217" s="196">
        <v>0.695</v>
      </c>
      <c r="I217" s="197"/>
      <c r="J217" s="198">
        <f>ROUND(I217*H217,2)</f>
        <v>0</v>
      </c>
      <c r="K217" s="194" t="s">
        <v>133</v>
      </c>
      <c r="L217" s="60"/>
      <c r="M217" s="199" t="s">
        <v>21</v>
      </c>
      <c r="N217" s="200" t="s">
        <v>43</v>
      </c>
      <c r="O217" s="41"/>
      <c r="P217" s="201">
        <f>O217*H217</f>
        <v>0</v>
      </c>
      <c r="Q217" s="201">
        <v>2.16</v>
      </c>
      <c r="R217" s="201">
        <f>Q217*H217</f>
        <v>1.5012</v>
      </c>
      <c r="S217" s="201">
        <v>0</v>
      </c>
      <c r="T217" s="202">
        <f>S217*H217</f>
        <v>0</v>
      </c>
      <c r="AR217" s="23" t="s">
        <v>134</v>
      </c>
      <c r="AT217" s="23" t="s">
        <v>129</v>
      </c>
      <c r="AU217" s="23" t="s">
        <v>81</v>
      </c>
      <c r="AY217" s="23" t="s">
        <v>127</v>
      </c>
      <c r="BE217" s="203">
        <f>IF(N217="základní",J217,0)</f>
        <v>0</v>
      </c>
      <c r="BF217" s="203">
        <f>IF(N217="snížená",J217,0)</f>
        <v>0</v>
      </c>
      <c r="BG217" s="203">
        <f>IF(N217="zákl. přenesená",J217,0)</f>
        <v>0</v>
      </c>
      <c r="BH217" s="203">
        <f>IF(N217="sníž. přenesená",J217,0)</f>
        <v>0</v>
      </c>
      <c r="BI217" s="203">
        <f>IF(N217="nulová",J217,0)</f>
        <v>0</v>
      </c>
      <c r="BJ217" s="23" t="s">
        <v>77</v>
      </c>
      <c r="BK217" s="203">
        <f>ROUND(I217*H217,2)</f>
        <v>0</v>
      </c>
      <c r="BL217" s="23" t="s">
        <v>134</v>
      </c>
      <c r="BM217" s="23" t="s">
        <v>307</v>
      </c>
    </row>
    <row r="218" spans="2:47" s="1" customFormat="1" ht="27">
      <c r="B218" s="40"/>
      <c r="C218" s="62"/>
      <c r="D218" s="204" t="s">
        <v>136</v>
      </c>
      <c r="E218" s="62"/>
      <c r="F218" s="205" t="s">
        <v>308</v>
      </c>
      <c r="G218" s="62"/>
      <c r="H218" s="62"/>
      <c r="I218" s="162"/>
      <c r="J218" s="62"/>
      <c r="K218" s="62"/>
      <c r="L218" s="60"/>
      <c r="M218" s="206"/>
      <c r="N218" s="41"/>
      <c r="O218" s="41"/>
      <c r="P218" s="41"/>
      <c r="Q218" s="41"/>
      <c r="R218" s="41"/>
      <c r="S218" s="41"/>
      <c r="T218" s="77"/>
      <c r="AT218" s="23" t="s">
        <v>136</v>
      </c>
      <c r="AU218" s="23" t="s">
        <v>81</v>
      </c>
    </row>
    <row r="219" spans="2:47" s="1" customFormat="1" ht="54">
      <c r="B219" s="40"/>
      <c r="C219" s="62"/>
      <c r="D219" s="204" t="s">
        <v>138</v>
      </c>
      <c r="E219" s="62"/>
      <c r="F219" s="207" t="s">
        <v>309</v>
      </c>
      <c r="G219" s="62"/>
      <c r="H219" s="62"/>
      <c r="I219" s="162"/>
      <c r="J219" s="62"/>
      <c r="K219" s="62"/>
      <c r="L219" s="60"/>
      <c r="M219" s="206"/>
      <c r="N219" s="41"/>
      <c r="O219" s="41"/>
      <c r="P219" s="41"/>
      <c r="Q219" s="41"/>
      <c r="R219" s="41"/>
      <c r="S219" s="41"/>
      <c r="T219" s="77"/>
      <c r="AT219" s="23" t="s">
        <v>138</v>
      </c>
      <c r="AU219" s="23" t="s">
        <v>81</v>
      </c>
    </row>
    <row r="220" spans="2:51" s="11" customFormat="1" ht="13.5">
      <c r="B220" s="208"/>
      <c r="C220" s="209"/>
      <c r="D220" s="204" t="s">
        <v>140</v>
      </c>
      <c r="E220" s="210" t="s">
        <v>21</v>
      </c>
      <c r="F220" s="211" t="s">
        <v>141</v>
      </c>
      <c r="G220" s="209"/>
      <c r="H220" s="212" t="s">
        <v>21</v>
      </c>
      <c r="I220" s="213"/>
      <c r="J220" s="209"/>
      <c r="K220" s="209"/>
      <c r="L220" s="214"/>
      <c r="M220" s="215"/>
      <c r="N220" s="216"/>
      <c r="O220" s="216"/>
      <c r="P220" s="216"/>
      <c r="Q220" s="216"/>
      <c r="R220" s="216"/>
      <c r="S220" s="216"/>
      <c r="T220" s="217"/>
      <c r="AT220" s="218" t="s">
        <v>140</v>
      </c>
      <c r="AU220" s="218" t="s">
        <v>81</v>
      </c>
      <c r="AV220" s="11" t="s">
        <v>77</v>
      </c>
      <c r="AW220" s="11" t="s">
        <v>36</v>
      </c>
      <c r="AX220" s="11" t="s">
        <v>72</v>
      </c>
      <c r="AY220" s="218" t="s">
        <v>127</v>
      </c>
    </row>
    <row r="221" spans="2:51" s="11" customFormat="1" ht="13.5">
      <c r="B221" s="208"/>
      <c r="C221" s="209"/>
      <c r="D221" s="204" t="s">
        <v>140</v>
      </c>
      <c r="E221" s="210" t="s">
        <v>21</v>
      </c>
      <c r="F221" s="211" t="s">
        <v>310</v>
      </c>
      <c r="G221" s="209"/>
      <c r="H221" s="212" t="s">
        <v>21</v>
      </c>
      <c r="I221" s="213"/>
      <c r="J221" s="209"/>
      <c r="K221" s="209"/>
      <c r="L221" s="214"/>
      <c r="M221" s="215"/>
      <c r="N221" s="216"/>
      <c r="O221" s="216"/>
      <c r="P221" s="216"/>
      <c r="Q221" s="216"/>
      <c r="R221" s="216"/>
      <c r="S221" s="216"/>
      <c r="T221" s="217"/>
      <c r="AT221" s="218" t="s">
        <v>140</v>
      </c>
      <c r="AU221" s="218" t="s">
        <v>81</v>
      </c>
      <c r="AV221" s="11" t="s">
        <v>77</v>
      </c>
      <c r="AW221" s="11" t="s">
        <v>36</v>
      </c>
      <c r="AX221" s="11" t="s">
        <v>72</v>
      </c>
      <c r="AY221" s="218" t="s">
        <v>127</v>
      </c>
    </row>
    <row r="222" spans="2:51" s="12" customFormat="1" ht="13.5">
      <c r="B222" s="219"/>
      <c r="C222" s="220"/>
      <c r="D222" s="232" t="s">
        <v>140</v>
      </c>
      <c r="E222" s="242" t="s">
        <v>21</v>
      </c>
      <c r="F222" s="243" t="s">
        <v>311</v>
      </c>
      <c r="G222" s="220"/>
      <c r="H222" s="244">
        <v>0.695</v>
      </c>
      <c r="I222" s="224"/>
      <c r="J222" s="220"/>
      <c r="K222" s="220"/>
      <c r="L222" s="225"/>
      <c r="M222" s="226"/>
      <c r="N222" s="227"/>
      <c r="O222" s="227"/>
      <c r="P222" s="227"/>
      <c r="Q222" s="227"/>
      <c r="R222" s="227"/>
      <c r="S222" s="227"/>
      <c r="T222" s="228"/>
      <c r="AT222" s="229" t="s">
        <v>140</v>
      </c>
      <c r="AU222" s="229" t="s">
        <v>81</v>
      </c>
      <c r="AV222" s="12" t="s">
        <v>81</v>
      </c>
      <c r="AW222" s="12" t="s">
        <v>36</v>
      </c>
      <c r="AX222" s="12" t="s">
        <v>77</v>
      </c>
      <c r="AY222" s="229" t="s">
        <v>127</v>
      </c>
    </row>
    <row r="223" spans="2:65" s="1" customFormat="1" ht="22.5" customHeight="1">
      <c r="B223" s="40"/>
      <c r="C223" s="192" t="s">
        <v>312</v>
      </c>
      <c r="D223" s="192" t="s">
        <v>129</v>
      </c>
      <c r="E223" s="193" t="s">
        <v>313</v>
      </c>
      <c r="F223" s="194" t="s">
        <v>314</v>
      </c>
      <c r="G223" s="195" t="s">
        <v>181</v>
      </c>
      <c r="H223" s="196">
        <v>7.395</v>
      </c>
      <c r="I223" s="197"/>
      <c r="J223" s="198">
        <f>ROUND(I223*H223,2)</f>
        <v>0</v>
      </c>
      <c r="K223" s="194" t="s">
        <v>133</v>
      </c>
      <c r="L223" s="60"/>
      <c r="M223" s="199" t="s">
        <v>21</v>
      </c>
      <c r="N223" s="200" t="s">
        <v>43</v>
      </c>
      <c r="O223" s="41"/>
      <c r="P223" s="201">
        <f>O223*H223</f>
        <v>0</v>
      </c>
      <c r="Q223" s="201">
        <v>2.256342204</v>
      </c>
      <c r="R223" s="201">
        <f>Q223*H223</f>
        <v>16.68565059858</v>
      </c>
      <c r="S223" s="201">
        <v>0</v>
      </c>
      <c r="T223" s="202">
        <f>S223*H223</f>
        <v>0</v>
      </c>
      <c r="AR223" s="23" t="s">
        <v>134</v>
      </c>
      <c r="AT223" s="23" t="s">
        <v>129</v>
      </c>
      <c r="AU223" s="23" t="s">
        <v>81</v>
      </c>
      <c r="AY223" s="23" t="s">
        <v>127</v>
      </c>
      <c r="BE223" s="203">
        <f>IF(N223="základní",J223,0)</f>
        <v>0</v>
      </c>
      <c r="BF223" s="203">
        <f>IF(N223="snížená",J223,0)</f>
        <v>0</v>
      </c>
      <c r="BG223" s="203">
        <f>IF(N223="zákl. přenesená",J223,0)</f>
        <v>0</v>
      </c>
      <c r="BH223" s="203">
        <f>IF(N223="sníž. přenesená",J223,0)</f>
        <v>0</v>
      </c>
      <c r="BI223" s="203">
        <f>IF(N223="nulová",J223,0)</f>
        <v>0</v>
      </c>
      <c r="BJ223" s="23" t="s">
        <v>77</v>
      </c>
      <c r="BK223" s="203">
        <f>ROUND(I223*H223,2)</f>
        <v>0</v>
      </c>
      <c r="BL223" s="23" t="s">
        <v>134</v>
      </c>
      <c r="BM223" s="23" t="s">
        <v>315</v>
      </c>
    </row>
    <row r="224" spans="2:47" s="1" customFormat="1" ht="13.5">
      <c r="B224" s="40"/>
      <c r="C224" s="62"/>
      <c r="D224" s="204" t="s">
        <v>136</v>
      </c>
      <c r="E224" s="62"/>
      <c r="F224" s="205" t="s">
        <v>316</v>
      </c>
      <c r="G224" s="62"/>
      <c r="H224" s="62"/>
      <c r="I224" s="162"/>
      <c r="J224" s="62"/>
      <c r="K224" s="62"/>
      <c r="L224" s="60"/>
      <c r="M224" s="206"/>
      <c r="N224" s="41"/>
      <c r="O224" s="41"/>
      <c r="P224" s="41"/>
      <c r="Q224" s="41"/>
      <c r="R224" s="41"/>
      <c r="S224" s="41"/>
      <c r="T224" s="77"/>
      <c r="AT224" s="23" t="s">
        <v>136</v>
      </c>
      <c r="AU224" s="23" t="s">
        <v>81</v>
      </c>
    </row>
    <row r="225" spans="2:47" s="1" customFormat="1" ht="81">
      <c r="B225" s="40"/>
      <c r="C225" s="62"/>
      <c r="D225" s="204" t="s">
        <v>138</v>
      </c>
      <c r="E225" s="62"/>
      <c r="F225" s="207" t="s">
        <v>317</v>
      </c>
      <c r="G225" s="62"/>
      <c r="H225" s="62"/>
      <c r="I225" s="162"/>
      <c r="J225" s="62"/>
      <c r="K225" s="62"/>
      <c r="L225" s="60"/>
      <c r="M225" s="206"/>
      <c r="N225" s="41"/>
      <c r="O225" s="41"/>
      <c r="P225" s="41"/>
      <c r="Q225" s="41"/>
      <c r="R225" s="41"/>
      <c r="S225" s="41"/>
      <c r="T225" s="77"/>
      <c r="AT225" s="23" t="s">
        <v>138</v>
      </c>
      <c r="AU225" s="23" t="s">
        <v>81</v>
      </c>
    </row>
    <row r="226" spans="2:51" s="11" customFormat="1" ht="13.5">
      <c r="B226" s="208"/>
      <c r="C226" s="209"/>
      <c r="D226" s="204" t="s">
        <v>140</v>
      </c>
      <c r="E226" s="210" t="s">
        <v>21</v>
      </c>
      <c r="F226" s="211" t="s">
        <v>141</v>
      </c>
      <c r="G226" s="209"/>
      <c r="H226" s="212" t="s">
        <v>21</v>
      </c>
      <c r="I226" s="213"/>
      <c r="J226" s="209"/>
      <c r="K226" s="209"/>
      <c r="L226" s="214"/>
      <c r="M226" s="215"/>
      <c r="N226" s="216"/>
      <c r="O226" s="216"/>
      <c r="P226" s="216"/>
      <c r="Q226" s="216"/>
      <c r="R226" s="216"/>
      <c r="S226" s="216"/>
      <c r="T226" s="217"/>
      <c r="AT226" s="218" t="s">
        <v>140</v>
      </c>
      <c r="AU226" s="218" t="s">
        <v>81</v>
      </c>
      <c r="AV226" s="11" t="s">
        <v>77</v>
      </c>
      <c r="AW226" s="11" t="s">
        <v>36</v>
      </c>
      <c r="AX226" s="11" t="s">
        <v>72</v>
      </c>
      <c r="AY226" s="218" t="s">
        <v>127</v>
      </c>
    </row>
    <row r="227" spans="2:51" s="11" customFormat="1" ht="13.5">
      <c r="B227" s="208"/>
      <c r="C227" s="209"/>
      <c r="D227" s="204" t="s">
        <v>140</v>
      </c>
      <c r="E227" s="210" t="s">
        <v>21</v>
      </c>
      <c r="F227" s="211" t="s">
        <v>318</v>
      </c>
      <c r="G227" s="209"/>
      <c r="H227" s="212" t="s">
        <v>21</v>
      </c>
      <c r="I227" s="213"/>
      <c r="J227" s="209"/>
      <c r="K227" s="209"/>
      <c r="L227" s="214"/>
      <c r="M227" s="215"/>
      <c r="N227" s="216"/>
      <c r="O227" s="216"/>
      <c r="P227" s="216"/>
      <c r="Q227" s="216"/>
      <c r="R227" s="216"/>
      <c r="S227" s="216"/>
      <c r="T227" s="217"/>
      <c r="AT227" s="218" t="s">
        <v>140</v>
      </c>
      <c r="AU227" s="218" t="s">
        <v>81</v>
      </c>
      <c r="AV227" s="11" t="s">
        <v>77</v>
      </c>
      <c r="AW227" s="11" t="s">
        <v>36</v>
      </c>
      <c r="AX227" s="11" t="s">
        <v>72</v>
      </c>
      <c r="AY227" s="218" t="s">
        <v>127</v>
      </c>
    </row>
    <row r="228" spans="2:51" s="12" customFormat="1" ht="13.5">
      <c r="B228" s="219"/>
      <c r="C228" s="220"/>
      <c r="D228" s="232" t="s">
        <v>140</v>
      </c>
      <c r="E228" s="242" t="s">
        <v>21</v>
      </c>
      <c r="F228" s="243" t="s">
        <v>319</v>
      </c>
      <c r="G228" s="220"/>
      <c r="H228" s="244">
        <v>7.395</v>
      </c>
      <c r="I228" s="224"/>
      <c r="J228" s="220"/>
      <c r="K228" s="220"/>
      <c r="L228" s="225"/>
      <c r="M228" s="226"/>
      <c r="N228" s="227"/>
      <c r="O228" s="227"/>
      <c r="P228" s="227"/>
      <c r="Q228" s="227"/>
      <c r="R228" s="227"/>
      <c r="S228" s="227"/>
      <c r="T228" s="228"/>
      <c r="AT228" s="229" t="s">
        <v>140</v>
      </c>
      <c r="AU228" s="229" t="s">
        <v>81</v>
      </c>
      <c r="AV228" s="12" t="s">
        <v>81</v>
      </c>
      <c r="AW228" s="12" t="s">
        <v>36</v>
      </c>
      <c r="AX228" s="12" t="s">
        <v>77</v>
      </c>
      <c r="AY228" s="229" t="s">
        <v>127</v>
      </c>
    </row>
    <row r="229" spans="2:65" s="1" customFormat="1" ht="22.5" customHeight="1">
      <c r="B229" s="40"/>
      <c r="C229" s="192" t="s">
        <v>320</v>
      </c>
      <c r="D229" s="192" t="s">
        <v>129</v>
      </c>
      <c r="E229" s="193" t="s">
        <v>321</v>
      </c>
      <c r="F229" s="194" t="s">
        <v>322</v>
      </c>
      <c r="G229" s="195" t="s">
        <v>181</v>
      </c>
      <c r="H229" s="196">
        <v>2.22</v>
      </c>
      <c r="I229" s="197"/>
      <c r="J229" s="198">
        <f>ROUND(I229*H229,2)</f>
        <v>0</v>
      </c>
      <c r="K229" s="194" t="s">
        <v>133</v>
      </c>
      <c r="L229" s="60"/>
      <c r="M229" s="199" t="s">
        <v>21</v>
      </c>
      <c r="N229" s="200" t="s">
        <v>43</v>
      </c>
      <c r="O229" s="41"/>
      <c r="P229" s="201">
        <f>O229*H229</f>
        <v>0</v>
      </c>
      <c r="Q229" s="201">
        <v>2.453292204</v>
      </c>
      <c r="R229" s="201">
        <f>Q229*H229</f>
        <v>5.44630869288</v>
      </c>
      <c r="S229" s="201">
        <v>0</v>
      </c>
      <c r="T229" s="202">
        <f>S229*H229</f>
        <v>0</v>
      </c>
      <c r="AR229" s="23" t="s">
        <v>134</v>
      </c>
      <c r="AT229" s="23" t="s">
        <v>129</v>
      </c>
      <c r="AU229" s="23" t="s">
        <v>81</v>
      </c>
      <c r="AY229" s="23" t="s">
        <v>127</v>
      </c>
      <c r="BE229" s="203">
        <f>IF(N229="základní",J229,0)</f>
        <v>0</v>
      </c>
      <c r="BF229" s="203">
        <f>IF(N229="snížená",J229,0)</f>
        <v>0</v>
      </c>
      <c r="BG229" s="203">
        <f>IF(N229="zákl. přenesená",J229,0)</f>
        <v>0</v>
      </c>
      <c r="BH229" s="203">
        <f>IF(N229="sníž. přenesená",J229,0)</f>
        <v>0</v>
      </c>
      <c r="BI229" s="203">
        <f>IF(N229="nulová",J229,0)</f>
        <v>0</v>
      </c>
      <c r="BJ229" s="23" t="s">
        <v>77</v>
      </c>
      <c r="BK229" s="203">
        <f>ROUND(I229*H229,2)</f>
        <v>0</v>
      </c>
      <c r="BL229" s="23" t="s">
        <v>134</v>
      </c>
      <c r="BM229" s="23" t="s">
        <v>323</v>
      </c>
    </row>
    <row r="230" spans="2:47" s="1" customFormat="1" ht="13.5">
      <c r="B230" s="40"/>
      <c r="C230" s="62"/>
      <c r="D230" s="204" t="s">
        <v>136</v>
      </c>
      <c r="E230" s="62"/>
      <c r="F230" s="205" t="s">
        <v>324</v>
      </c>
      <c r="G230" s="62"/>
      <c r="H230" s="62"/>
      <c r="I230" s="162"/>
      <c r="J230" s="62"/>
      <c r="K230" s="62"/>
      <c r="L230" s="60"/>
      <c r="M230" s="206"/>
      <c r="N230" s="41"/>
      <c r="O230" s="41"/>
      <c r="P230" s="41"/>
      <c r="Q230" s="41"/>
      <c r="R230" s="41"/>
      <c r="S230" s="41"/>
      <c r="T230" s="77"/>
      <c r="AT230" s="23" t="s">
        <v>136</v>
      </c>
      <c r="AU230" s="23" t="s">
        <v>81</v>
      </c>
    </row>
    <row r="231" spans="2:47" s="1" customFormat="1" ht="81">
      <c r="B231" s="40"/>
      <c r="C231" s="62"/>
      <c r="D231" s="204" t="s">
        <v>138</v>
      </c>
      <c r="E231" s="62"/>
      <c r="F231" s="207" t="s">
        <v>317</v>
      </c>
      <c r="G231" s="62"/>
      <c r="H231" s="62"/>
      <c r="I231" s="162"/>
      <c r="J231" s="62"/>
      <c r="K231" s="62"/>
      <c r="L231" s="60"/>
      <c r="M231" s="206"/>
      <c r="N231" s="41"/>
      <c r="O231" s="41"/>
      <c r="P231" s="41"/>
      <c r="Q231" s="41"/>
      <c r="R231" s="41"/>
      <c r="S231" s="41"/>
      <c r="T231" s="77"/>
      <c r="AT231" s="23" t="s">
        <v>138</v>
      </c>
      <c r="AU231" s="23" t="s">
        <v>81</v>
      </c>
    </row>
    <row r="232" spans="2:51" s="11" customFormat="1" ht="13.5">
      <c r="B232" s="208"/>
      <c r="C232" s="209"/>
      <c r="D232" s="204" t="s">
        <v>140</v>
      </c>
      <c r="E232" s="210" t="s">
        <v>21</v>
      </c>
      <c r="F232" s="211" t="s">
        <v>141</v>
      </c>
      <c r="G232" s="209"/>
      <c r="H232" s="212" t="s">
        <v>21</v>
      </c>
      <c r="I232" s="213"/>
      <c r="J232" s="209"/>
      <c r="K232" s="209"/>
      <c r="L232" s="214"/>
      <c r="M232" s="215"/>
      <c r="N232" s="216"/>
      <c r="O232" s="216"/>
      <c r="P232" s="216"/>
      <c r="Q232" s="216"/>
      <c r="R232" s="216"/>
      <c r="S232" s="216"/>
      <c r="T232" s="217"/>
      <c r="AT232" s="218" t="s">
        <v>140</v>
      </c>
      <c r="AU232" s="218" t="s">
        <v>81</v>
      </c>
      <c r="AV232" s="11" t="s">
        <v>77</v>
      </c>
      <c r="AW232" s="11" t="s">
        <v>36</v>
      </c>
      <c r="AX232" s="11" t="s">
        <v>72</v>
      </c>
      <c r="AY232" s="218" t="s">
        <v>127</v>
      </c>
    </row>
    <row r="233" spans="2:51" s="11" customFormat="1" ht="13.5">
      <c r="B233" s="208"/>
      <c r="C233" s="209"/>
      <c r="D233" s="204" t="s">
        <v>140</v>
      </c>
      <c r="E233" s="210" t="s">
        <v>21</v>
      </c>
      <c r="F233" s="211" t="s">
        <v>325</v>
      </c>
      <c r="G233" s="209"/>
      <c r="H233" s="212" t="s">
        <v>21</v>
      </c>
      <c r="I233" s="213"/>
      <c r="J233" s="209"/>
      <c r="K233" s="209"/>
      <c r="L233" s="214"/>
      <c r="M233" s="215"/>
      <c r="N233" s="216"/>
      <c r="O233" s="216"/>
      <c r="P233" s="216"/>
      <c r="Q233" s="216"/>
      <c r="R233" s="216"/>
      <c r="S233" s="216"/>
      <c r="T233" s="217"/>
      <c r="AT233" s="218" t="s">
        <v>140</v>
      </c>
      <c r="AU233" s="218" t="s">
        <v>81</v>
      </c>
      <c r="AV233" s="11" t="s">
        <v>77</v>
      </c>
      <c r="AW233" s="11" t="s">
        <v>36</v>
      </c>
      <c r="AX233" s="11" t="s">
        <v>72</v>
      </c>
      <c r="AY233" s="218" t="s">
        <v>127</v>
      </c>
    </row>
    <row r="234" spans="2:51" s="12" customFormat="1" ht="13.5">
      <c r="B234" s="219"/>
      <c r="C234" s="220"/>
      <c r="D234" s="204" t="s">
        <v>140</v>
      </c>
      <c r="E234" s="221" t="s">
        <v>21</v>
      </c>
      <c r="F234" s="222" t="s">
        <v>326</v>
      </c>
      <c r="G234" s="220"/>
      <c r="H234" s="223">
        <v>1.066</v>
      </c>
      <c r="I234" s="224"/>
      <c r="J234" s="220"/>
      <c r="K234" s="220"/>
      <c r="L234" s="225"/>
      <c r="M234" s="226"/>
      <c r="N234" s="227"/>
      <c r="O234" s="227"/>
      <c r="P234" s="227"/>
      <c r="Q234" s="227"/>
      <c r="R234" s="227"/>
      <c r="S234" s="227"/>
      <c r="T234" s="228"/>
      <c r="AT234" s="229" t="s">
        <v>140</v>
      </c>
      <c r="AU234" s="229" t="s">
        <v>81</v>
      </c>
      <c r="AV234" s="12" t="s">
        <v>81</v>
      </c>
      <c r="AW234" s="12" t="s">
        <v>36</v>
      </c>
      <c r="AX234" s="12" t="s">
        <v>72</v>
      </c>
      <c r="AY234" s="229" t="s">
        <v>127</v>
      </c>
    </row>
    <row r="235" spans="2:51" s="11" customFormat="1" ht="13.5">
      <c r="B235" s="208"/>
      <c r="C235" s="209"/>
      <c r="D235" s="204" t="s">
        <v>140</v>
      </c>
      <c r="E235" s="210" t="s">
        <v>21</v>
      </c>
      <c r="F235" s="211" t="s">
        <v>327</v>
      </c>
      <c r="G235" s="209"/>
      <c r="H235" s="212" t="s">
        <v>21</v>
      </c>
      <c r="I235" s="213"/>
      <c r="J235" s="209"/>
      <c r="K235" s="209"/>
      <c r="L235" s="214"/>
      <c r="M235" s="215"/>
      <c r="N235" s="216"/>
      <c r="O235" s="216"/>
      <c r="P235" s="216"/>
      <c r="Q235" s="216"/>
      <c r="R235" s="216"/>
      <c r="S235" s="216"/>
      <c r="T235" s="217"/>
      <c r="AT235" s="218" t="s">
        <v>140</v>
      </c>
      <c r="AU235" s="218" t="s">
        <v>81</v>
      </c>
      <c r="AV235" s="11" t="s">
        <v>77</v>
      </c>
      <c r="AW235" s="11" t="s">
        <v>36</v>
      </c>
      <c r="AX235" s="11" t="s">
        <v>72</v>
      </c>
      <c r="AY235" s="218" t="s">
        <v>127</v>
      </c>
    </row>
    <row r="236" spans="2:51" s="12" customFormat="1" ht="13.5">
      <c r="B236" s="219"/>
      <c r="C236" s="220"/>
      <c r="D236" s="204" t="s">
        <v>140</v>
      </c>
      <c r="E236" s="221" t="s">
        <v>21</v>
      </c>
      <c r="F236" s="222" t="s">
        <v>204</v>
      </c>
      <c r="G236" s="220"/>
      <c r="H236" s="223">
        <v>0.306</v>
      </c>
      <c r="I236" s="224"/>
      <c r="J236" s="220"/>
      <c r="K236" s="220"/>
      <c r="L236" s="225"/>
      <c r="M236" s="226"/>
      <c r="N236" s="227"/>
      <c r="O236" s="227"/>
      <c r="P236" s="227"/>
      <c r="Q236" s="227"/>
      <c r="R236" s="227"/>
      <c r="S236" s="227"/>
      <c r="T236" s="228"/>
      <c r="AT236" s="229" t="s">
        <v>140</v>
      </c>
      <c r="AU236" s="229" t="s">
        <v>81</v>
      </c>
      <c r="AV236" s="12" t="s">
        <v>81</v>
      </c>
      <c r="AW236" s="12" t="s">
        <v>36</v>
      </c>
      <c r="AX236" s="12" t="s">
        <v>72</v>
      </c>
      <c r="AY236" s="229" t="s">
        <v>127</v>
      </c>
    </row>
    <row r="237" spans="2:51" s="11" customFormat="1" ht="13.5">
      <c r="B237" s="208"/>
      <c r="C237" s="209"/>
      <c r="D237" s="204" t="s">
        <v>140</v>
      </c>
      <c r="E237" s="210" t="s">
        <v>21</v>
      </c>
      <c r="F237" s="211" t="s">
        <v>328</v>
      </c>
      <c r="G237" s="209"/>
      <c r="H237" s="212" t="s">
        <v>21</v>
      </c>
      <c r="I237" s="213"/>
      <c r="J237" s="209"/>
      <c r="K237" s="209"/>
      <c r="L237" s="214"/>
      <c r="M237" s="215"/>
      <c r="N237" s="216"/>
      <c r="O237" s="216"/>
      <c r="P237" s="216"/>
      <c r="Q237" s="216"/>
      <c r="R237" s="216"/>
      <c r="S237" s="216"/>
      <c r="T237" s="217"/>
      <c r="AT237" s="218" t="s">
        <v>140</v>
      </c>
      <c r="AU237" s="218" t="s">
        <v>81</v>
      </c>
      <c r="AV237" s="11" t="s">
        <v>77</v>
      </c>
      <c r="AW237" s="11" t="s">
        <v>36</v>
      </c>
      <c r="AX237" s="11" t="s">
        <v>72</v>
      </c>
      <c r="AY237" s="218" t="s">
        <v>127</v>
      </c>
    </row>
    <row r="238" spans="2:51" s="12" customFormat="1" ht="13.5">
      <c r="B238" s="219"/>
      <c r="C238" s="220"/>
      <c r="D238" s="204" t="s">
        <v>140</v>
      </c>
      <c r="E238" s="221" t="s">
        <v>21</v>
      </c>
      <c r="F238" s="222" t="s">
        <v>329</v>
      </c>
      <c r="G238" s="220"/>
      <c r="H238" s="223">
        <v>0.576</v>
      </c>
      <c r="I238" s="224"/>
      <c r="J238" s="220"/>
      <c r="K238" s="220"/>
      <c r="L238" s="225"/>
      <c r="M238" s="226"/>
      <c r="N238" s="227"/>
      <c r="O238" s="227"/>
      <c r="P238" s="227"/>
      <c r="Q238" s="227"/>
      <c r="R238" s="227"/>
      <c r="S238" s="227"/>
      <c r="T238" s="228"/>
      <c r="AT238" s="229" t="s">
        <v>140</v>
      </c>
      <c r="AU238" s="229" t="s">
        <v>81</v>
      </c>
      <c r="AV238" s="12" t="s">
        <v>81</v>
      </c>
      <c r="AW238" s="12" t="s">
        <v>36</v>
      </c>
      <c r="AX238" s="12" t="s">
        <v>72</v>
      </c>
      <c r="AY238" s="229" t="s">
        <v>127</v>
      </c>
    </row>
    <row r="239" spans="2:51" s="11" customFormat="1" ht="13.5">
      <c r="B239" s="208"/>
      <c r="C239" s="209"/>
      <c r="D239" s="204" t="s">
        <v>140</v>
      </c>
      <c r="E239" s="210" t="s">
        <v>21</v>
      </c>
      <c r="F239" s="211" t="s">
        <v>330</v>
      </c>
      <c r="G239" s="209"/>
      <c r="H239" s="212" t="s">
        <v>21</v>
      </c>
      <c r="I239" s="213"/>
      <c r="J239" s="209"/>
      <c r="K239" s="209"/>
      <c r="L239" s="214"/>
      <c r="M239" s="215"/>
      <c r="N239" s="216"/>
      <c r="O239" s="216"/>
      <c r="P239" s="216"/>
      <c r="Q239" s="216"/>
      <c r="R239" s="216"/>
      <c r="S239" s="216"/>
      <c r="T239" s="217"/>
      <c r="AT239" s="218" t="s">
        <v>140</v>
      </c>
      <c r="AU239" s="218" t="s">
        <v>81</v>
      </c>
      <c r="AV239" s="11" t="s">
        <v>77</v>
      </c>
      <c r="AW239" s="11" t="s">
        <v>36</v>
      </c>
      <c r="AX239" s="11" t="s">
        <v>72</v>
      </c>
      <c r="AY239" s="218" t="s">
        <v>127</v>
      </c>
    </row>
    <row r="240" spans="2:51" s="12" customFormat="1" ht="13.5">
      <c r="B240" s="219"/>
      <c r="C240" s="220"/>
      <c r="D240" s="204" t="s">
        <v>140</v>
      </c>
      <c r="E240" s="221" t="s">
        <v>21</v>
      </c>
      <c r="F240" s="222" t="s">
        <v>331</v>
      </c>
      <c r="G240" s="220"/>
      <c r="H240" s="223">
        <v>0.272</v>
      </c>
      <c r="I240" s="224"/>
      <c r="J240" s="220"/>
      <c r="K240" s="220"/>
      <c r="L240" s="225"/>
      <c r="M240" s="226"/>
      <c r="N240" s="227"/>
      <c r="O240" s="227"/>
      <c r="P240" s="227"/>
      <c r="Q240" s="227"/>
      <c r="R240" s="227"/>
      <c r="S240" s="227"/>
      <c r="T240" s="228"/>
      <c r="AT240" s="229" t="s">
        <v>140</v>
      </c>
      <c r="AU240" s="229" t="s">
        <v>81</v>
      </c>
      <c r="AV240" s="12" t="s">
        <v>81</v>
      </c>
      <c r="AW240" s="12" t="s">
        <v>36</v>
      </c>
      <c r="AX240" s="12" t="s">
        <v>72</v>
      </c>
      <c r="AY240" s="229" t="s">
        <v>127</v>
      </c>
    </row>
    <row r="241" spans="2:51" s="13" customFormat="1" ht="13.5">
      <c r="B241" s="230"/>
      <c r="C241" s="231"/>
      <c r="D241" s="204" t="s">
        <v>140</v>
      </c>
      <c r="E241" s="255" t="s">
        <v>21</v>
      </c>
      <c r="F241" s="256" t="s">
        <v>146</v>
      </c>
      <c r="G241" s="231"/>
      <c r="H241" s="257">
        <v>2.22</v>
      </c>
      <c r="I241" s="236"/>
      <c r="J241" s="231"/>
      <c r="K241" s="231"/>
      <c r="L241" s="237"/>
      <c r="M241" s="238"/>
      <c r="N241" s="239"/>
      <c r="O241" s="239"/>
      <c r="P241" s="239"/>
      <c r="Q241" s="239"/>
      <c r="R241" s="239"/>
      <c r="S241" s="239"/>
      <c r="T241" s="240"/>
      <c r="AT241" s="241" t="s">
        <v>140</v>
      </c>
      <c r="AU241" s="241" t="s">
        <v>81</v>
      </c>
      <c r="AV241" s="13" t="s">
        <v>134</v>
      </c>
      <c r="AW241" s="13" t="s">
        <v>36</v>
      </c>
      <c r="AX241" s="13" t="s">
        <v>77</v>
      </c>
      <c r="AY241" s="241" t="s">
        <v>127</v>
      </c>
    </row>
    <row r="242" spans="2:63" s="10" customFormat="1" ht="29.85" customHeight="1">
      <c r="B242" s="175"/>
      <c r="C242" s="176"/>
      <c r="D242" s="189" t="s">
        <v>71</v>
      </c>
      <c r="E242" s="190" t="s">
        <v>134</v>
      </c>
      <c r="F242" s="190" t="s">
        <v>332</v>
      </c>
      <c r="G242" s="176"/>
      <c r="H242" s="176"/>
      <c r="I242" s="179"/>
      <c r="J242" s="191">
        <f>BK242</f>
        <v>0</v>
      </c>
      <c r="K242" s="176"/>
      <c r="L242" s="181"/>
      <c r="M242" s="182"/>
      <c r="N242" s="183"/>
      <c r="O242" s="183"/>
      <c r="P242" s="184">
        <f>SUM(P243:P248)</f>
        <v>0</v>
      </c>
      <c r="Q242" s="183"/>
      <c r="R242" s="184">
        <f>SUM(R243:R248)</f>
        <v>0</v>
      </c>
      <c r="S242" s="183"/>
      <c r="T242" s="185">
        <f>SUM(T243:T248)</f>
        <v>0</v>
      </c>
      <c r="AR242" s="186" t="s">
        <v>77</v>
      </c>
      <c r="AT242" s="187" t="s">
        <v>71</v>
      </c>
      <c r="AU242" s="187" t="s">
        <v>77</v>
      </c>
      <c r="AY242" s="186" t="s">
        <v>127</v>
      </c>
      <c r="BK242" s="188">
        <f>SUM(BK243:BK248)</f>
        <v>0</v>
      </c>
    </row>
    <row r="243" spans="2:65" s="1" customFormat="1" ht="22.5" customHeight="1">
      <c r="B243" s="40"/>
      <c r="C243" s="192" t="s">
        <v>333</v>
      </c>
      <c r="D243" s="192" t="s">
        <v>129</v>
      </c>
      <c r="E243" s="193" t="s">
        <v>334</v>
      </c>
      <c r="F243" s="194" t="s">
        <v>335</v>
      </c>
      <c r="G243" s="195" t="s">
        <v>181</v>
      </c>
      <c r="H243" s="196">
        <v>0.406</v>
      </c>
      <c r="I243" s="197"/>
      <c r="J243" s="198">
        <f>ROUND(I243*H243,2)</f>
        <v>0</v>
      </c>
      <c r="K243" s="194" t="s">
        <v>133</v>
      </c>
      <c r="L243" s="60"/>
      <c r="M243" s="199" t="s">
        <v>21</v>
      </c>
      <c r="N243" s="200" t="s">
        <v>43</v>
      </c>
      <c r="O243" s="41"/>
      <c r="P243" s="201">
        <f>O243*H243</f>
        <v>0</v>
      </c>
      <c r="Q243" s="201">
        <v>0</v>
      </c>
      <c r="R243" s="201">
        <f>Q243*H243</f>
        <v>0</v>
      </c>
      <c r="S243" s="201">
        <v>0</v>
      </c>
      <c r="T243" s="202">
        <f>S243*H243</f>
        <v>0</v>
      </c>
      <c r="AR243" s="23" t="s">
        <v>134</v>
      </c>
      <c r="AT243" s="23" t="s">
        <v>129</v>
      </c>
      <c r="AU243" s="23" t="s">
        <v>81</v>
      </c>
      <c r="AY243" s="23" t="s">
        <v>127</v>
      </c>
      <c r="BE243" s="203">
        <f>IF(N243="základní",J243,0)</f>
        <v>0</v>
      </c>
      <c r="BF243" s="203">
        <f>IF(N243="snížená",J243,0)</f>
        <v>0</v>
      </c>
      <c r="BG243" s="203">
        <f>IF(N243="zákl. přenesená",J243,0)</f>
        <v>0</v>
      </c>
      <c r="BH243" s="203">
        <f>IF(N243="sníž. přenesená",J243,0)</f>
        <v>0</v>
      </c>
      <c r="BI243" s="203">
        <f>IF(N243="nulová",J243,0)</f>
        <v>0</v>
      </c>
      <c r="BJ243" s="23" t="s">
        <v>77</v>
      </c>
      <c r="BK243" s="203">
        <f>ROUND(I243*H243,2)</f>
        <v>0</v>
      </c>
      <c r="BL243" s="23" t="s">
        <v>134</v>
      </c>
      <c r="BM243" s="23" t="s">
        <v>336</v>
      </c>
    </row>
    <row r="244" spans="2:47" s="1" customFormat="1" ht="27">
      <c r="B244" s="40"/>
      <c r="C244" s="62"/>
      <c r="D244" s="204" t="s">
        <v>136</v>
      </c>
      <c r="E244" s="62"/>
      <c r="F244" s="205" t="s">
        <v>337</v>
      </c>
      <c r="G244" s="62"/>
      <c r="H244" s="62"/>
      <c r="I244" s="162"/>
      <c r="J244" s="62"/>
      <c r="K244" s="62"/>
      <c r="L244" s="60"/>
      <c r="M244" s="206"/>
      <c r="N244" s="41"/>
      <c r="O244" s="41"/>
      <c r="P244" s="41"/>
      <c r="Q244" s="41"/>
      <c r="R244" s="41"/>
      <c r="S244" s="41"/>
      <c r="T244" s="77"/>
      <c r="AT244" s="23" t="s">
        <v>136</v>
      </c>
      <c r="AU244" s="23" t="s">
        <v>81</v>
      </c>
    </row>
    <row r="245" spans="2:47" s="1" customFormat="1" ht="40.5">
      <c r="B245" s="40"/>
      <c r="C245" s="62"/>
      <c r="D245" s="204" t="s">
        <v>138</v>
      </c>
      <c r="E245" s="62"/>
      <c r="F245" s="207" t="s">
        <v>338</v>
      </c>
      <c r="G245" s="62"/>
      <c r="H245" s="62"/>
      <c r="I245" s="162"/>
      <c r="J245" s="62"/>
      <c r="K245" s="62"/>
      <c r="L245" s="60"/>
      <c r="M245" s="206"/>
      <c r="N245" s="41"/>
      <c r="O245" s="41"/>
      <c r="P245" s="41"/>
      <c r="Q245" s="41"/>
      <c r="R245" s="41"/>
      <c r="S245" s="41"/>
      <c r="T245" s="77"/>
      <c r="AT245" s="23" t="s">
        <v>138</v>
      </c>
      <c r="AU245" s="23" t="s">
        <v>81</v>
      </c>
    </row>
    <row r="246" spans="2:51" s="11" customFormat="1" ht="13.5">
      <c r="B246" s="208"/>
      <c r="C246" s="209"/>
      <c r="D246" s="204" t="s">
        <v>140</v>
      </c>
      <c r="E246" s="210" t="s">
        <v>21</v>
      </c>
      <c r="F246" s="211" t="s">
        <v>141</v>
      </c>
      <c r="G246" s="209"/>
      <c r="H246" s="212" t="s">
        <v>21</v>
      </c>
      <c r="I246" s="213"/>
      <c r="J246" s="209"/>
      <c r="K246" s="209"/>
      <c r="L246" s="214"/>
      <c r="M246" s="215"/>
      <c r="N246" s="216"/>
      <c r="O246" s="216"/>
      <c r="P246" s="216"/>
      <c r="Q246" s="216"/>
      <c r="R246" s="216"/>
      <c r="S246" s="216"/>
      <c r="T246" s="217"/>
      <c r="AT246" s="218" t="s">
        <v>140</v>
      </c>
      <c r="AU246" s="218" t="s">
        <v>81</v>
      </c>
      <c r="AV246" s="11" t="s">
        <v>77</v>
      </c>
      <c r="AW246" s="11" t="s">
        <v>36</v>
      </c>
      <c r="AX246" s="11" t="s">
        <v>72</v>
      </c>
      <c r="AY246" s="218" t="s">
        <v>127</v>
      </c>
    </row>
    <row r="247" spans="2:51" s="11" customFormat="1" ht="13.5">
      <c r="B247" s="208"/>
      <c r="C247" s="209"/>
      <c r="D247" s="204" t="s">
        <v>140</v>
      </c>
      <c r="E247" s="210" t="s">
        <v>21</v>
      </c>
      <c r="F247" s="211" t="s">
        <v>339</v>
      </c>
      <c r="G247" s="209"/>
      <c r="H247" s="212" t="s">
        <v>21</v>
      </c>
      <c r="I247" s="213"/>
      <c r="J247" s="209"/>
      <c r="K247" s="209"/>
      <c r="L247" s="214"/>
      <c r="M247" s="215"/>
      <c r="N247" s="216"/>
      <c r="O247" s="216"/>
      <c r="P247" s="216"/>
      <c r="Q247" s="216"/>
      <c r="R247" s="216"/>
      <c r="S247" s="216"/>
      <c r="T247" s="217"/>
      <c r="AT247" s="218" t="s">
        <v>140</v>
      </c>
      <c r="AU247" s="218" t="s">
        <v>81</v>
      </c>
      <c r="AV247" s="11" t="s">
        <v>77</v>
      </c>
      <c r="AW247" s="11" t="s">
        <v>36</v>
      </c>
      <c r="AX247" s="11" t="s">
        <v>72</v>
      </c>
      <c r="AY247" s="218" t="s">
        <v>127</v>
      </c>
    </row>
    <row r="248" spans="2:51" s="12" customFormat="1" ht="13.5">
      <c r="B248" s="219"/>
      <c r="C248" s="220"/>
      <c r="D248" s="204" t="s">
        <v>140</v>
      </c>
      <c r="E248" s="221" t="s">
        <v>21</v>
      </c>
      <c r="F248" s="222" t="s">
        <v>340</v>
      </c>
      <c r="G248" s="220"/>
      <c r="H248" s="223">
        <v>0.406</v>
      </c>
      <c r="I248" s="224"/>
      <c r="J248" s="220"/>
      <c r="K248" s="220"/>
      <c r="L248" s="225"/>
      <c r="M248" s="226"/>
      <c r="N248" s="227"/>
      <c r="O248" s="227"/>
      <c r="P248" s="227"/>
      <c r="Q248" s="227"/>
      <c r="R248" s="227"/>
      <c r="S248" s="227"/>
      <c r="T248" s="228"/>
      <c r="AT248" s="229" t="s">
        <v>140</v>
      </c>
      <c r="AU248" s="229" t="s">
        <v>81</v>
      </c>
      <c r="AV248" s="12" t="s">
        <v>81</v>
      </c>
      <c r="AW248" s="12" t="s">
        <v>36</v>
      </c>
      <c r="AX248" s="12" t="s">
        <v>77</v>
      </c>
      <c r="AY248" s="229" t="s">
        <v>127</v>
      </c>
    </row>
    <row r="249" spans="2:63" s="10" customFormat="1" ht="29.85" customHeight="1">
      <c r="B249" s="175"/>
      <c r="C249" s="176"/>
      <c r="D249" s="189" t="s">
        <v>71</v>
      </c>
      <c r="E249" s="190" t="s">
        <v>167</v>
      </c>
      <c r="F249" s="190" t="s">
        <v>341</v>
      </c>
      <c r="G249" s="176"/>
      <c r="H249" s="176"/>
      <c r="I249" s="179"/>
      <c r="J249" s="191">
        <f>BK249</f>
        <v>0</v>
      </c>
      <c r="K249" s="176"/>
      <c r="L249" s="181"/>
      <c r="M249" s="182"/>
      <c r="N249" s="183"/>
      <c r="O249" s="183"/>
      <c r="P249" s="184">
        <f>SUM(P250:P359)</f>
        <v>0</v>
      </c>
      <c r="Q249" s="183"/>
      <c r="R249" s="184">
        <f>SUM(R250:R359)</f>
        <v>77.22541860000001</v>
      </c>
      <c r="S249" s="183"/>
      <c r="T249" s="185">
        <f>SUM(T250:T359)</f>
        <v>0</v>
      </c>
      <c r="AR249" s="186" t="s">
        <v>77</v>
      </c>
      <c r="AT249" s="187" t="s">
        <v>71</v>
      </c>
      <c r="AU249" s="187" t="s">
        <v>77</v>
      </c>
      <c r="AY249" s="186" t="s">
        <v>127</v>
      </c>
      <c r="BK249" s="188">
        <f>SUM(BK250:BK359)</f>
        <v>0</v>
      </c>
    </row>
    <row r="250" spans="2:65" s="1" customFormat="1" ht="22.5" customHeight="1">
      <c r="B250" s="40"/>
      <c r="C250" s="192" t="s">
        <v>342</v>
      </c>
      <c r="D250" s="192" t="s">
        <v>129</v>
      </c>
      <c r="E250" s="193" t="s">
        <v>343</v>
      </c>
      <c r="F250" s="194" t="s">
        <v>344</v>
      </c>
      <c r="G250" s="195" t="s">
        <v>132</v>
      </c>
      <c r="H250" s="196">
        <v>104.73</v>
      </c>
      <c r="I250" s="197"/>
      <c r="J250" s="198">
        <f>ROUND(I250*H250,2)</f>
        <v>0</v>
      </c>
      <c r="K250" s="194" t="s">
        <v>133</v>
      </c>
      <c r="L250" s="60"/>
      <c r="M250" s="199" t="s">
        <v>21</v>
      </c>
      <c r="N250" s="200" t="s">
        <v>43</v>
      </c>
      <c r="O250" s="41"/>
      <c r="P250" s="201">
        <f>O250*H250</f>
        <v>0</v>
      </c>
      <c r="Q250" s="201">
        <v>0</v>
      </c>
      <c r="R250" s="201">
        <f>Q250*H250</f>
        <v>0</v>
      </c>
      <c r="S250" s="201">
        <v>0</v>
      </c>
      <c r="T250" s="202">
        <f>S250*H250</f>
        <v>0</v>
      </c>
      <c r="AR250" s="23" t="s">
        <v>134</v>
      </c>
      <c r="AT250" s="23" t="s">
        <v>129</v>
      </c>
      <c r="AU250" s="23" t="s">
        <v>81</v>
      </c>
      <c r="AY250" s="23" t="s">
        <v>127</v>
      </c>
      <c r="BE250" s="203">
        <f>IF(N250="základní",J250,0)</f>
        <v>0</v>
      </c>
      <c r="BF250" s="203">
        <f>IF(N250="snížená",J250,0)</f>
        <v>0</v>
      </c>
      <c r="BG250" s="203">
        <f>IF(N250="zákl. přenesená",J250,0)</f>
        <v>0</v>
      </c>
      <c r="BH250" s="203">
        <f>IF(N250="sníž. přenesená",J250,0)</f>
        <v>0</v>
      </c>
      <c r="BI250" s="203">
        <f>IF(N250="nulová",J250,0)</f>
        <v>0</v>
      </c>
      <c r="BJ250" s="23" t="s">
        <v>77</v>
      </c>
      <c r="BK250" s="203">
        <f>ROUND(I250*H250,2)</f>
        <v>0</v>
      </c>
      <c r="BL250" s="23" t="s">
        <v>134</v>
      </c>
      <c r="BM250" s="23" t="s">
        <v>345</v>
      </c>
    </row>
    <row r="251" spans="2:47" s="1" customFormat="1" ht="13.5">
      <c r="B251" s="40"/>
      <c r="C251" s="62"/>
      <c r="D251" s="204" t="s">
        <v>136</v>
      </c>
      <c r="E251" s="62"/>
      <c r="F251" s="205" t="s">
        <v>346</v>
      </c>
      <c r="G251" s="62"/>
      <c r="H251" s="62"/>
      <c r="I251" s="162"/>
      <c r="J251" s="62"/>
      <c r="K251" s="62"/>
      <c r="L251" s="60"/>
      <c r="M251" s="206"/>
      <c r="N251" s="41"/>
      <c r="O251" s="41"/>
      <c r="P251" s="41"/>
      <c r="Q251" s="41"/>
      <c r="R251" s="41"/>
      <c r="S251" s="41"/>
      <c r="T251" s="77"/>
      <c r="AT251" s="23" t="s">
        <v>136</v>
      </c>
      <c r="AU251" s="23" t="s">
        <v>81</v>
      </c>
    </row>
    <row r="252" spans="2:51" s="11" customFormat="1" ht="13.5">
      <c r="B252" s="208"/>
      <c r="C252" s="209"/>
      <c r="D252" s="204" t="s">
        <v>140</v>
      </c>
      <c r="E252" s="210" t="s">
        <v>21</v>
      </c>
      <c r="F252" s="211" t="s">
        <v>141</v>
      </c>
      <c r="G252" s="209"/>
      <c r="H252" s="212" t="s">
        <v>21</v>
      </c>
      <c r="I252" s="213"/>
      <c r="J252" s="209"/>
      <c r="K252" s="209"/>
      <c r="L252" s="214"/>
      <c r="M252" s="215"/>
      <c r="N252" s="216"/>
      <c r="O252" s="216"/>
      <c r="P252" s="216"/>
      <c r="Q252" s="216"/>
      <c r="R252" s="216"/>
      <c r="S252" s="216"/>
      <c r="T252" s="217"/>
      <c r="AT252" s="218" t="s">
        <v>140</v>
      </c>
      <c r="AU252" s="218" t="s">
        <v>81</v>
      </c>
      <c r="AV252" s="11" t="s">
        <v>77</v>
      </c>
      <c r="AW252" s="11" t="s">
        <v>36</v>
      </c>
      <c r="AX252" s="11" t="s">
        <v>72</v>
      </c>
      <c r="AY252" s="218" t="s">
        <v>127</v>
      </c>
    </row>
    <row r="253" spans="2:51" s="11" customFormat="1" ht="13.5">
      <c r="B253" s="208"/>
      <c r="C253" s="209"/>
      <c r="D253" s="204" t="s">
        <v>140</v>
      </c>
      <c r="E253" s="210" t="s">
        <v>21</v>
      </c>
      <c r="F253" s="211" t="s">
        <v>347</v>
      </c>
      <c r="G253" s="209"/>
      <c r="H253" s="212" t="s">
        <v>21</v>
      </c>
      <c r="I253" s="213"/>
      <c r="J253" s="209"/>
      <c r="K253" s="209"/>
      <c r="L253" s="214"/>
      <c r="M253" s="215"/>
      <c r="N253" s="216"/>
      <c r="O253" s="216"/>
      <c r="P253" s="216"/>
      <c r="Q253" s="216"/>
      <c r="R253" s="216"/>
      <c r="S253" s="216"/>
      <c r="T253" s="217"/>
      <c r="AT253" s="218" t="s">
        <v>140</v>
      </c>
      <c r="AU253" s="218" t="s">
        <v>81</v>
      </c>
      <c r="AV253" s="11" t="s">
        <v>77</v>
      </c>
      <c r="AW253" s="11" t="s">
        <v>36</v>
      </c>
      <c r="AX253" s="11" t="s">
        <v>72</v>
      </c>
      <c r="AY253" s="218" t="s">
        <v>127</v>
      </c>
    </row>
    <row r="254" spans="2:51" s="11" customFormat="1" ht="13.5">
      <c r="B254" s="208"/>
      <c r="C254" s="209"/>
      <c r="D254" s="204" t="s">
        <v>140</v>
      </c>
      <c r="E254" s="210" t="s">
        <v>21</v>
      </c>
      <c r="F254" s="211" t="s">
        <v>142</v>
      </c>
      <c r="G254" s="209"/>
      <c r="H254" s="212" t="s">
        <v>21</v>
      </c>
      <c r="I254" s="213"/>
      <c r="J254" s="209"/>
      <c r="K254" s="209"/>
      <c r="L254" s="214"/>
      <c r="M254" s="215"/>
      <c r="N254" s="216"/>
      <c r="O254" s="216"/>
      <c r="P254" s="216"/>
      <c r="Q254" s="216"/>
      <c r="R254" s="216"/>
      <c r="S254" s="216"/>
      <c r="T254" s="217"/>
      <c r="AT254" s="218" t="s">
        <v>140</v>
      </c>
      <c r="AU254" s="218" t="s">
        <v>81</v>
      </c>
      <c r="AV254" s="11" t="s">
        <v>77</v>
      </c>
      <c r="AW254" s="11" t="s">
        <v>36</v>
      </c>
      <c r="AX254" s="11" t="s">
        <v>72</v>
      </c>
      <c r="AY254" s="218" t="s">
        <v>127</v>
      </c>
    </row>
    <row r="255" spans="2:51" s="12" customFormat="1" ht="13.5">
      <c r="B255" s="219"/>
      <c r="C255" s="220"/>
      <c r="D255" s="204" t="s">
        <v>140</v>
      </c>
      <c r="E255" s="221" t="s">
        <v>21</v>
      </c>
      <c r="F255" s="222" t="s">
        <v>143</v>
      </c>
      <c r="G255" s="220"/>
      <c r="H255" s="223">
        <v>29.61</v>
      </c>
      <c r="I255" s="224"/>
      <c r="J255" s="220"/>
      <c r="K255" s="220"/>
      <c r="L255" s="225"/>
      <c r="M255" s="226"/>
      <c r="N255" s="227"/>
      <c r="O255" s="227"/>
      <c r="P255" s="227"/>
      <c r="Q255" s="227"/>
      <c r="R255" s="227"/>
      <c r="S255" s="227"/>
      <c r="T255" s="228"/>
      <c r="AT255" s="229" t="s">
        <v>140</v>
      </c>
      <c r="AU255" s="229" t="s">
        <v>81</v>
      </c>
      <c r="AV255" s="12" t="s">
        <v>81</v>
      </c>
      <c r="AW255" s="12" t="s">
        <v>36</v>
      </c>
      <c r="AX255" s="12" t="s">
        <v>72</v>
      </c>
      <c r="AY255" s="229" t="s">
        <v>127</v>
      </c>
    </row>
    <row r="256" spans="2:51" s="11" customFormat="1" ht="13.5">
      <c r="B256" s="208"/>
      <c r="C256" s="209"/>
      <c r="D256" s="204" t="s">
        <v>140</v>
      </c>
      <c r="E256" s="210" t="s">
        <v>21</v>
      </c>
      <c r="F256" s="211" t="s">
        <v>348</v>
      </c>
      <c r="G256" s="209"/>
      <c r="H256" s="212" t="s">
        <v>21</v>
      </c>
      <c r="I256" s="213"/>
      <c r="J256" s="209"/>
      <c r="K256" s="209"/>
      <c r="L256" s="214"/>
      <c r="M256" s="215"/>
      <c r="N256" s="216"/>
      <c r="O256" s="216"/>
      <c r="P256" s="216"/>
      <c r="Q256" s="216"/>
      <c r="R256" s="216"/>
      <c r="S256" s="216"/>
      <c r="T256" s="217"/>
      <c r="AT256" s="218" t="s">
        <v>140</v>
      </c>
      <c r="AU256" s="218" t="s">
        <v>81</v>
      </c>
      <c r="AV256" s="11" t="s">
        <v>77</v>
      </c>
      <c r="AW256" s="11" t="s">
        <v>36</v>
      </c>
      <c r="AX256" s="11" t="s">
        <v>72</v>
      </c>
      <c r="AY256" s="218" t="s">
        <v>127</v>
      </c>
    </row>
    <row r="257" spans="2:51" s="12" customFormat="1" ht="13.5">
      <c r="B257" s="219"/>
      <c r="C257" s="220"/>
      <c r="D257" s="204" t="s">
        <v>140</v>
      </c>
      <c r="E257" s="221" t="s">
        <v>21</v>
      </c>
      <c r="F257" s="222" t="s">
        <v>349</v>
      </c>
      <c r="G257" s="220"/>
      <c r="H257" s="223">
        <v>14.71</v>
      </c>
      <c r="I257" s="224"/>
      <c r="J257" s="220"/>
      <c r="K257" s="220"/>
      <c r="L257" s="225"/>
      <c r="M257" s="226"/>
      <c r="N257" s="227"/>
      <c r="O257" s="227"/>
      <c r="P257" s="227"/>
      <c r="Q257" s="227"/>
      <c r="R257" s="227"/>
      <c r="S257" s="227"/>
      <c r="T257" s="228"/>
      <c r="AT257" s="229" t="s">
        <v>140</v>
      </c>
      <c r="AU257" s="229" t="s">
        <v>81</v>
      </c>
      <c r="AV257" s="12" t="s">
        <v>81</v>
      </c>
      <c r="AW257" s="12" t="s">
        <v>36</v>
      </c>
      <c r="AX257" s="12" t="s">
        <v>72</v>
      </c>
      <c r="AY257" s="229" t="s">
        <v>127</v>
      </c>
    </row>
    <row r="258" spans="2:51" s="11" customFormat="1" ht="13.5">
      <c r="B258" s="208"/>
      <c r="C258" s="209"/>
      <c r="D258" s="204" t="s">
        <v>140</v>
      </c>
      <c r="E258" s="210" t="s">
        <v>21</v>
      </c>
      <c r="F258" s="211" t="s">
        <v>144</v>
      </c>
      <c r="G258" s="209"/>
      <c r="H258" s="212" t="s">
        <v>21</v>
      </c>
      <c r="I258" s="213"/>
      <c r="J258" s="209"/>
      <c r="K258" s="209"/>
      <c r="L258" s="214"/>
      <c r="M258" s="215"/>
      <c r="N258" s="216"/>
      <c r="O258" s="216"/>
      <c r="P258" s="216"/>
      <c r="Q258" s="216"/>
      <c r="R258" s="216"/>
      <c r="S258" s="216"/>
      <c r="T258" s="217"/>
      <c r="AT258" s="218" t="s">
        <v>140</v>
      </c>
      <c r="AU258" s="218" t="s">
        <v>81</v>
      </c>
      <c r="AV258" s="11" t="s">
        <v>77</v>
      </c>
      <c r="AW258" s="11" t="s">
        <v>36</v>
      </c>
      <c r="AX258" s="11" t="s">
        <v>72</v>
      </c>
      <c r="AY258" s="218" t="s">
        <v>127</v>
      </c>
    </row>
    <row r="259" spans="2:51" s="12" customFormat="1" ht="13.5">
      <c r="B259" s="219"/>
      <c r="C259" s="220"/>
      <c r="D259" s="204" t="s">
        <v>140</v>
      </c>
      <c r="E259" s="221" t="s">
        <v>21</v>
      </c>
      <c r="F259" s="222" t="s">
        <v>145</v>
      </c>
      <c r="G259" s="220"/>
      <c r="H259" s="223">
        <v>19.12</v>
      </c>
      <c r="I259" s="224"/>
      <c r="J259" s="220"/>
      <c r="K259" s="220"/>
      <c r="L259" s="225"/>
      <c r="M259" s="226"/>
      <c r="N259" s="227"/>
      <c r="O259" s="227"/>
      <c r="P259" s="227"/>
      <c r="Q259" s="227"/>
      <c r="R259" s="227"/>
      <c r="S259" s="227"/>
      <c r="T259" s="228"/>
      <c r="AT259" s="229" t="s">
        <v>140</v>
      </c>
      <c r="AU259" s="229" t="s">
        <v>81</v>
      </c>
      <c r="AV259" s="12" t="s">
        <v>81</v>
      </c>
      <c r="AW259" s="12" t="s">
        <v>36</v>
      </c>
      <c r="AX259" s="12" t="s">
        <v>72</v>
      </c>
      <c r="AY259" s="229" t="s">
        <v>127</v>
      </c>
    </row>
    <row r="260" spans="2:51" s="11" customFormat="1" ht="13.5">
      <c r="B260" s="208"/>
      <c r="C260" s="209"/>
      <c r="D260" s="204" t="s">
        <v>140</v>
      </c>
      <c r="E260" s="210" t="s">
        <v>21</v>
      </c>
      <c r="F260" s="211" t="s">
        <v>350</v>
      </c>
      <c r="G260" s="209"/>
      <c r="H260" s="212" t="s">
        <v>21</v>
      </c>
      <c r="I260" s="213"/>
      <c r="J260" s="209"/>
      <c r="K260" s="209"/>
      <c r="L260" s="214"/>
      <c r="M260" s="215"/>
      <c r="N260" s="216"/>
      <c r="O260" s="216"/>
      <c r="P260" s="216"/>
      <c r="Q260" s="216"/>
      <c r="R260" s="216"/>
      <c r="S260" s="216"/>
      <c r="T260" s="217"/>
      <c r="AT260" s="218" t="s">
        <v>140</v>
      </c>
      <c r="AU260" s="218" t="s">
        <v>81</v>
      </c>
      <c r="AV260" s="11" t="s">
        <v>77</v>
      </c>
      <c r="AW260" s="11" t="s">
        <v>36</v>
      </c>
      <c r="AX260" s="11" t="s">
        <v>72</v>
      </c>
      <c r="AY260" s="218" t="s">
        <v>127</v>
      </c>
    </row>
    <row r="261" spans="2:51" s="12" customFormat="1" ht="13.5">
      <c r="B261" s="219"/>
      <c r="C261" s="220"/>
      <c r="D261" s="204" t="s">
        <v>140</v>
      </c>
      <c r="E261" s="221" t="s">
        <v>21</v>
      </c>
      <c r="F261" s="222" t="s">
        <v>351</v>
      </c>
      <c r="G261" s="220"/>
      <c r="H261" s="223">
        <v>23.54</v>
      </c>
      <c r="I261" s="224"/>
      <c r="J261" s="220"/>
      <c r="K261" s="220"/>
      <c r="L261" s="225"/>
      <c r="M261" s="226"/>
      <c r="N261" s="227"/>
      <c r="O261" s="227"/>
      <c r="P261" s="227"/>
      <c r="Q261" s="227"/>
      <c r="R261" s="227"/>
      <c r="S261" s="227"/>
      <c r="T261" s="228"/>
      <c r="AT261" s="229" t="s">
        <v>140</v>
      </c>
      <c r="AU261" s="229" t="s">
        <v>81</v>
      </c>
      <c r="AV261" s="12" t="s">
        <v>81</v>
      </c>
      <c r="AW261" s="12" t="s">
        <v>36</v>
      </c>
      <c r="AX261" s="12" t="s">
        <v>72</v>
      </c>
      <c r="AY261" s="229" t="s">
        <v>127</v>
      </c>
    </row>
    <row r="262" spans="2:51" s="11" customFormat="1" ht="13.5">
      <c r="B262" s="208"/>
      <c r="C262" s="209"/>
      <c r="D262" s="204" t="s">
        <v>140</v>
      </c>
      <c r="E262" s="210" t="s">
        <v>21</v>
      </c>
      <c r="F262" s="211" t="s">
        <v>352</v>
      </c>
      <c r="G262" s="209"/>
      <c r="H262" s="212" t="s">
        <v>21</v>
      </c>
      <c r="I262" s="213"/>
      <c r="J262" s="209"/>
      <c r="K262" s="209"/>
      <c r="L262" s="214"/>
      <c r="M262" s="215"/>
      <c r="N262" s="216"/>
      <c r="O262" s="216"/>
      <c r="P262" s="216"/>
      <c r="Q262" s="216"/>
      <c r="R262" s="216"/>
      <c r="S262" s="216"/>
      <c r="T262" s="217"/>
      <c r="AT262" s="218" t="s">
        <v>140</v>
      </c>
      <c r="AU262" s="218" t="s">
        <v>81</v>
      </c>
      <c r="AV262" s="11" t="s">
        <v>77</v>
      </c>
      <c r="AW262" s="11" t="s">
        <v>36</v>
      </c>
      <c r="AX262" s="11" t="s">
        <v>72</v>
      </c>
      <c r="AY262" s="218" t="s">
        <v>127</v>
      </c>
    </row>
    <row r="263" spans="2:51" s="12" customFormat="1" ht="13.5">
      <c r="B263" s="219"/>
      <c r="C263" s="220"/>
      <c r="D263" s="204" t="s">
        <v>140</v>
      </c>
      <c r="E263" s="221" t="s">
        <v>21</v>
      </c>
      <c r="F263" s="222" t="s">
        <v>353</v>
      </c>
      <c r="G263" s="220"/>
      <c r="H263" s="223">
        <v>17.75</v>
      </c>
      <c r="I263" s="224"/>
      <c r="J263" s="220"/>
      <c r="K263" s="220"/>
      <c r="L263" s="225"/>
      <c r="M263" s="226"/>
      <c r="N263" s="227"/>
      <c r="O263" s="227"/>
      <c r="P263" s="227"/>
      <c r="Q263" s="227"/>
      <c r="R263" s="227"/>
      <c r="S263" s="227"/>
      <c r="T263" s="228"/>
      <c r="AT263" s="229" t="s">
        <v>140</v>
      </c>
      <c r="AU263" s="229" t="s">
        <v>81</v>
      </c>
      <c r="AV263" s="12" t="s">
        <v>81</v>
      </c>
      <c r="AW263" s="12" t="s">
        <v>36</v>
      </c>
      <c r="AX263" s="12" t="s">
        <v>72</v>
      </c>
      <c r="AY263" s="229" t="s">
        <v>127</v>
      </c>
    </row>
    <row r="264" spans="2:51" s="13" customFormat="1" ht="13.5">
      <c r="B264" s="230"/>
      <c r="C264" s="231"/>
      <c r="D264" s="232" t="s">
        <v>140</v>
      </c>
      <c r="E264" s="233" t="s">
        <v>21</v>
      </c>
      <c r="F264" s="234" t="s">
        <v>146</v>
      </c>
      <c r="G264" s="231"/>
      <c r="H264" s="235">
        <v>104.73</v>
      </c>
      <c r="I264" s="236"/>
      <c r="J264" s="231"/>
      <c r="K264" s="231"/>
      <c r="L264" s="237"/>
      <c r="M264" s="238"/>
      <c r="N264" s="239"/>
      <c r="O264" s="239"/>
      <c r="P264" s="239"/>
      <c r="Q264" s="239"/>
      <c r="R264" s="239"/>
      <c r="S264" s="239"/>
      <c r="T264" s="240"/>
      <c r="AT264" s="241" t="s">
        <v>140</v>
      </c>
      <c r="AU264" s="241" t="s">
        <v>81</v>
      </c>
      <c r="AV264" s="13" t="s">
        <v>134</v>
      </c>
      <c r="AW264" s="13" t="s">
        <v>36</v>
      </c>
      <c r="AX264" s="13" t="s">
        <v>77</v>
      </c>
      <c r="AY264" s="241" t="s">
        <v>127</v>
      </c>
    </row>
    <row r="265" spans="2:65" s="1" customFormat="1" ht="22.5" customHeight="1">
      <c r="B265" s="40"/>
      <c r="C265" s="192" t="s">
        <v>354</v>
      </c>
      <c r="D265" s="192" t="s">
        <v>129</v>
      </c>
      <c r="E265" s="193" t="s">
        <v>355</v>
      </c>
      <c r="F265" s="194" t="s">
        <v>356</v>
      </c>
      <c r="G265" s="195" t="s">
        <v>132</v>
      </c>
      <c r="H265" s="196">
        <v>13.15</v>
      </c>
      <c r="I265" s="197"/>
      <c r="J265" s="198">
        <f>ROUND(I265*H265,2)</f>
        <v>0</v>
      </c>
      <c r="K265" s="194" t="s">
        <v>133</v>
      </c>
      <c r="L265" s="60"/>
      <c r="M265" s="199" t="s">
        <v>21</v>
      </c>
      <c r="N265" s="200" t="s">
        <v>43</v>
      </c>
      <c r="O265" s="41"/>
      <c r="P265" s="201">
        <f>O265*H265</f>
        <v>0</v>
      </c>
      <c r="Q265" s="201">
        <v>0</v>
      </c>
      <c r="R265" s="201">
        <f>Q265*H265</f>
        <v>0</v>
      </c>
      <c r="S265" s="201">
        <v>0</v>
      </c>
      <c r="T265" s="202">
        <f>S265*H265</f>
        <v>0</v>
      </c>
      <c r="AR265" s="23" t="s">
        <v>134</v>
      </c>
      <c r="AT265" s="23" t="s">
        <v>129</v>
      </c>
      <c r="AU265" s="23" t="s">
        <v>81</v>
      </c>
      <c r="AY265" s="23" t="s">
        <v>127</v>
      </c>
      <c r="BE265" s="203">
        <f>IF(N265="základní",J265,0)</f>
        <v>0</v>
      </c>
      <c r="BF265" s="203">
        <f>IF(N265="snížená",J265,0)</f>
        <v>0</v>
      </c>
      <c r="BG265" s="203">
        <f>IF(N265="zákl. přenesená",J265,0)</f>
        <v>0</v>
      </c>
      <c r="BH265" s="203">
        <f>IF(N265="sníž. přenesená",J265,0)</f>
        <v>0</v>
      </c>
      <c r="BI265" s="203">
        <f>IF(N265="nulová",J265,0)</f>
        <v>0</v>
      </c>
      <c r="BJ265" s="23" t="s">
        <v>77</v>
      </c>
      <c r="BK265" s="203">
        <f>ROUND(I265*H265,2)</f>
        <v>0</v>
      </c>
      <c r="BL265" s="23" t="s">
        <v>134</v>
      </c>
      <c r="BM265" s="23" t="s">
        <v>357</v>
      </c>
    </row>
    <row r="266" spans="2:47" s="1" customFormat="1" ht="13.5">
      <c r="B266" s="40"/>
      <c r="C266" s="62"/>
      <c r="D266" s="204" t="s">
        <v>136</v>
      </c>
      <c r="E266" s="62"/>
      <c r="F266" s="205" t="s">
        <v>358</v>
      </c>
      <c r="G266" s="62"/>
      <c r="H266" s="62"/>
      <c r="I266" s="162"/>
      <c r="J266" s="62"/>
      <c r="K266" s="62"/>
      <c r="L266" s="60"/>
      <c r="M266" s="206"/>
      <c r="N266" s="41"/>
      <c r="O266" s="41"/>
      <c r="P266" s="41"/>
      <c r="Q266" s="41"/>
      <c r="R266" s="41"/>
      <c r="S266" s="41"/>
      <c r="T266" s="77"/>
      <c r="AT266" s="23" t="s">
        <v>136</v>
      </c>
      <c r="AU266" s="23" t="s">
        <v>81</v>
      </c>
    </row>
    <row r="267" spans="2:51" s="11" customFormat="1" ht="13.5">
      <c r="B267" s="208"/>
      <c r="C267" s="209"/>
      <c r="D267" s="204" t="s">
        <v>140</v>
      </c>
      <c r="E267" s="210" t="s">
        <v>21</v>
      </c>
      <c r="F267" s="211" t="s">
        <v>141</v>
      </c>
      <c r="G267" s="209"/>
      <c r="H267" s="212" t="s">
        <v>21</v>
      </c>
      <c r="I267" s="213"/>
      <c r="J267" s="209"/>
      <c r="K267" s="209"/>
      <c r="L267" s="214"/>
      <c r="M267" s="215"/>
      <c r="N267" s="216"/>
      <c r="O267" s="216"/>
      <c r="P267" s="216"/>
      <c r="Q267" s="216"/>
      <c r="R267" s="216"/>
      <c r="S267" s="216"/>
      <c r="T267" s="217"/>
      <c r="AT267" s="218" t="s">
        <v>140</v>
      </c>
      <c r="AU267" s="218" t="s">
        <v>81</v>
      </c>
      <c r="AV267" s="11" t="s">
        <v>77</v>
      </c>
      <c r="AW267" s="11" t="s">
        <v>36</v>
      </c>
      <c r="AX267" s="11" t="s">
        <v>72</v>
      </c>
      <c r="AY267" s="218" t="s">
        <v>127</v>
      </c>
    </row>
    <row r="268" spans="2:51" s="11" customFormat="1" ht="13.5">
      <c r="B268" s="208"/>
      <c r="C268" s="209"/>
      <c r="D268" s="204" t="s">
        <v>140</v>
      </c>
      <c r="E268" s="210" t="s">
        <v>21</v>
      </c>
      <c r="F268" s="211" t="s">
        <v>347</v>
      </c>
      <c r="G268" s="209"/>
      <c r="H268" s="212" t="s">
        <v>21</v>
      </c>
      <c r="I268" s="213"/>
      <c r="J268" s="209"/>
      <c r="K268" s="209"/>
      <c r="L268" s="214"/>
      <c r="M268" s="215"/>
      <c r="N268" s="216"/>
      <c r="O268" s="216"/>
      <c r="P268" s="216"/>
      <c r="Q268" s="216"/>
      <c r="R268" s="216"/>
      <c r="S268" s="216"/>
      <c r="T268" s="217"/>
      <c r="AT268" s="218" t="s">
        <v>140</v>
      </c>
      <c r="AU268" s="218" t="s">
        <v>81</v>
      </c>
      <c r="AV268" s="11" t="s">
        <v>77</v>
      </c>
      <c r="AW268" s="11" t="s">
        <v>36</v>
      </c>
      <c r="AX268" s="11" t="s">
        <v>72</v>
      </c>
      <c r="AY268" s="218" t="s">
        <v>127</v>
      </c>
    </row>
    <row r="269" spans="2:51" s="11" customFormat="1" ht="13.5">
      <c r="B269" s="208"/>
      <c r="C269" s="209"/>
      <c r="D269" s="204" t="s">
        <v>140</v>
      </c>
      <c r="E269" s="210" t="s">
        <v>21</v>
      </c>
      <c r="F269" s="211" t="s">
        <v>359</v>
      </c>
      <c r="G269" s="209"/>
      <c r="H269" s="212" t="s">
        <v>21</v>
      </c>
      <c r="I269" s="213"/>
      <c r="J269" s="209"/>
      <c r="K269" s="209"/>
      <c r="L269" s="214"/>
      <c r="M269" s="215"/>
      <c r="N269" s="216"/>
      <c r="O269" s="216"/>
      <c r="P269" s="216"/>
      <c r="Q269" s="216"/>
      <c r="R269" s="216"/>
      <c r="S269" s="216"/>
      <c r="T269" s="217"/>
      <c r="AT269" s="218" t="s">
        <v>140</v>
      </c>
      <c r="AU269" s="218" t="s">
        <v>81</v>
      </c>
      <c r="AV269" s="11" t="s">
        <v>77</v>
      </c>
      <c r="AW269" s="11" t="s">
        <v>36</v>
      </c>
      <c r="AX269" s="11" t="s">
        <v>72</v>
      </c>
      <c r="AY269" s="218" t="s">
        <v>127</v>
      </c>
    </row>
    <row r="270" spans="2:51" s="12" customFormat="1" ht="13.5">
      <c r="B270" s="219"/>
      <c r="C270" s="220"/>
      <c r="D270" s="232" t="s">
        <v>140</v>
      </c>
      <c r="E270" s="242" t="s">
        <v>21</v>
      </c>
      <c r="F270" s="243" t="s">
        <v>360</v>
      </c>
      <c r="G270" s="220"/>
      <c r="H270" s="244">
        <v>13.15</v>
      </c>
      <c r="I270" s="224"/>
      <c r="J270" s="220"/>
      <c r="K270" s="220"/>
      <c r="L270" s="225"/>
      <c r="M270" s="226"/>
      <c r="N270" s="227"/>
      <c r="O270" s="227"/>
      <c r="P270" s="227"/>
      <c r="Q270" s="227"/>
      <c r="R270" s="227"/>
      <c r="S270" s="227"/>
      <c r="T270" s="228"/>
      <c r="AT270" s="229" t="s">
        <v>140</v>
      </c>
      <c r="AU270" s="229" t="s">
        <v>81</v>
      </c>
      <c r="AV270" s="12" t="s">
        <v>81</v>
      </c>
      <c r="AW270" s="12" t="s">
        <v>36</v>
      </c>
      <c r="AX270" s="12" t="s">
        <v>77</v>
      </c>
      <c r="AY270" s="229" t="s">
        <v>127</v>
      </c>
    </row>
    <row r="271" spans="2:65" s="1" customFormat="1" ht="31.5" customHeight="1">
      <c r="B271" s="40"/>
      <c r="C271" s="192" t="s">
        <v>361</v>
      </c>
      <c r="D271" s="192" t="s">
        <v>129</v>
      </c>
      <c r="E271" s="193" t="s">
        <v>362</v>
      </c>
      <c r="F271" s="194" t="s">
        <v>363</v>
      </c>
      <c r="G271" s="195" t="s">
        <v>132</v>
      </c>
      <c r="H271" s="196">
        <v>13.15</v>
      </c>
      <c r="I271" s="197"/>
      <c r="J271" s="198">
        <f>ROUND(I271*H271,2)</f>
        <v>0</v>
      </c>
      <c r="K271" s="194" t="s">
        <v>133</v>
      </c>
      <c r="L271" s="60"/>
      <c r="M271" s="199" t="s">
        <v>21</v>
      </c>
      <c r="N271" s="200" t="s">
        <v>43</v>
      </c>
      <c r="O271" s="41"/>
      <c r="P271" s="201">
        <f>O271*H271</f>
        <v>0</v>
      </c>
      <c r="Q271" s="201">
        <v>0.05909</v>
      </c>
      <c r="R271" s="201">
        <f>Q271*H271</f>
        <v>0.7770334999999999</v>
      </c>
      <c r="S271" s="201">
        <v>0</v>
      </c>
      <c r="T271" s="202">
        <f>S271*H271</f>
        <v>0</v>
      </c>
      <c r="AR271" s="23" t="s">
        <v>134</v>
      </c>
      <c r="AT271" s="23" t="s">
        <v>129</v>
      </c>
      <c r="AU271" s="23" t="s">
        <v>81</v>
      </c>
      <c r="AY271" s="23" t="s">
        <v>127</v>
      </c>
      <c r="BE271" s="203">
        <f>IF(N271="základní",J271,0)</f>
        <v>0</v>
      </c>
      <c r="BF271" s="203">
        <f>IF(N271="snížená",J271,0)</f>
        <v>0</v>
      </c>
      <c r="BG271" s="203">
        <f>IF(N271="zákl. přenesená",J271,0)</f>
        <v>0</v>
      </c>
      <c r="BH271" s="203">
        <f>IF(N271="sníž. přenesená",J271,0)</f>
        <v>0</v>
      </c>
      <c r="BI271" s="203">
        <f>IF(N271="nulová",J271,0)</f>
        <v>0</v>
      </c>
      <c r="BJ271" s="23" t="s">
        <v>77</v>
      </c>
      <c r="BK271" s="203">
        <f>ROUND(I271*H271,2)</f>
        <v>0</v>
      </c>
      <c r="BL271" s="23" t="s">
        <v>134</v>
      </c>
      <c r="BM271" s="23" t="s">
        <v>364</v>
      </c>
    </row>
    <row r="272" spans="2:47" s="1" customFormat="1" ht="40.5">
      <c r="B272" s="40"/>
      <c r="C272" s="62"/>
      <c r="D272" s="204" t="s">
        <v>136</v>
      </c>
      <c r="E272" s="62"/>
      <c r="F272" s="205" t="s">
        <v>365</v>
      </c>
      <c r="G272" s="62"/>
      <c r="H272" s="62"/>
      <c r="I272" s="162"/>
      <c r="J272" s="62"/>
      <c r="K272" s="62"/>
      <c r="L272" s="60"/>
      <c r="M272" s="206"/>
      <c r="N272" s="41"/>
      <c r="O272" s="41"/>
      <c r="P272" s="41"/>
      <c r="Q272" s="41"/>
      <c r="R272" s="41"/>
      <c r="S272" s="41"/>
      <c r="T272" s="77"/>
      <c r="AT272" s="23" t="s">
        <v>136</v>
      </c>
      <c r="AU272" s="23" t="s">
        <v>81</v>
      </c>
    </row>
    <row r="273" spans="2:47" s="1" customFormat="1" ht="81">
      <c r="B273" s="40"/>
      <c r="C273" s="62"/>
      <c r="D273" s="204" t="s">
        <v>138</v>
      </c>
      <c r="E273" s="62"/>
      <c r="F273" s="207" t="s">
        <v>366</v>
      </c>
      <c r="G273" s="62"/>
      <c r="H273" s="62"/>
      <c r="I273" s="162"/>
      <c r="J273" s="62"/>
      <c r="K273" s="62"/>
      <c r="L273" s="60"/>
      <c r="M273" s="206"/>
      <c r="N273" s="41"/>
      <c r="O273" s="41"/>
      <c r="P273" s="41"/>
      <c r="Q273" s="41"/>
      <c r="R273" s="41"/>
      <c r="S273" s="41"/>
      <c r="T273" s="77"/>
      <c r="AT273" s="23" t="s">
        <v>138</v>
      </c>
      <c r="AU273" s="23" t="s">
        <v>81</v>
      </c>
    </row>
    <row r="274" spans="2:51" s="11" customFormat="1" ht="13.5">
      <c r="B274" s="208"/>
      <c r="C274" s="209"/>
      <c r="D274" s="204" t="s">
        <v>140</v>
      </c>
      <c r="E274" s="210" t="s">
        <v>21</v>
      </c>
      <c r="F274" s="211" t="s">
        <v>141</v>
      </c>
      <c r="G274" s="209"/>
      <c r="H274" s="212" t="s">
        <v>21</v>
      </c>
      <c r="I274" s="213"/>
      <c r="J274" s="209"/>
      <c r="K274" s="209"/>
      <c r="L274" s="214"/>
      <c r="M274" s="215"/>
      <c r="N274" s="216"/>
      <c r="O274" s="216"/>
      <c r="P274" s="216"/>
      <c r="Q274" s="216"/>
      <c r="R274" s="216"/>
      <c r="S274" s="216"/>
      <c r="T274" s="217"/>
      <c r="AT274" s="218" t="s">
        <v>140</v>
      </c>
      <c r="AU274" s="218" t="s">
        <v>81</v>
      </c>
      <c r="AV274" s="11" t="s">
        <v>77</v>
      </c>
      <c r="AW274" s="11" t="s">
        <v>36</v>
      </c>
      <c r="AX274" s="11" t="s">
        <v>72</v>
      </c>
      <c r="AY274" s="218" t="s">
        <v>127</v>
      </c>
    </row>
    <row r="275" spans="2:51" s="11" customFormat="1" ht="13.5">
      <c r="B275" s="208"/>
      <c r="C275" s="209"/>
      <c r="D275" s="204" t="s">
        <v>140</v>
      </c>
      <c r="E275" s="210" t="s">
        <v>21</v>
      </c>
      <c r="F275" s="211" t="s">
        <v>367</v>
      </c>
      <c r="G275" s="209"/>
      <c r="H275" s="212" t="s">
        <v>21</v>
      </c>
      <c r="I275" s="213"/>
      <c r="J275" s="209"/>
      <c r="K275" s="209"/>
      <c r="L275" s="214"/>
      <c r="M275" s="215"/>
      <c r="N275" s="216"/>
      <c r="O275" s="216"/>
      <c r="P275" s="216"/>
      <c r="Q275" s="216"/>
      <c r="R275" s="216"/>
      <c r="S275" s="216"/>
      <c r="T275" s="217"/>
      <c r="AT275" s="218" t="s">
        <v>140</v>
      </c>
      <c r="AU275" s="218" t="s">
        <v>81</v>
      </c>
      <c r="AV275" s="11" t="s">
        <v>77</v>
      </c>
      <c r="AW275" s="11" t="s">
        <v>36</v>
      </c>
      <c r="AX275" s="11" t="s">
        <v>72</v>
      </c>
      <c r="AY275" s="218" t="s">
        <v>127</v>
      </c>
    </row>
    <row r="276" spans="2:51" s="11" customFormat="1" ht="13.5">
      <c r="B276" s="208"/>
      <c r="C276" s="209"/>
      <c r="D276" s="204" t="s">
        <v>140</v>
      </c>
      <c r="E276" s="210" t="s">
        <v>21</v>
      </c>
      <c r="F276" s="211" t="s">
        <v>359</v>
      </c>
      <c r="G276" s="209"/>
      <c r="H276" s="212" t="s">
        <v>21</v>
      </c>
      <c r="I276" s="213"/>
      <c r="J276" s="209"/>
      <c r="K276" s="209"/>
      <c r="L276" s="214"/>
      <c r="M276" s="215"/>
      <c r="N276" s="216"/>
      <c r="O276" s="216"/>
      <c r="P276" s="216"/>
      <c r="Q276" s="216"/>
      <c r="R276" s="216"/>
      <c r="S276" s="216"/>
      <c r="T276" s="217"/>
      <c r="AT276" s="218" t="s">
        <v>140</v>
      </c>
      <c r="AU276" s="218" t="s">
        <v>81</v>
      </c>
      <c r="AV276" s="11" t="s">
        <v>77</v>
      </c>
      <c r="AW276" s="11" t="s">
        <v>36</v>
      </c>
      <c r="AX276" s="11" t="s">
        <v>72</v>
      </c>
      <c r="AY276" s="218" t="s">
        <v>127</v>
      </c>
    </row>
    <row r="277" spans="2:51" s="12" customFormat="1" ht="13.5">
      <c r="B277" s="219"/>
      <c r="C277" s="220"/>
      <c r="D277" s="232" t="s">
        <v>140</v>
      </c>
      <c r="E277" s="242" t="s">
        <v>21</v>
      </c>
      <c r="F277" s="243" t="s">
        <v>360</v>
      </c>
      <c r="G277" s="220"/>
      <c r="H277" s="244">
        <v>13.15</v>
      </c>
      <c r="I277" s="224"/>
      <c r="J277" s="220"/>
      <c r="K277" s="220"/>
      <c r="L277" s="225"/>
      <c r="M277" s="226"/>
      <c r="N277" s="227"/>
      <c r="O277" s="227"/>
      <c r="P277" s="227"/>
      <c r="Q277" s="227"/>
      <c r="R277" s="227"/>
      <c r="S277" s="227"/>
      <c r="T277" s="228"/>
      <c r="AT277" s="229" t="s">
        <v>140</v>
      </c>
      <c r="AU277" s="229" t="s">
        <v>81</v>
      </c>
      <c r="AV277" s="12" t="s">
        <v>81</v>
      </c>
      <c r="AW277" s="12" t="s">
        <v>36</v>
      </c>
      <c r="AX277" s="12" t="s">
        <v>77</v>
      </c>
      <c r="AY277" s="229" t="s">
        <v>127</v>
      </c>
    </row>
    <row r="278" spans="2:65" s="1" customFormat="1" ht="31.5" customHeight="1">
      <c r="B278" s="40"/>
      <c r="C278" s="192" t="s">
        <v>368</v>
      </c>
      <c r="D278" s="192" t="s">
        <v>129</v>
      </c>
      <c r="E278" s="193" t="s">
        <v>369</v>
      </c>
      <c r="F278" s="194" t="s">
        <v>370</v>
      </c>
      <c r="G278" s="195" t="s">
        <v>132</v>
      </c>
      <c r="H278" s="196">
        <v>152.74</v>
      </c>
      <c r="I278" s="197"/>
      <c r="J278" s="198">
        <f>ROUND(I278*H278,2)</f>
        <v>0</v>
      </c>
      <c r="K278" s="194" t="s">
        <v>133</v>
      </c>
      <c r="L278" s="60"/>
      <c r="M278" s="199" t="s">
        <v>21</v>
      </c>
      <c r="N278" s="200" t="s">
        <v>43</v>
      </c>
      <c r="O278" s="41"/>
      <c r="P278" s="201">
        <f>O278*H278</f>
        <v>0</v>
      </c>
      <c r="Q278" s="201">
        <v>0.13769</v>
      </c>
      <c r="R278" s="201">
        <f>Q278*H278</f>
        <v>21.030770600000004</v>
      </c>
      <c r="S278" s="201">
        <v>0</v>
      </c>
      <c r="T278" s="202">
        <f>S278*H278</f>
        <v>0</v>
      </c>
      <c r="AR278" s="23" t="s">
        <v>134</v>
      </c>
      <c r="AT278" s="23" t="s">
        <v>129</v>
      </c>
      <c r="AU278" s="23" t="s">
        <v>81</v>
      </c>
      <c r="AY278" s="23" t="s">
        <v>127</v>
      </c>
      <c r="BE278" s="203">
        <f>IF(N278="základní",J278,0)</f>
        <v>0</v>
      </c>
      <c r="BF278" s="203">
        <f>IF(N278="snížená",J278,0)</f>
        <v>0</v>
      </c>
      <c r="BG278" s="203">
        <f>IF(N278="zákl. přenesená",J278,0)</f>
        <v>0</v>
      </c>
      <c r="BH278" s="203">
        <f>IF(N278="sníž. přenesená",J278,0)</f>
        <v>0</v>
      </c>
      <c r="BI278" s="203">
        <f>IF(N278="nulová",J278,0)</f>
        <v>0</v>
      </c>
      <c r="BJ278" s="23" t="s">
        <v>77</v>
      </c>
      <c r="BK278" s="203">
        <f>ROUND(I278*H278,2)</f>
        <v>0</v>
      </c>
      <c r="BL278" s="23" t="s">
        <v>134</v>
      </c>
      <c r="BM278" s="23" t="s">
        <v>371</v>
      </c>
    </row>
    <row r="279" spans="2:47" s="1" customFormat="1" ht="40.5">
      <c r="B279" s="40"/>
      <c r="C279" s="62"/>
      <c r="D279" s="204" t="s">
        <v>136</v>
      </c>
      <c r="E279" s="62"/>
      <c r="F279" s="205" t="s">
        <v>372</v>
      </c>
      <c r="G279" s="62"/>
      <c r="H279" s="62"/>
      <c r="I279" s="162"/>
      <c r="J279" s="62"/>
      <c r="K279" s="62"/>
      <c r="L279" s="60"/>
      <c r="M279" s="206"/>
      <c r="N279" s="41"/>
      <c r="O279" s="41"/>
      <c r="P279" s="41"/>
      <c r="Q279" s="41"/>
      <c r="R279" s="41"/>
      <c r="S279" s="41"/>
      <c r="T279" s="77"/>
      <c r="AT279" s="23" t="s">
        <v>136</v>
      </c>
      <c r="AU279" s="23" t="s">
        <v>81</v>
      </c>
    </row>
    <row r="280" spans="2:47" s="1" customFormat="1" ht="81">
      <c r="B280" s="40"/>
      <c r="C280" s="62"/>
      <c r="D280" s="204" t="s">
        <v>138</v>
      </c>
      <c r="E280" s="62"/>
      <c r="F280" s="207" t="s">
        <v>366</v>
      </c>
      <c r="G280" s="62"/>
      <c r="H280" s="62"/>
      <c r="I280" s="162"/>
      <c r="J280" s="62"/>
      <c r="K280" s="62"/>
      <c r="L280" s="60"/>
      <c r="M280" s="206"/>
      <c r="N280" s="41"/>
      <c r="O280" s="41"/>
      <c r="P280" s="41"/>
      <c r="Q280" s="41"/>
      <c r="R280" s="41"/>
      <c r="S280" s="41"/>
      <c r="T280" s="77"/>
      <c r="AT280" s="23" t="s">
        <v>138</v>
      </c>
      <c r="AU280" s="23" t="s">
        <v>81</v>
      </c>
    </row>
    <row r="281" spans="2:51" s="11" customFormat="1" ht="13.5">
      <c r="B281" s="208"/>
      <c r="C281" s="209"/>
      <c r="D281" s="204" t="s">
        <v>140</v>
      </c>
      <c r="E281" s="210" t="s">
        <v>21</v>
      </c>
      <c r="F281" s="211" t="s">
        <v>141</v>
      </c>
      <c r="G281" s="209"/>
      <c r="H281" s="212" t="s">
        <v>21</v>
      </c>
      <c r="I281" s="213"/>
      <c r="J281" s="209"/>
      <c r="K281" s="209"/>
      <c r="L281" s="214"/>
      <c r="M281" s="215"/>
      <c r="N281" s="216"/>
      <c r="O281" s="216"/>
      <c r="P281" s="216"/>
      <c r="Q281" s="216"/>
      <c r="R281" s="216"/>
      <c r="S281" s="216"/>
      <c r="T281" s="217"/>
      <c r="AT281" s="218" t="s">
        <v>140</v>
      </c>
      <c r="AU281" s="218" t="s">
        <v>81</v>
      </c>
      <c r="AV281" s="11" t="s">
        <v>77</v>
      </c>
      <c r="AW281" s="11" t="s">
        <v>36</v>
      </c>
      <c r="AX281" s="11" t="s">
        <v>72</v>
      </c>
      <c r="AY281" s="218" t="s">
        <v>127</v>
      </c>
    </row>
    <row r="282" spans="2:51" s="11" customFormat="1" ht="13.5">
      <c r="B282" s="208"/>
      <c r="C282" s="209"/>
      <c r="D282" s="204" t="s">
        <v>140</v>
      </c>
      <c r="E282" s="210" t="s">
        <v>21</v>
      </c>
      <c r="F282" s="211" t="s">
        <v>367</v>
      </c>
      <c r="G282" s="209"/>
      <c r="H282" s="212" t="s">
        <v>21</v>
      </c>
      <c r="I282" s="213"/>
      <c r="J282" s="209"/>
      <c r="K282" s="209"/>
      <c r="L282" s="214"/>
      <c r="M282" s="215"/>
      <c r="N282" s="216"/>
      <c r="O282" s="216"/>
      <c r="P282" s="216"/>
      <c r="Q282" s="216"/>
      <c r="R282" s="216"/>
      <c r="S282" s="216"/>
      <c r="T282" s="217"/>
      <c r="AT282" s="218" t="s">
        <v>140</v>
      </c>
      <c r="AU282" s="218" t="s">
        <v>81</v>
      </c>
      <c r="AV282" s="11" t="s">
        <v>77</v>
      </c>
      <c r="AW282" s="11" t="s">
        <v>36</v>
      </c>
      <c r="AX282" s="11" t="s">
        <v>72</v>
      </c>
      <c r="AY282" s="218" t="s">
        <v>127</v>
      </c>
    </row>
    <row r="283" spans="2:51" s="11" customFormat="1" ht="27">
      <c r="B283" s="208"/>
      <c r="C283" s="209"/>
      <c r="D283" s="204" t="s">
        <v>140</v>
      </c>
      <c r="E283" s="210" t="s">
        <v>21</v>
      </c>
      <c r="F283" s="211" t="s">
        <v>373</v>
      </c>
      <c r="G283" s="209"/>
      <c r="H283" s="212" t="s">
        <v>21</v>
      </c>
      <c r="I283" s="213"/>
      <c r="J283" s="209"/>
      <c r="K283" s="209"/>
      <c r="L283" s="214"/>
      <c r="M283" s="215"/>
      <c r="N283" s="216"/>
      <c r="O283" s="216"/>
      <c r="P283" s="216"/>
      <c r="Q283" s="216"/>
      <c r="R283" s="216"/>
      <c r="S283" s="216"/>
      <c r="T283" s="217"/>
      <c r="AT283" s="218" t="s">
        <v>140</v>
      </c>
      <c r="AU283" s="218" t="s">
        <v>81</v>
      </c>
      <c r="AV283" s="11" t="s">
        <v>77</v>
      </c>
      <c r="AW283" s="11" t="s">
        <v>36</v>
      </c>
      <c r="AX283" s="11" t="s">
        <v>72</v>
      </c>
      <c r="AY283" s="218" t="s">
        <v>127</v>
      </c>
    </row>
    <row r="284" spans="2:51" s="12" customFormat="1" ht="13.5">
      <c r="B284" s="219"/>
      <c r="C284" s="220"/>
      <c r="D284" s="204" t="s">
        <v>140</v>
      </c>
      <c r="E284" s="221" t="s">
        <v>21</v>
      </c>
      <c r="F284" s="222" t="s">
        <v>374</v>
      </c>
      <c r="G284" s="220"/>
      <c r="H284" s="223">
        <v>61.07</v>
      </c>
      <c r="I284" s="224"/>
      <c r="J284" s="220"/>
      <c r="K284" s="220"/>
      <c r="L284" s="225"/>
      <c r="M284" s="226"/>
      <c r="N284" s="227"/>
      <c r="O284" s="227"/>
      <c r="P284" s="227"/>
      <c r="Q284" s="227"/>
      <c r="R284" s="227"/>
      <c r="S284" s="227"/>
      <c r="T284" s="228"/>
      <c r="AT284" s="229" t="s">
        <v>140</v>
      </c>
      <c r="AU284" s="229" t="s">
        <v>81</v>
      </c>
      <c r="AV284" s="12" t="s">
        <v>81</v>
      </c>
      <c r="AW284" s="12" t="s">
        <v>36</v>
      </c>
      <c r="AX284" s="12" t="s">
        <v>72</v>
      </c>
      <c r="AY284" s="229" t="s">
        <v>127</v>
      </c>
    </row>
    <row r="285" spans="2:51" s="11" customFormat="1" ht="13.5">
      <c r="B285" s="208"/>
      <c r="C285" s="209"/>
      <c r="D285" s="204" t="s">
        <v>140</v>
      </c>
      <c r="E285" s="210" t="s">
        <v>21</v>
      </c>
      <c r="F285" s="211" t="s">
        <v>375</v>
      </c>
      <c r="G285" s="209"/>
      <c r="H285" s="212" t="s">
        <v>21</v>
      </c>
      <c r="I285" s="213"/>
      <c r="J285" s="209"/>
      <c r="K285" s="209"/>
      <c r="L285" s="214"/>
      <c r="M285" s="215"/>
      <c r="N285" s="216"/>
      <c r="O285" s="216"/>
      <c r="P285" s="216"/>
      <c r="Q285" s="216"/>
      <c r="R285" s="216"/>
      <c r="S285" s="216"/>
      <c r="T285" s="217"/>
      <c r="AT285" s="218" t="s">
        <v>140</v>
      </c>
      <c r="AU285" s="218" t="s">
        <v>81</v>
      </c>
      <c r="AV285" s="11" t="s">
        <v>77</v>
      </c>
      <c r="AW285" s="11" t="s">
        <v>36</v>
      </c>
      <c r="AX285" s="11" t="s">
        <v>72</v>
      </c>
      <c r="AY285" s="218" t="s">
        <v>127</v>
      </c>
    </row>
    <row r="286" spans="2:51" s="12" customFormat="1" ht="13.5">
      <c r="B286" s="219"/>
      <c r="C286" s="220"/>
      <c r="D286" s="204" t="s">
        <v>140</v>
      </c>
      <c r="E286" s="221" t="s">
        <v>21</v>
      </c>
      <c r="F286" s="222" t="s">
        <v>376</v>
      </c>
      <c r="G286" s="220"/>
      <c r="H286" s="223">
        <v>91.67</v>
      </c>
      <c r="I286" s="224"/>
      <c r="J286" s="220"/>
      <c r="K286" s="220"/>
      <c r="L286" s="225"/>
      <c r="M286" s="226"/>
      <c r="N286" s="227"/>
      <c r="O286" s="227"/>
      <c r="P286" s="227"/>
      <c r="Q286" s="227"/>
      <c r="R286" s="227"/>
      <c r="S286" s="227"/>
      <c r="T286" s="228"/>
      <c r="AT286" s="229" t="s">
        <v>140</v>
      </c>
      <c r="AU286" s="229" t="s">
        <v>81</v>
      </c>
      <c r="AV286" s="12" t="s">
        <v>81</v>
      </c>
      <c r="AW286" s="12" t="s">
        <v>36</v>
      </c>
      <c r="AX286" s="12" t="s">
        <v>72</v>
      </c>
      <c r="AY286" s="229" t="s">
        <v>127</v>
      </c>
    </row>
    <row r="287" spans="2:51" s="13" customFormat="1" ht="13.5">
      <c r="B287" s="230"/>
      <c r="C287" s="231"/>
      <c r="D287" s="232" t="s">
        <v>140</v>
      </c>
      <c r="E287" s="233" t="s">
        <v>21</v>
      </c>
      <c r="F287" s="234" t="s">
        <v>146</v>
      </c>
      <c r="G287" s="231"/>
      <c r="H287" s="235">
        <v>152.74</v>
      </c>
      <c r="I287" s="236"/>
      <c r="J287" s="231"/>
      <c r="K287" s="231"/>
      <c r="L287" s="237"/>
      <c r="M287" s="238"/>
      <c r="N287" s="239"/>
      <c r="O287" s="239"/>
      <c r="P287" s="239"/>
      <c r="Q287" s="239"/>
      <c r="R287" s="239"/>
      <c r="S287" s="239"/>
      <c r="T287" s="240"/>
      <c r="AT287" s="241" t="s">
        <v>140</v>
      </c>
      <c r="AU287" s="241" t="s">
        <v>81</v>
      </c>
      <c r="AV287" s="13" t="s">
        <v>134</v>
      </c>
      <c r="AW287" s="13" t="s">
        <v>36</v>
      </c>
      <c r="AX287" s="13" t="s">
        <v>77</v>
      </c>
      <c r="AY287" s="241" t="s">
        <v>127</v>
      </c>
    </row>
    <row r="288" spans="2:65" s="1" customFormat="1" ht="22.5" customHeight="1">
      <c r="B288" s="40"/>
      <c r="C288" s="192" t="s">
        <v>377</v>
      </c>
      <c r="D288" s="192" t="s">
        <v>129</v>
      </c>
      <c r="E288" s="193" t="s">
        <v>378</v>
      </c>
      <c r="F288" s="194" t="s">
        <v>379</v>
      </c>
      <c r="G288" s="195" t="s">
        <v>132</v>
      </c>
      <c r="H288" s="196">
        <v>9.58</v>
      </c>
      <c r="I288" s="197"/>
      <c r="J288" s="198">
        <f>ROUND(I288*H288,2)</f>
        <v>0</v>
      </c>
      <c r="K288" s="194" t="s">
        <v>133</v>
      </c>
      <c r="L288" s="60"/>
      <c r="M288" s="199" t="s">
        <v>21</v>
      </c>
      <c r="N288" s="200" t="s">
        <v>43</v>
      </c>
      <c r="O288" s="41"/>
      <c r="P288" s="201">
        <f>O288*H288</f>
        <v>0</v>
      </c>
      <c r="Q288" s="201">
        <v>0</v>
      </c>
      <c r="R288" s="201">
        <f>Q288*H288</f>
        <v>0</v>
      </c>
      <c r="S288" s="201">
        <v>0</v>
      </c>
      <c r="T288" s="202">
        <f>S288*H288</f>
        <v>0</v>
      </c>
      <c r="AR288" s="23" t="s">
        <v>134</v>
      </c>
      <c r="AT288" s="23" t="s">
        <v>129</v>
      </c>
      <c r="AU288" s="23" t="s">
        <v>81</v>
      </c>
      <c r="AY288" s="23" t="s">
        <v>127</v>
      </c>
      <c r="BE288" s="203">
        <f>IF(N288="základní",J288,0)</f>
        <v>0</v>
      </c>
      <c r="BF288" s="203">
        <f>IF(N288="snížená",J288,0)</f>
        <v>0</v>
      </c>
      <c r="BG288" s="203">
        <f>IF(N288="zákl. přenesená",J288,0)</f>
        <v>0</v>
      </c>
      <c r="BH288" s="203">
        <f>IF(N288="sníž. přenesená",J288,0)</f>
        <v>0</v>
      </c>
      <c r="BI288" s="203">
        <f>IF(N288="nulová",J288,0)</f>
        <v>0</v>
      </c>
      <c r="BJ288" s="23" t="s">
        <v>77</v>
      </c>
      <c r="BK288" s="203">
        <f>ROUND(I288*H288,2)</f>
        <v>0</v>
      </c>
      <c r="BL288" s="23" t="s">
        <v>134</v>
      </c>
      <c r="BM288" s="23" t="s">
        <v>380</v>
      </c>
    </row>
    <row r="289" spans="2:47" s="1" customFormat="1" ht="27">
      <c r="B289" s="40"/>
      <c r="C289" s="62"/>
      <c r="D289" s="204" t="s">
        <v>136</v>
      </c>
      <c r="E289" s="62"/>
      <c r="F289" s="205" t="s">
        <v>381</v>
      </c>
      <c r="G289" s="62"/>
      <c r="H289" s="62"/>
      <c r="I289" s="162"/>
      <c r="J289" s="62"/>
      <c r="K289" s="62"/>
      <c r="L289" s="60"/>
      <c r="M289" s="206"/>
      <c r="N289" s="41"/>
      <c r="O289" s="41"/>
      <c r="P289" s="41"/>
      <c r="Q289" s="41"/>
      <c r="R289" s="41"/>
      <c r="S289" s="41"/>
      <c r="T289" s="77"/>
      <c r="AT289" s="23" t="s">
        <v>136</v>
      </c>
      <c r="AU289" s="23" t="s">
        <v>81</v>
      </c>
    </row>
    <row r="290" spans="2:47" s="1" customFormat="1" ht="94.5">
      <c r="B290" s="40"/>
      <c r="C290" s="62"/>
      <c r="D290" s="204" t="s">
        <v>138</v>
      </c>
      <c r="E290" s="62"/>
      <c r="F290" s="207" t="s">
        <v>382</v>
      </c>
      <c r="G290" s="62"/>
      <c r="H290" s="62"/>
      <c r="I290" s="162"/>
      <c r="J290" s="62"/>
      <c r="K290" s="62"/>
      <c r="L290" s="60"/>
      <c r="M290" s="206"/>
      <c r="N290" s="41"/>
      <c r="O290" s="41"/>
      <c r="P290" s="41"/>
      <c r="Q290" s="41"/>
      <c r="R290" s="41"/>
      <c r="S290" s="41"/>
      <c r="T290" s="77"/>
      <c r="AT290" s="23" t="s">
        <v>138</v>
      </c>
      <c r="AU290" s="23" t="s">
        <v>81</v>
      </c>
    </row>
    <row r="291" spans="2:51" s="11" customFormat="1" ht="13.5">
      <c r="B291" s="208"/>
      <c r="C291" s="209"/>
      <c r="D291" s="204" t="s">
        <v>140</v>
      </c>
      <c r="E291" s="210" t="s">
        <v>21</v>
      </c>
      <c r="F291" s="211" t="s">
        <v>141</v>
      </c>
      <c r="G291" s="209"/>
      <c r="H291" s="212" t="s">
        <v>21</v>
      </c>
      <c r="I291" s="213"/>
      <c r="J291" s="209"/>
      <c r="K291" s="209"/>
      <c r="L291" s="214"/>
      <c r="M291" s="215"/>
      <c r="N291" s="216"/>
      <c r="O291" s="216"/>
      <c r="P291" s="216"/>
      <c r="Q291" s="216"/>
      <c r="R291" s="216"/>
      <c r="S291" s="216"/>
      <c r="T291" s="217"/>
      <c r="AT291" s="218" t="s">
        <v>140</v>
      </c>
      <c r="AU291" s="218" t="s">
        <v>81</v>
      </c>
      <c r="AV291" s="11" t="s">
        <v>77</v>
      </c>
      <c r="AW291" s="11" t="s">
        <v>36</v>
      </c>
      <c r="AX291" s="11" t="s">
        <v>72</v>
      </c>
      <c r="AY291" s="218" t="s">
        <v>127</v>
      </c>
    </row>
    <row r="292" spans="2:51" s="11" customFormat="1" ht="13.5">
      <c r="B292" s="208"/>
      <c r="C292" s="209"/>
      <c r="D292" s="204" t="s">
        <v>140</v>
      </c>
      <c r="E292" s="210" t="s">
        <v>21</v>
      </c>
      <c r="F292" s="211" t="s">
        <v>383</v>
      </c>
      <c r="G292" s="209"/>
      <c r="H292" s="212" t="s">
        <v>21</v>
      </c>
      <c r="I292" s="213"/>
      <c r="J292" s="209"/>
      <c r="K292" s="209"/>
      <c r="L292" s="214"/>
      <c r="M292" s="215"/>
      <c r="N292" s="216"/>
      <c r="O292" s="216"/>
      <c r="P292" s="216"/>
      <c r="Q292" s="216"/>
      <c r="R292" s="216"/>
      <c r="S292" s="216"/>
      <c r="T292" s="217"/>
      <c r="AT292" s="218" t="s">
        <v>140</v>
      </c>
      <c r="AU292" s="218" t="s">
        <v>81</v>
      </c>
      <c r="AV292" s="11" t="s">
        <v>77</v>
      </c>
      <c r="AW292" s="11" t="s">
        <v>36</v>
      </c>
      <c r="AX292" s="11" t="s">
        <v>72</v>
      </c>
      <c r="AY292" s="218" t="s">
        <v>127</v>
      </c>
    </row>
    <row r="293" spans="2:51" s="12" customFormat="1" ht="13.5">
      <c r="B293" s="219"/>
      <c r="C293" s="220"/>
      <c r="D293" s="232" t="s">
        <v>140</v>
      </c>
      <c r="E293" s="242" t="s">
        <v>21</v>
      </c>
      <c r="F293" s="243" t="s">
        <v>384</v>
      </c>
      <c r="G293" s="220"/>
      <c r="H293" s="244">
        <v>9.58</v>
      </c>
      <c r="I293" s="224"/>
      <c r="J293" s="220"/>
      <c r="K293" s="220"/>
      <c r="L293" s="225"/>
      <c r="M293" s="226"/>
      <c r="N293" s="227"/>
      <c r="O293" s="227"/>
      <c r="P293" s="227"/>
      <c r="Q293" s="227"/>
      <c r="R293" s="227"/>
      <c r="S293" s="227"/>
      <c r="T293" s="228"/>
      <c r="AT293" s="229" t="s">
        <v>140</v>
      </c>
      <c r="AU293" s="229" t="s">
        <v>81</v>
      </c>
      <c r="AV293" s="12" t="s">
        <v>81</v>
      </c>
      <c r="AW293" s="12" t="s">
        <v>36</v>
      </c>
      <c r="AX293" s="12" t="s">
        <v>77</v>
      </c>
      <c r="AY293" s="229" t="s">
        <v>127</v>
      </c>
    </row>
    <row r="294" spans="2:65" s="1" customFormat="1" ht="22.5" customHeight="1">
      <c r="B294" s="40"/>
      <c r="C294" s="192" t="s">
        <v>385</v>
      </c>
      <c r="D294" s="192" t="s">
        <v>129</v>
      </c>
      <c r="E294" s="193" t="s">
        <v>386</v>
      </c>
      <c r="F294" s="194" t="s">
        <v>387</v>
      </c>
      <c r="G294" s="195" t="s">
        <v>132</v>
      </c>
      <c r="H294" s="196">
        <v>15.27</v>
      </c>
      <c r="I294" s="197"/>
      <c r="J294" s="198">
        <f>ROUND(I294*H294,2)</f>
        <v>0</v>
      </c>
      <c r="K294" s="194" t="s">
        <v>133</v>
      </c>
      <c r="L294" s="60"/>
      <c r="M294" s="199" t="s">
        <v>21</v>
      </c>
      <c r="N294" s="200" t="s">
        <v>43</v>
      </c>
      <c r="O294" s="41"/>
      <c r="P294" s="201">
        <f>O294*H294</f>
        <v>0</v>
      </c>
      <c r="Q294" s="201">
        <v>0</v>
      </c>
      <c r="R294" s="201">
        <f>Q294*H294</f>
        <v>0</v>
      </c>
      <c r="S294" s="201">
        <v>0</v>
      </c>
      <c r="T294" s="202">
        <f>S294*H294</f>
        <v>0</v>
      </c>
      <c r="AR294" s="23" t="s">
        <v>134</v>
      </c>
      <c r="AT294" s="23" t="s">
        <v>129</v>
      </c>
      <c r="AU294" s="23" t="s">
        <v>81</v>
      </c>
      <c r="AY294" s="23" t="s">
        <v>127</v>
      </c>
      <c r="BE294" s="203">
        <f>IF(N294="základní",J294,0)</f>
        <v>0</v>
      </c>
      <c r="BF294" s="203">
        <f>IF(N294="snížená",J294,0)</f>
        <v>0</v>
      </c>
      <c r="BG294" s="203">
        <f>IF(N294="zákl. přenesená",J294,0)</f>
        <v>0</v>
      </c>
      <c r="BH294" s="203">
        <f>IF(N294="sníž. přenesená",J294,0)</f>
        <v>0</v>
      </c>
      <c r="BI294" s="203">
        <f>IF(N294="nulová",J294,0)</f>
        <v>0</v>
      </c>
      <c r="BJ294" s="23" t="s">
        <v>77</v>
      </c>
      <c r="BK294" s="203">
        <f>ROUND(I294*H294,2)</f>
        <v>0</v>
      </c>
      <c r="BL294" s="23" t="s">
        <v>134</v>
      </c>
      <c r="BM294" s="23" t="s">
        <v>388</v>
      </c>
    </row>
    <row r="295" spans="2:47" s="1" customFormat="1" ht="13.5">
      <c r="B295" s="40"/>
      <c r="C295" s="62"/>
      <c r="D295" s="204" t="s">
        <v>136</v>
      </c>
      <c r="E295" s="62"/>
      <c r="F295" s="205" t="s">
        <v>389</v>
      </c>
      <c r="G295" s="62"/>
      <c r="H295" s="62"/>
      <c r="I295" s="162"/>
      <c r="J295" s="62"/>
      <c r="K295" s="62"/>
      <c r="L295" s="60"/>
      <c r="M295" s="206"/>
      <c r="N295" s="41"/>
      <c r="O295" s="41"/>
      <c r="P295" s="41"/>
      <c r="Q295" s="41"/>
      <c r="R295" s="41"/>
      <c r="S295" s="41"/>
      <c r="T295" s="77"/>
      <c r="AT295" s="23" t="s">
        <v>136</v>
      </c>
      <c r="AU295" s="23" t="s">
        <v>81</v>
      </c>
    </row>
    <row r="296" spans="2:51" s="11" customFormat="1" ht="13.5">
      <c r="B296" s="208"/>
      <c r="C296" s="209"/>
      <c r="D296" s="204" t="s">
        <v>140</v>
      </c>
      <c r="E296" s="210" t="s">
        <v>21</v>
      </c>
      <c r="F296" s="211" t="s">
        <v>141</v>
      </c>
      <c r="G296" s="209"/>
      <c r="H296" s="212" t="s">
        <v>21</v>
      </c>
      <c r="I296" s="213"/>
      <c r="J296" s="209"/>
      <c r="K296" s="209"/>
      <c r="L296" s="214"/>
      <c r="M296" s="215"/>
      <c r="N296" s="216"/>
      <c r="O296" s="216"/>
      <c r="P296" s="216"/>
      <c r="Q296" s="216"/>
      <c r="R296" s="216"/>
      <c r="S296" s="216"/>
      <c r="T296" s="217"/>
      <c r="AT296" s="218" t="s">
        <v>140</v>
      </c>
      <c r="AU296" s="218" t="s">
        <v>81</v>
      </c>
      <c r="AV296" s="11" t="s">
        <v>77</v>
      </c>
      <c r="AW296" s="11" t="s">
        <v>36</v>
      </c>
      <c r="AX296" s="11" t="s">
        <v>72</v>
      </c>
      <c r="AY296" s="218" t="s">
        <v>127</v>
      </c>
    </row>
    <row r="297" spans="2:51" s="11" customFormat="1" ht="13.5">
      <c r="B297" s="208"/>
      <c r="C297" s="209"/>
      <c r="D297" s="204" t="s">
        <v>140</v>
      </c>
      <c r="E297" s="210" t="s">
        <v>21</v>
      </c>
      <c r="F297" s="211" t="s">
        <v>390</v>
      </c>
      <c r="G297" s="209"/>
      <c r="H297" s="212" t="s">
        <v>21</v>
      </c>
      <c r="I297" s="213"/>
      <c r="J297" s="209"/>
      <c r="K297" s="209"/>
      <c r="L297" s="214"/>
      <c r="M297" s="215"/>
      <c r="N297" s="216"/>
      <c r="O297" s="216"/>
      <c r="P297" s="216"/>
      <c r="Q297" s="216"/>
      <c r="R297" s="216"/>
      <c r="S297" s="216"/>
      <c r="T297" s="217"/>
      <c r="AT297" s="218" t="s">
        <v>140</v>
      </c>
      <c r="AU297" s="218" t="s">
        <v>81</v>
      </c>
      <c r="AV297" s="11" t="s">
        <v>77</v>
      </c>
      <c r="AW297" s="11" t="s">
        <v>36</v>
      </c>
      <c r="AX297" s="11" t="s">
        <v>72</v>
      </c>
      <c r="AY297" s="218" t="s">
        <v>127</v>
      </c>
    </row>
    <row r="298" spans="2:51" s="12" customFormat="1" ht="13.5">
      <c r="B298" s="219"/>
      <c r="C298" s="220"/>
      <c r="D298" s="232" t="s">
        <v>140</v>
      </c>
      <c r="E298" s="242" t="s">
        <v>21</v>
      </c>
      <c r="F298" s="243" t="s">
        <v>166</v>
      </c>
      <c r="G298" s="220"/>
      <c r="H298" s="244">
        <v>15.27</v>
      </c>
      <c r="I298" s="224"/>
      <c r="J298" s="220"/>
      <c r="K298" s="220"/>
      <c r="L298" s="225"/>
      <c r="M298" s="226"/>
      <c r="N298" s="227"/>
      <c r="O298" s="227"/>
      <c r="P298" s="227"/>
      <c r="Q298" s="227"/>
      <c r="R298" s="227"/>
      <c r="S298" s="227"/>
      <c r="T298" s="228"/>
      <c r="AT298" s="229" t="s">
        <v>140</v>
      </c>
      <c r="AU298" s="229" t="s">
        <v>81</v>
      </c>
      <c r="AV298" s="12" t="s">
        <v>81</v>
      </c>
      <c r="AW298" s="12" t="s">
        <v>36</v>
      </c>
      <c r="AX298" s="12" t="s">
        <v>77</v>
      </c>
      <c r="AY298" s="229" t="s">
        <v>127</v>
      </c>
    </row>
    <row r="299" spans="2:65" s="1" customFormat="1" ht="31.5" customHeight="1">
      <c r="B299" s="40"/>
      <c r="C299" s="192" t="s">
        <v>391</v>
      </c>
      <c r="D299" s="192" t="s">
        <v>129</v>
      </c>
      <c r="E299" s="193" t="s">
        <v>392</v>
      </c>
      <c r="F299" s="194" t="s">
        <v>393</v>
      </c>
      <c r="G299" s="195" t="s">
        <v>132</v>
      </c>
      <c r="H299" s="196">
        <v>15.27</v>
      </c>
      <c r="I299" s="197"/>
      <c r="J299" s="198">
        <f>ROUND(I299*H299,2)</f>
        <v>0</v>
      </c>
      <c r="K299" s="194" t="s">
        <v>133</v>
      </c>
      <c r="L299" s="60"/>
      <c r="M299" s="199" t="s">
        <v>21</v>
      </c>
      <c r="N299" s="200" t="s">
        <v>43</v>
      </c>
      <c r="O299" s="41"/>
      <c r="P299" s="201">
        <f>O299*H299</f>
        <v>0</v>
      </c>
      <c r="Q299" s="201">
        <v>0</v>
      </c>
      <c r="R299" s="201">
        <f>Q299*H299</f>
        <v>0</v>
      </c>
      <c r="S299" s="201">
        <v>0</v>
      </c>
      <c r="T299" s="202">
        <f>S299*H299</f>
        <v>0</v>
      </c>
      <c r="AR299" s="23" t="s">
        <v>134</v>
      </c>
      <c r="AT299" s="23" t="s">
        <v>129</v>
      </c>
      <c r="AU299" s="23" t="s">
        <v>81</v>
      </c>
      <c r="AY299" s="23" t="s">
        <v>127</v>
      </c>
      <c r="BE299" s="203">
        <f>IF(N299="základní",J299,0)</f>
        <v>0</v>
      </c>
      <c r="BF299" s="203">
        <f>IF(N299="snížená",J299,0)</f>
        <v>0</v>
      </c>
      <c r="BG299" s="203">
        <f>IF(N299="zákl. přenesená",J299,0)</f>
        <v>0</v>
      </c>
      <c r="BH299" s="203">
        <f>IF(N299="sníž. přenesená",J299,0)</f>
        <v>0</v>
      </c>
      <c r="BI299" s="203">
        <f>IF(N299="nulová",J299,0)</f>
        <v>0</v>
      </c>
      <c r="BJ299" s="23" t="s">
        <v>77</v>
      </c>
      <c r="BK299" s="203">
        <f>ROUND(I299*H299,2)</f>
        <v>0</v>
      </c>
      <c r="BL299" s="23" t="s">
        <v>134</v>
      </c>
      <c r="BM299" s="23" t="s">
        <v>394</v>
      </c>
    </row>
    <row r="300" spans="2:47" s="1" customFormat="1" ht="27">
      <c r="B300" s="40"/>
      <c r="C300" s="62"/>
      <c r="D300" s="204" t="s">
        <v>136</v>
      </c>
      <c r="E300" s="62"/>
      <c r="F300" s="205" t="s">
        <v>395</v>
      </c>
      <c r="G300" s="62"/>
      <c r="H300" s="62"/>
      <c r="I300" s="162"/>
      <c r="J300" s="62"/>
      <c r="K300" s="62"/>
      <c r="L300" s="60"/>
      <c r="M300" s="206"/>
      <c r="N300" s="41"/>
      <c r="O300" s="41"/>
      <c r="P300" s="41"/>
      <c r="Q300" s="41"/>
      <c r="R300" s="41"/>
      <c r="S300" s="41"/>
      <c r="T300" s="77"/>
      <c r="AT300" s="23" t="s">
        <v>136</v>
      </c>
      <c r="AU300" s="23" t="s">
        <v>81</v>
      </c>
    </row>
    <row r="301" spans="2:47" s="1" customFormat="1" ht="27">
      <c r="B301" s="40"/>
      <c r="C301" s="62"/>
      <c r="D301" s="204" t="s">
        <v>138</v>
      </c>
      <c r="E301" s="62"/>
      <c r="F301" s="207" t="s">
        <v>396</v>
      </c>
      <c r="G301" s="62"/>
      <c r="H301" s="62"/>
      <c r="I301" s="162"/>
      <c r="J301" s="62"/>
      <c r="K301" s="62"/>
      <c r="L301" s="60"/>
      <c r="M301" s="206"/>
      <c r="N301" s="41"/>
      <c r="O301" s="41"/>
      <c r="P301" s="41"/>
      <c r="Q301" s="41"/>
      <c r="R301" s="41"/>
      <c r="S301" s="41"/>
      <c r="T301" s="77"/>
      <c r="AT301" s="23" t="s">
        <v>138</v>
      </c>
      <c r="AU301" s="23" t="s">
        <v>81</v>
      </c>
    </row>
    <row r="302" spans="2:51" s="11" customFormat="1" ht="13.5">
      <c r="B302" s="208"/>
      <c r="C302" s="209"/>
      <c r="D302" s="204" t="s">
        <v>140</v>
      </c>
      <c r="E302" s="210" t="s">
        <v>21</v>
      </c>
      <c r="F302" s="211" t="s">
        <v>141</v>
      </c>
      <c r="G302" s="209"/>
      <c r="H302" s="212" t="s">
        <v>21</v>
      </c>
      <c r="I302" s="213"/>
      <c r="J302" s="209"/>
      <c r="K302" s="209"/>
      <c r="L302" s="214"/>
      <c r="M302" s="215"/>
      <c r="N302" s="216"/>
      <c r="O302" s="216"/>
      <c r="P302" s="216"/>
      <c r="Q302" s="216"/>
      <c r="R302" s="216"/>
      <c r="S302" s="216"/>
      <c r="T302" s="217"/>
      <c r="AT302" s="218" t="s">
        <v>140</v>
      </c>
      <c r="AU302" s="218" t="s">
        <v>81</v>
      </c>
      <c r="AV302" s="11" t="s">
        <v>77</v>
      </c>
      <c r="AW302" s="11" t="s">
        <v>36</v>
      </c>
      <c r="AX302" s="11" t="s">
        <v>72</v>
      </c>
      <c r="AY302" s="218" t="s">
        <v>127</v>
      </c>
    </row>
    <row r="303" spans="2:51" s="11" customFormat="1" ht="13.5">
      <c r="B303" s="208"/>
      <c r="C303" s="209"/>
      <c r="D303" s="204" t="s">
        <v>140</v>
      </c>
      <c r="E303" s="210" t="s">
        <v>21</v>
      </c>
      <c r="F303" s="211" t="s">
        <v>390</v>
      </c>
      <c r="G303" s="209"/>
      <c r="H303" s="212" t="s">
        <v>21</v>
      </c>
      <c r="I303" s="213"/>
      <c r="J303" s="209"/>
      <c r="K303" s="209"/>
      <c r="L303" s="214"/>
      <c r="M303" s="215"/>
      <c r="N303" s="216"/>
      <c r="O303" s="216"/>
      <c r="P303" s="216"/>
      <c r="Q303" s="216"/>
      <c r="R303" s="216"/>
      <c r="S303" s="216"/>
      <c r="T303" s="217"/>
      <c r="AT303" s="218" t="s">
        <v>140</v>
      </c>
      <c r="AU303" s="218" t="s">
        <v>81</v>
      </c>
      <c r="AV303" s="11" t="s">
        <v>77</v>
      </c>
      <c r="AW303" s="11" t="s">
        <v>36</v>
      </c>
      <c r="AX303" s="11" t="s">
        <v>72</v>
      </c>
      <c r="AY303" s="218" t="s">
        <v>127</v>
      </c>
    </row>
    <row r="304" spans="2:51" s="12" customFormat="1" ht="13.5">
      <c r="B304" s="219"/>
      <c r="C304" s="220"/>
      <c r="D304" s="232" t="s">
        <v>140</v>
      </c>
      <c r="E304" s="242" t="s">
        <v>21</v>
      </c>
      <c r="F304" s="243" t="s">
        <v>166</v>
      </c>
      <c r="G304" s="220"/>
      <c r="H304" s="244">
        <v>15.27</v>
      </c>
      <c r="I304" s="224"/>
      <c r="J304" s="220"/>
      <c r="K304" s="220"/>
      <c r="L304" s="225"/>
      <c r="M304" s="226"/>
      <c r="N304" s="227"/>
      <c r="O304" s="227"/>
      <c r="P304" s="227"/>
      <c r="Q304" s="227"/>
      <c r="R304" s="227"/>
      <c r="S304" s="227"/>
      <c r="T304" s="228"/>
      <c r="AT304" s="229" t="s">
        <v>140</v>
      </c>
      <c r="AU304" s="229" t="s">
        <v>81</v>
      </c>
      <c r="AV304" s="12" t="s">
        <v>81</v>
      </c>
      <c r="AW304" s="12" t="s">
        <v>36</v>
      </c>
      <c r="AX304" s="12" t="s">
        <v>77</v>
      </c>
      <c r="AY304" s="229" t="s">
        <v>127</v>
      </c>
    </row>
    <row r="305" spans="2:65" s="1" customFormat="1" ht="22.5" customHeight="1">
      <c r="B305" s="40"/>
      <c r="C305" s="192" t="s">
        <v>397</v>
      </c>
      <c r="D305" s="192" t="s">
        <v>129</v>
      </c>
      <c r="E305" s="193" t="s">
        <v>398</v>
      </c>
      <c r="F305" s="194" t="s">
        <v>399</v>
      </c>
      <c r="G305" s="195" t="s">
        <v>132</v>
      </c>
      <c r="H305" s="196">
        <v>165.89</v>
      </c>
      <c r="I305" s="197"/>
      <c r="J305" s="198">
        <f>ROUND(I305*H305,2)</f>
        <v>0</v>
      </c>
      <c r="K305" s="194" t="s">
        <v>133</v>
      </c>
      <c r="L305" s="60"/>
      <c r="M305" s="199" t="s">
        <v>21</v>
      </c>
      <c r="N305" s="200" t="s">
        <v>43</v>
      </c>
      <c r="O305" s="41"/>
      <c r="P305" s="201">
        <f>O305*H305</f>
        <v>0</v>
      </c>
      <c r="Q305" s="201">
        <v>0.1837</v>
      </c>
      <c r="R305" s="201">
        <f>Q305*H305</f>
        <v>30.473992999999997</v>
      </c>
      <c r="S305" s="201">
        <v>0</v>
      </c>
      <c r="T305" s="202">
        <f>S305*H305</f>
        <v>0</v>
      </c>
      <c r="AR305" s="23" t="s">
        <v>134</v>
      </c>
      <c r="AT305" s="23" t="s">
        <v>129</v>
      </c>
      <c r="AU305" s="23" t="s">
        <v>81</v>
      </c>
      <c r="AY305" s="23" t="s">
        <v>127</v>
      </c>
      <c r="BE305" s="203">
        <f>IF(N305="základní",J305,0)</f>
        <v>0</v>
      </c>
      <c r="BF305" s="203">
        <f>IF(N305="snížená",J305,0)</f>
        <v>0</v>
      </c>
      <c r="BG305" s="203">
        <f>IF(N305="zákl. přenesená",J305,0)</f>
        <v>0</v>
      </c>
      <c r="BH305" s="203">
        <f>IF(N305="sníž. přenesená",J305,0)</f>
        <v>0</v>
      </c>
      <c r="BI305" s="203">
        <f>IF(N305="nulová",J305,0)</f>
        <v>0</v>
      </c>
      <c r="BJ305" s="23" t="s">
        <v>77</v>
      </c>
      <c r="BK305" s="203">
        <f>ROUND(I305*H305,2)</f>
        <v>0</v>
      </c>
      <c r="BL305" s="23" t="s">
        <v>134</v>
      </c>
      <c r="BM305" s="23" t="s">
        <v>400</v>
      </c>
    </row>
    <row r="306" spans="2:47" s="1" customFormat="1" ht="27">
      <c r="B306" s="40"/>
      <c r="C306" s="62"/>
      <c r="D306" s="204" t="s">
        <v>136</v>
      </c>
      <c r="E306" s="62"/>
      <c r="F306" s="205" t="s">
        <v>401</v>
      </c>
      <c r="G306" s="62"/>
      <c r="H306" s="62"/>
      <c r="I306" s="162"/>
      <c r="J306" s="62"/>
      <c r="K306" s="62"/>
      <c r="L306" s="60"/>
      <c r="M306" s="206"/>
      <c r="N306" s="41"/>
      <c r="O306" s="41"/>
      <c r="P306" s="41"/>
      <c r="Q306" s="41"/>
      <c r="R306" s="41"/>
      <c r="S306" s="41"/>
      <c r="T306" s="77"/>
      <c r="AT306" s="23" t="s">
        <v>136</v>
      </c>
      <c r="AU306" s="23" t="s">
        <v>81</v>
      </c>
    </row>
    <row r="307" spans="2:47" s="1" customFormat="1" ht="148.5">
      <c r="B307" s="40"/>
      <c r="C307" s="62"/>
      <c r="D307" s="204" t="s">
        <v>138</v>
      </c>
      <c r="E307" s="62"/>
      <c r="F307" s="207" t="s">
        <v>402</v>
      </c>
      <c r="G307" s="62"/>
      <c r="H307" s="62"/>
      <c r="I307" s="162"/>
      <c r="J307" s="62"/>
      <c r="K307" s="62"/>
      <c r="L307" s="60"/>
      <c r="M307" s="206"/>
      <c r="N307" s="41"/>
      <c r="O307" s="41"/>
      <c r="P307" s="41"/>
      <c r="Q307" s="41"/>
      <c r="R307" s="41"/>
      <c r="S307" s="41"/>
      <c r="T307" s="77"/>
      <c r="AT307" s="23" t="s">
        <v>138</v>
      </c>
      <c r="AU307" s="23" t="s">
        <v>81</v>
      </c>
    </row>
    <row r="308" spans="2:51" s="11" customFormat="1" ht="13.5">
      <c r="B308" s="208"/>
      <c r="C308" s="209"/>
      <c r="D308" s="204" t="s">
        <v>140</v>
      </c>
      <c r="E308" s="210" t="s">
        <v>21</v>
      </c>
      <c r="F308" s="211" t="s">
        <v>141</v>
      </c>
      <c r="G308" s="209"/>
      <c r="H308" s="212" t="s">
        <v>21</v>
      </c>
      <c r="I308" s="213"/>
      <c r="J308" s="209"/>
      <c r="K308" s="209"/>
      <c r="L308" s="214"/>
      <c r="M308" s="215"/>
      <c r="N308" s="216"/>
      <c r="O308" s="216"/>
      <c r="P308" s="216"/>
      <c r="Q308" s="216"/>
      <c r="R308" s="216"/>
      <c r="S308" s="216"/>
      <c r="T308" s="217"/>
      <c r="AT308" s="218" t="s">
        <v>140</v>
      </c>
      <c r="AU308" s="218" t="s">
        <v>81</v>
      </c>
      <c r="AV308" s="11" t="s">
        <v>77</v>
      </c>
      <c r="AW308" s="11" t="s">
        <v>36</v>
      </c>
      <c r="AX308" s="11" t="s">
        <v>72</v>
      </c>
      <c r="AY308" s="218" t="s">
        <v>127</v>
      </c>
    </row>
    <row r="309" spans="2:51" s="11" customFormat="1" ht="27">
      <c r="B309" s="208"/>
      <c r="C309" s="209"/>
      <c r="D309" s="204" t="s">
        <v>140</v>
      </c>
      <c r="E309" s="210" t="s">
        <v>21</v>
      </c>
      <c r="F309" s="211" t="s">
        <v>373</v>
      </c>
      <c r="G309" s="209"/>
      <c r="H309" s="212" t="s">
        <v>21</v>
      </c>
      <c r="I309" s="213"/>
      <c r="J309" s="209"/>
      <c r="K309" s="209"/>
      <c r="L309" s="214"/>
      <c r="M309" s="215"/>
      <c r="N309" s="216"/>
      <c r="O309" s="216"/>
      <c r="P309" s="216"/>
      <c r="Q309" s="216"/>
      <c r="R309" s="216"/>
      <c r="S309" s="216"/>
      <c r="T309" s="217"/>
      <c r="AT309" s="218" t="s">
        <v>140</v>
      </c>
      <c r="AU309" s="218" t="s">
        <v>81</v>
      </c>
      <c r="AV309" s="11" t="s">
        <v>77</v>
      </c>
      <c r="AW309" s="11" t="s">
        <v>36</v>
      </c>
      <c r="AX309" s="11" t="s">
        <v>72</v>
      </c>
      <c r="AY309" s="218" t="s">
        <v>127</v>
      </c>
    </row>
    <row r="310" spans="2:51" s="12" customFormat="1" ht="13.5">
      <c r="B310" s="219"/>
      <c r="C310" s="220"/>
      <c r="D310" s="204" t="s">
        <v>140</v>
      </c>
      <c r="E310" s="221" t="s">
        <v>21</v>
      </c>
      <c r="F310" s="222" t="s">
        <v>374</v>
      </c>
      <c r="G310" s="220"/>
      <c r="H310" s="223">
        <v>61.07</v>
      </c>
      <c r="I310" s="224"/>
      <c r="J310" s="220"/>
      <c r="K310" s="220"/>
      <c r="L310" s="225"/>
      <c r="M310" s="226"/>
      <c r="N310" s="227"/>
      <c r="O310" s="227"/>
      <c r="P310" s="227"/>
      <c r="Q310" s="227"/>
      <c r="R310" s="227"/>
      <c r="S310" s="227"/>
      <c r="T310" s="228"/>
      <c r="AT310" s="229" t="s">
        <v>140</v>
      </c>
      <c r="AU310" s="229" t="s">
        <v>81</v>
      </c>
      <c r="AV310" s="12" t="s">
        <v>81</v>
      </c>
      <c r="AW310" s="12" t="s">
        <v>36</v>
      </c>
      <c r="AX310" s="12" t="s">
        <v>72</v>
      </c>
      <c r="AY310" s="229" t="s">
        <v>127</v>
      </c>
    </row>
    <row r="311" spans="2:51" s="11" customFormat="1" ht="13.5">
      <c r="B311" s="208"/>
      <c r="C311" s="209"/>
      <c r="D311" s="204" t="s">
        <v>140</v>
      </c>
      <c r="E311" s="210" t="s">
        <v>21</v>
      </c>
      <c r="F311" s="211" t="s">
        <v>375</v>
      </c>
      <c r="G311" s="209"/>
      <c r="H311" s="212" t="s">
        <v>21</v>
      </c>
      <c r="I311" s="213"/>
      <c r="J311" s="209"/>
      <c r="K311" s="209"/>
      <c r="L311" s="214"/>
      <c r="M311" s="215"/>
      <c r="N311" s="216"/>
      <c r="O311" s="216"/>
      <c r="P311" s="216"/>
      <c r="Q311" s="216"/>
      <c r="R311" s="216"/>
      <c r="S311" s="216"/>
      <c r="T311" s="217"/>
      <c r="AT311" s="218" t="s">
        <v>140</v>
      </c>
      <c r="AU311" s="218" t="s">
        <v>81</v>
      </c>
      <c r="AV311" s="11" t="s">
        <v>77</v>
      </c>
      <c r="AW311" s="11" t="s">
        <v>36</v>
      </c>
      <c r="AX311" s="11" t="s">
        <v>72</v>
      </c>
      <c r="AY311" s="218" t="s">
        <v>127</v>
      </c>
    </row>
    <row r="312" spans="2:51" s="12" customFormat="1" ht="13.5">
      <c r="B312" s="219"/>
      <c r="C312" s="220"/>
      <c r="D312" s="204" t="s">
        <v>140</v>
      </c>
      <c r="E312" s="221" t="s">
        <v>21</v>
      </c>
      <c r="F312" s="222" t="s">
        <v>376</v>
      </c>
      <c r="G312" s="220"/>
      <c r="H312" s="223">
        <v>91.67</v>
      </c>
      <c r="I312" s="224"/>
      <c r="J312" s="220"/>
      <c r="K312" s="220"/>
      <c r="L312" s="225"/>
      <c r="M312" s="226"/>
      <c r="N312" s="227"/>
      <c r="O312" s="227"/>
      <c r="P312" s="227"/>
      <c r="Q312" s="227"/>
      <c r="R312" s="227"/>
      <c r="S312" s="227"/>
      <c r="T312" s="228"/>
      <c r="AT312" s="229" t="s">
        <v>140</v>
      </c>
      <c r="AU312" s="229" t="s">
        <v>81</v>
      </c>
      <c r="AV312" s="12" t="s">
        <v>81</v>
      </c>
      <c r="AW312" s="12" t="s">
        <v>36</v>
      </c>
      <c r="AX312" s="12" t="s">
        <v>72</v>
      </c>
      <c r="AY312" s="229" t="s">
        <v>127</v>
      </c>
    </row>
    <row r="313" spans="2:51" s="11" customFormat="1" ht="13.5">
      <c r="B313" s="208"/>
      <c r="C313" s="209"/>
      <c r="D313" s="204" t="s">
        <v>140</v>
      </c>
      <c r="E313" s="210" t="s">
        <v>21</v>
      </c>
      <c r="F313" s="211" t="s">
        <v>359</v>
      </c>
      <c r="G313" s="209"/>
      <c r="H313" s="212" t="s">
        <v>21</v>
      </c>
      <c r="I313" s="213"/>
      <c r="J313" s="209"/>
      <c r="K313" s="209"/>
      <c r="L313" s="214"/>
      <c r="M313" s="215"/>
      <c r="N313" s="216"/>
      <c r="O313" s="216"/>
      <c r="P313" s="216"/>
      <c r="Q313" s="216"/>
      <c r="R313" s="216"/>
      <c r="S313" s="216"/>
      <c r="T313" s="217"/>
      <c r="AT313" s="218" t="s">
        <v>140</v>
      </c>
      <c r="AU313" s="218" t="s">
        <v>81</v>
      </c>
      <c r="AV313" s="11" t="s">
        <v>77</v>
      </c>
      <c r="AW313" s="11" t="s">
        <v>36</v>
      </c>
      <c r="AX313" s="11" t="s">
        <v>72</v>
      </c>
      <c r="AY313" s="218" t="s">
        <v>127</v>
      </c>
    </row>
    <row r="314" spans="2:51" s="12" customFormat="1" ht="13.5">
      <c r="B314" s="219"/>
      <c r="C314" s="220"/>
      <c r="D314" s="204" t="s">
        <v>140</v>
      </c>
      <c r="E314" s="221" t="s">
        <v>21</v>
      </c>
      <c r="F314" s="222" t="s">
        <v>360</v>
      </c>
      <c r="G314" s="220"/>
      <c r="H314" s="223">
        <v>13.15</v>
      </c>
      <c r="I314" s="224"/>
      <c r="J314" s="220"/>
      <c r="K314" s="220"/>
      <c r="L314" s="225"/>
      <c r="M314" s="226"/>
      <c r="N314" s="227"/>
      <c r="O314" s="227"/>
      <c r="P314" s="227"/>
      <c r="Q314" s="227"/>
      <c r="R314" s="227"/>
      <c r="S314" s="227"/>
      <c r="T314" s="228"/>
      <c r="AT314" s="229" t="s">
        <v>140</v>
      </c>
      <c r="AU314" s="229" t="s">
        <v>81</v>
      </c>
      <c r="AV314" s="12" t="s">
        <v>81</v>
      </c>
      <c r="AW314" s="12" t="s">
        <v>36</v>
      </c>
      <c r="AX314" s="12" t="s">
        <v>72</v>
      </c>
      <c r="AY314" s="229" t="s">
        <v>127</v>
      </c>
    </row>
    <row r="315" spans="2:51" s="13" customFormat="1" ht="13.5">
      <c r="B315" s="230"/>
      <c r="C315" s="231"/>
      <c r="D315" s="232" t="s">
        <v>140</v>
      </c>
      <c r="E315" s="233" t="s">
        <v>21</v>
      </c>
      <c r="F315" s="234" t="s">
        <v>146</v>
      </c>
      <c r="G315" s="231"/>
      <c r="H315" s="235">
        <v>165.89</v>
      </c>
      <c r="I315" s="236"/>
      <c r="J315" s="231"/>
      <c r="K315" s="231"/>
      <c r="L315" s="237"/>
      <c r="M315" s="238"/>
      <c r="N315" s="239"/>
      <c r="O315" s="239"/>
      <c r="P315" s="239"/>
      <c r="Q315" s="239"/>
      <c r="R315" s="239"/>
      <c r="S315" s="239"/>
      <c r="T315" s="240"/>
      <c r="AT315" s="241" t="s">
        <v>140</v>
      </c>
      <c r="AU315" s="241" t="s">
        <v>81</v>
      </c>
      <c r="AV315" s="13" t="s">
        <v>134</v>
      </c>
      <c r="AW315" s="13" t="s">
        <v>36</v>
      </c>
      <c r="AX315" s="13" t="s">
        <v>77</v>
      </c>
      <c r="AY315" s="241" t="s">
        <v>127</v>
      </c>
    </row>
    <row r="316" spans="2:65" s="1" customFormat="1" ht="22.5" customHeight="1">
      <c r="B316" s="40"/>
      <c r="C316" s="245" t="s">
        <v>403</v>
      </c>
      <c r="D316" s="245" t="s">
        <v>257</v>
      </c>
      <c r="E316" s="246" t="s">
        <v>404</v>
      </c>
      <c r="F316" s="247" t="s">
        <v>405</v>
      </c>
      <c r="G316" s="248" t="s">
        <v>239</v>
      </c>
      <c r="H316" s="249">
        <v>6.35</v>
      </c>
      <c r="I316" s="250"/>
      <c r="J316" s="251">
        <f>ROUND(I316*H316,2)</f>
        <v>0</v>
      </c>
      <c r="K316" s="247" t="s">
        <v>133</v>
      </c>
      <c r="L316" s="252"/>
      <c r="M316" s="253" t="s">
        <v>21</v>
      </c>
      <c r="N316" s="254" t="s">
        <v>43</v>
      </c>
      <c r="O316" s="41"/>
      <c r="P316" s="201">
        <f>O316*H316</f>
        <v>0</v>
      </c>
      <c r="Q316" s="201">
        <v>1</v>
      </c>
      <c r="R316" s="201">
        <f>Q316*H316</f>
        <v>6.35</v>
      </c>
      <c r="S316" s="201">
        <v>0</v>
      </c>
      <c r="T316" s="202">
        <f>S316*H316</f>
        <v>0</v>
      </c>
      <c r="AR316" s="23" t="s">
        <v>197</v>
      </c>
      <c r="AT316" s="23" t="s">
        <v>257</v>
      </c>
      <c r="AU316" s="23" t="s">
        <v>81</v>
      </c>
      <c r="AY316" s="23" t="s">
        <v>127</v>
      </c>
      <c r="BE316" s="203">
        <f>IF(N316="základní",J316,0)</f>
        <v>0</v>
      </c>
      <c r="BF316" s="203">
        <f>IF(N316="snížená",J316,0)</f>
        <v>0</v>
      </c>
      <c r="BG316" s="203">
        <f>IF(N316="zákl. přenesená",J316,0)</f>
        <v>0</v>
      </c>
      <c r="BH316" s="203">
        <f>IF(N316="sníž. přenesená",J316,0)</f>
        <v>0</v>
      </c>
      <c r="BI316" s="203">
        <f>IF(N316="nulová",J316,0)</f>
        <v>0</v>
      </c>
      <c r="BJ316" s="23" t="s">
        <v>77</v>
      </c>
      <c r="BK316" s="203">
        <f>ROUND(I316*H316,2)</f>
        <v>0</v>
      </c>
      <c r="BL316" s="23" t="s">
        <v>134</v>
      </c>
      <c r="BM316" s="23" t="s">
        <v>406</v>
      </c>
    </row>
    <row r="317" spans="2:47" s="1" customFormat="1" ht="13.5">
      <c r="B317" s="40"/>
      <c r="C317" s="62"/>
      <c r="D317" s="204" t="s">
        <v>136</v>
      </c>
      <c r="E317" s="62"/>
      <c r="F317" s="205" t="s">
        <v>405</v>
      </c>
      <c r="G317" s="62"/>
      <c r="H317" s="62"/>
      <c r="I317" s="162"/>
      <c r="J317" s="62"/>
      <c r="K317" s="62"/>
      <c r="L317" s="60"/>
      <c r="M317" s="206"/>
      <c r="N317" s="41"/>
      <c r="O317" s="41"/>
      <c r="P317" s="41"/>
      <c r="Q317" s="41"/>
      <c r="R317" s="41"/>
      <c r="S317" s="41"/>
      <c r="T317" s="77"/>
      <c r="AT317" s="23" t="s">
        <v>136</v>
      </c>
      <c r="AU317" s="23" t="s">
        <v>81</v>
      </c>
    </row>
    <row r="318" spans="2:51" s="11" customFormat="1" ht="13.5">
      <c r="B318" s="208"/>
      <c r="C318" s="209"/>
      <c r="D318" s="204" t="s">
        <v>140</v>
      </c>
      <c r="E318" s="210" t="s">
        <v>21</v>
      </c>
      <c r="F318" s="211" t="s">
        <v>407</v>
      </c>
      <c r="G318" s="209"/>
      <c r="H318" s="212" t="s">
        <v>21</v>
      </c>
      <c r="I318" s="213"/>
      <c r="J318" s="209"/>
      <c r="K318" s="209"/>
      <c r="L318" s="214"/>
      <c r="M318" s="215"/>
      <c r="N318" s="216"/>
      <c r="O318" s="216"/>
      <c r="P318" s="216"/>
      <c r="Q318" s="216"/>
      <c r="R318" s="216"/>
      <c r="S318" s="216"/>
      <c r="T318" s="217"/>
      <c r="AT318" s="218" t="s">
        <v>140</v>
      </c>
      <c r="AU318" s="218" t="s">
        <v>81</v>
      </c>
      <c r="AV318" s="11" t="s">
        <v>77</v>
      </c>
      <c r="AW318" s="11" t="s">
        <v>36</v>
      </c>
      <c r="AX318" s="11" t="s">
        <v>72</v>
      </c>
      <c r="AY318" s="218" t="s">
        <v>127</v>
      </c>
    </row>
    <row r="319" spans="2:51" s="12" customFormat="1" ht="13.5">
      <c r="B319" s="219"/>
      <c r="C319" s="220"/>
      <c r="D319" s="232" t="s">
        <v>140</v>
      </c>
      <c r="E319" s="242" t="s">
        <v>21</v>
      </c>
      <c r="F319" s="243" t="s">
        <v>408</v>
      </c>
      <c r="G319" s="220"/>
      <c r="H319" s="244">
        <v>6.35</v>
      </c>
      <c r="I319" s="224"/>
      <c r="J319" s="220"/>
      <c r="K319" s="220"/>
      <c r="L319" s="225"/>
      <c r="M319" s="226"/>
      <c r="N319" s="227"/>
      <c r="O319" s="227"/>
      <c r="P319" s="227"/>
      <c r="Q319" s="227"/>
      <c r="R319" s="227"/>
      <c r="S319" s="227"/>
      <c r="T319" s="228"/>
      <c r="AT319" s="229" t="s">
        <v>140</v>
      </c>
      <c r="AU319" s="229" t="s">
        <v>81</v>
      </c>
      <c r="AV319" s="12" t="s">
        <v>81</v>
      </c>
      <c r="AW319" s="12" t="s">
        <v>36</v>
      </c>
      <c r="AX319" s="12" t="s">
        <v>77</v>
      </c>
      <c r="AY319" s="229" t="s">
        <v>127</v>
      </c>
    </row>
    <row r="320" spans="2:65" s="1" customFormat="1" ht="22.5" customHeight="1">
      <c r="B320" s="40"/>
      <c r="C320" s="192" t="s">
        <v>409</v>
      </c>
      <c r="D320" s="192" t="s">
        <v>129</v>
      </c>
      <c r="E320" s="193" t="s">
        <v>410</v>
      </c>
      <c r="F320" s="194" t="s">
        <v>411</v>
      </c>
      <c r="G320" s="195" t="s">
        <v>132</v>
      </c>
      <c r="H320" s="196">
        <v>17.75</v>
      </c>
      <c r="I320" s="197"/>
      <c r="J320" s="198">
        <f>ROUND(I320*H320,2)</f>
        <v>0</v>
      </c>
      <c r="K320" s="194" t="s">
        <v>133</v>
      </c>
      <c r="L320" s="60"/>
      <c r="M320" s="199" t="s">
        <v>21</v>
      </c>
      <c r="N320" s="200" t="s">
        <v>43</v>
      </c>
      <c r="O320" s="41"/>
      <c r="P320" s="201">
        <f>O320*H320</f>
        <v>0</v>
      </c>
      <c r="Q320" s="201">
        <v>0.08425</v>
      </c>
      <c r="R320" s="201">
        <f>Q320*H320</f>
        <v>1.4954375000000002</v>
      </c>
      <c r="S320" s="201">
        <v>0</v>
      </c>
      <c r="T320" s="202">
        <f>S320*H320</f>
        <v>0</v>
      </c>
      <c r="AR320" s="23" t="s">
        <v>134</v>
      </c>
      <c r="AT320" s="23" t="s">
        <v>129</v>
      </c>
      <c r="AU320" s="23" t="s">
        <v>81</v>
      </c>
      <c r="AY320" s="23" t="s">
        <v>127</v>
      </c>
      <c r="BE320" s="203">
        <f>IF(N320="základní",J320,0)</f>
        <v>0</v>
      </c>
      <c r="BF320" s="203">
        <f>IF(N320="snížená",J320,0)</f>
        <v>0</v>
      </c>
      <c r="BG320" s="203">
        <f>IF(N320="zákl. přenesená",J320,0)</f>
        <v>0</v>
      </c>
      <c r="BH320" s="203">
        <f>IF(N320="sníž. přenesená",J320,0)</f>
        <v>0</v>
      </c>
      <c r="BI320" s="203">
        <f>IF(N320="nulová",J320,0)</f>
        <v>0</v>
      </c>
      <c r="BJ320" s="23" t="s">
        <v>77</v>
      </c>
      <c r="BK320" s="203">
        <f>ROUND(I320*H320,2)</f>
        <v>0</v>
      </c>
      <c r="BL320" s="23" t="s">
        <v>134</v>
      </c>
      <c r="BM320" s="23" t="s">
        <v>412</v>
      </c>
    </row>
    <row r="321" spans="2:47" s="1" customFormat="1" ht="40.5">
      <c r="B321" s="40"/>
      <c r="C321" s="62"/>
      <c r="D321" s="204" t="s">
        <v>136</v>
      </c>
      <c r="E321" s="62"/>
      <c r="F321" s="205" t="s">
        <v>413</v>
      </c>
      <c r="G321" s="62"/>
      <c r="H321" s="62"/>
      <c r="I321" s="162"/>
      <c r="J321" s="62"/>
      <c r="K321" s="62"/>
      <c r="L321" s="60"/>
      <c r="M321" s="206"/>
      <c r="N321" s="41"/>
      <c r="O321" s="41"/>
      <c r="P321" s="41"/>
      <c r="Q321" s="41"/>
      <c r="R321" s="41"/>
      <c r="S321" s="41"/>
      <c r="T321" s="77"/>
      <c r="AT321" s="23" t="s">
        <v>136</v>
      </c>
      <c r="AU321" s="23" t="s">
        <v>81</v>
      </c>
    </row>
    <row r="322" spans="2:47" s="1" customFormat="1" ht="121.5">
      <c r="B322" s="40"/>
      <c r="C322" s="62"/>
      <c r="D322" s="204" t="s">
        <v>138</v>
      </c>
      <c r="E322" s="62"/>
      <c r="F322" s="207" t="s">
        <v>414</v>
      </c>
      <c r="G322" s="62"/>
      <c r="H322" s="62"/>
      <c r="I322" s="162"/>
      <c r="J322" s="62"/>
      <c r="K322" s="62"/>
      <c r="L322" s="60"/>
      <c r="M322" s="206"/>
      <c r="N322" s="41"/>
      <c r="O322" s="41"/>
      <c r="P322" s="41"/>
      <c r="Q322" s="41"/>
      <c r="R322" s="41"/>
      <c r="S322" s="41"/>
      <c r="T322" s="77"/>
      <c r="AT322" s="23" t="s">
        <v>138</v>
      </c>
      <c r="AU322" s="23" t="s">
        <v>81</v>
      </c>
    </row>
    <row r="323" spans="2:51" s="11" customFormat="1" ht="13.5">
      <c r="B323" s="208"/>
      <c r="C323" s="209"/>
      <c r="D323" s="204" t="s">
        <v>140</v>
      </c>
      <c r="E323" s="210" t="s">
        <v>21</v>
      </c>
      <c r="F323" s="211" t="s">
        <v>141</v>
      </c>
      <c r="G323" s="209"/>
      <c r="H323" s="212" t="s">
        <v>21</v>
      </c>
      <c r="I323" s="213"/>
      <c r="J323" s="209"/>
      <c r="K323" s="209"/>
      <c r="L323" s="214"/>
      <c r="M323" s="215"/>
      <c r="N323" s="216"/>
      <c r="O323" s="216"/>
      <c r="P323" s="216"/>
      <c r="Q323" s="216"/>
      <c r="R323" s="216"/>
      <c r="S323" s="216"/>
      <c r="T323" s="217"/>
      <c r="AT323" s="218" t="s">
        <v>140</v>
      </c>
      <c r="AU323" s="218" t="s">
        <v>81</v>
      </c>
      <c r="AV323" s="11" t="s">
        <v>77</v>
      </c>
      <c r="AW323" s="11" t="s">
        <v>36</v>
      </c>
      <c r="AX323" s="11" t="s">
        <v>72</v>
      </c>
      <c r="AY323" s="218" t="s">
        <v>127</v>
      </c>
    </row>
    <row r="324" spans="2:51" s="11" customFormat="1" ht="13.5">
      <c r="B324" s="208"/>
      <c r="C324" s="209"/>
      <c r="D324" s="204" t="s">
        <v>140</v>
      </c>
      <c r="E324" s="210" t="s">
        <v>21</v>
      </c>
      <c r="F324" s="211" t="s">
        <v>352</v>
      </c>
      <c r="G324" s="209"/>
      <c r="H324" s="212" t="s">
        <v>21</v>
      </c>
      <c r="I324" s="213"/>
      <c r="J324" s="209"/>
      <c r="K324" s="209"/>
      <c r="L324" s="214"/>
      <c r="M324" s="215"/>
      <c r="N324" s="216"/>
      <c r="O324" s="216"/>
      <c r="P324" s="216"/>
      <c r="Q324" s="216"/>
      <c r="R324" s="216"/>
      <c r="S324" s="216"/>
      <c r="T324" s="217"/>
      <c r="AT324" s="218" t="s">
        <v>140</v>
      </c>
      <c r="AU324" s="218" t="s">
        <v>81</v>
      </c>
      <c r="AV324" s="11" t="s">
        <v>77</v>
      </c>
      <c r="AW324" s="11" t="s">
        <v>36</v>
      </c>
      <c r="AX324" s="11" t="s">
        <v>72</v>
      </c>
      <c r="AY324" s="218" t="s">
        <v>127</v>
      </c>
    </row>
    <row r="325" spans="2:51" s="12" customFormat="1" ht="13.5">
      <c r="B325" s="219"/>
      <c r="C325" s="220"/>
      <c r="D325" s="232" t="s">
        <v>140</v>
      </c>
      <c r="E325" s="242" t="s">
        <v>21</v>
      </c>
      <c r="F325" s="243" t="s">
        <v>353</v>
      </c>
      <c r="G325" s="220"/>
      <c r="H325" s="244">
        <v>17.75</v>
      </c>
      <c r="I325" s="224"/>
      <c r="J325" s="220"/>
      <c r="K325" s="220"/>
      <c r="L325" s="225"/>
      <c r="M325" s="226"/>
      <c r="N325" s="227"/>
      <c r="O325" s="227"/>
      <c r="P325" s="227"/>
      <c r="Q325" s="227"/>
      <c r="R325" s="227"/>
      <c r="S325" s="227"/>
      <c r="T325" s="228"/>
      <c r="AT325" s="229" t="s">
        <v>140</v>
      </c>
      <c r="AU325" s="229" t="s">
        <v>81</v>
      </c>
      <c r="AV325" s="12" t="s">
        <v>81</v>
      </c>
      <c r="AW325" s="12" t="s">
        <v>36</v>
      </c>
      <c r="AX325" s="12" t="s">
        <v>77</v>
      </c>
      <c r="AY325" s="229" t="s">
        <v>127</v>
      </c>
    </row>
    <row r="326" spans="2:65" s="1" customFormat="1" ht="22.5" customHeight="1">
      <c r="B326" s="40"/>
      <c r="C326" s="245" t="s">
        <v>415</v>
      </c>
      <c r="D326" s="245" t="s">
        <v>257</v>
      </c>
      <c r="E326" s="246" t="s">
        <v>416</v>
      </c>
      <c r="F326" s="247" t="s">
        <v>417</v>
      </c>
      <c r="G326" s="248" t="s">
        <v>132</v>
      </c>
      <c r="H326" s="249">
        <v>18.283</v>
      </c>
      <c r="I326" s="250"/>
      <c r="J326" s="251">
        <f>ROUND(I326*H326,2)</f>
        <v>0</v>
      </c>
      <c r="K326" s="247" t="s">
        <v>21</v>
      </c>
      <c r="L326" s="252"/>
      <c r="M326" s="253" t="s">
        <v>21</v>
      </c>
      <c r="N326" s="254" t="s">
        <v>43</v>
      </c>
      <c r="O326" s="41"/>
      <c r="P326" s="201">
        <f>O326*H326</f>
        <v>0</v>
      </c>
      <c r="Q326" s="201">
        <v>0.146</v>
      </c>
      <c r="R326" s="201">
        <f>Q326*H326</f>
        <v>2.669318</v>
      </c>
      <c r="S326" s="201">
        <v>0</v>
      </c>
      <c r="T326" s="202">
        <f>S326*H326</f>
        <v>0</v>
      </c>
      <c r="AR326" s="23" t="s">
        <v>197</v>
      </c>
      <c r="AT326" s="23" t="s">
        <v>257</v>
      </c>
      <c r="AU326" s="23" t="s">
        <v>81</v>
      </c>
      <c r="AY326" s="23" t="s">
        <v>127</v>
      </c>
      <c r="BE326" s="203">
        <f>IF(N326="základní",J326,0)</f>
        <v>0</v>
      </c>
      <c r="BF326" s="203">
        <f>IF(N326="snížená",J326,0)</f>
        <v>0</v>
      </c>
      <c r="BG326" s="203">
        <f>IF(N326="zákl. přenesená",J326,0)</f>
        <v>0</v>
      </c>
      <c r="BH326" s="203">
        <f>IF(N326="sníž. přenesená",J326,0)</f>
        <v>0</v>
      </c>
      <c r="BI326" s="203">
        <f>IF(N326="nulová",J326,0)</f>
        <v>0</v>
      </c>
      <c r="BJ326" s="23" t="s">
        <v>77</v>
      </c>
      <c r="BK326" s="203">
        <f>ROUND(I326*H326,2)</f>
        <v>0</v>
      </c>
      <c r="BL326" s="23" t="s">
        <v>134</v>
      </c>
      <c r="BM326" s="23" t="s">
        <v>418</v>
      </c>
    </row>
    <row r="327" spans="2:47" s="1" customFormat="1" ht="13.5">
      <c r="B327" s="40"/>
      <c r="C327" s="62"/>
      <c r="D327" s="204" t="s">
        <v>136</v>
      </c>
      <c r="E327" s="62"/>
      <c r="F327" s="205" t="s">
        <v>417</v>
      </c>
      <c r="G327" s="62"/>
      <c r="H327" s="62"/>
      <c r="I327" s="162"/>
      <c r="J327" s="62"/>
      <c r="K327" s="62"/>
      <c r="L327" s="60"/>
      <c r="M327" s="206"/>
      <c r="N327" s="41"/>
      <c r="O327" s="41"/>
      <c r="P327" s="41"/>
      <c r="Q327" s="41"/>
      <c r="R327" s="41"/>
      <c r="S327" s="41"/>
      <c r="T327" s="77"/>
      <c r="AT327" s="23" t="s">
        <v>136</v>
      </c>
      <c r="AU327" s="23" t="s">
        <v>81</v>
      </c>
    </row>
    <row r="328" spans="2:51" s="11" customFormat="1" ht="13.5">
      <c r="B328" s="208"/>
      <c r="C328" s="209"/>
      <c r="D328" s="204" t="s">
        <v>140</v>
      </c>
      <c r="E328" s="210" t="s">
        <v>21</v>
      </c>
      <c r="F328" s="211" t="s">
        <v>419</v>
      </c>
      <c r="G328" s="209"/>
      <c r="H328" s="212" t="s">
        <v>21</v>
      </c>
      <c r="I328" s="213"/>
      <c r="J328" s="209"/>
      <c r="K328" s="209"/>
      <c r="L328" s="214"/>
      <c r="M328" s="215"/>
      <c r="N328" s="216"/>
      <c r="O328" s="216"/>
      <c r="P328" s="216"/>
      <c r="Q328" s="216"/>
      <c r="R328" s="216"/>
      <c r="S328" s="216"/>
      <c r="T328" s="217"/>
      <c r="AT328" s="218" t="s">
        <v>140</v>
      </c>
      <c r="AU328" s="218" t="s">
        <v>81</v>
      </c>
      <c r="AV328" s="11" t="s">
        <v>77</v>
      </c>
      <c r="AW328" s="11" t="s">
        <v>36</v>
      </c>
      <c r="AX328" s="11" t="s">
        <v>72</v>
      </c>
      <c r="AY328" s="218" t="s">
        <v>127</v>
      </c>
    </row>
    <row r="329" spans="2:51" s="12" customFormat="1" ht="13.5">
      <c r="B329" s="219"/>
      <c r="C329" s="220"/>
      <c r="D329" s="232" t="s">
        <v>140</v>
      </c>
      <c r="E329" s="242" t="s">
        <v>21</v>
      </c>
      <c r="F329" s="243" t="s">
        <v>420</v>
      </c>
      <c r="G329" s="220"/>
      <c r="H329" s="244">
        <v>18.283</v>
      </c>
      <c r="I329" s="224"/>
      <c r="J329" s="220"/>
      <c r="K329" s="220"/>
      <c r="L329" s="225"/>
      <c r="M329" s="226"/>
      <c r="N329" s="227"/>
      <c r="O329" s="227"/>
      <c r="P329" s="227"/>
      <c r="Q329" s="227"/>
      <c r="R329" s="227"/>
      <c r="S329" s="227"/>
      <c r="T329" s="228"/>
      <c r="AT329" s="229" t="s">
        <v>140</v>
      </c>
      <c r="AU329" s="229" t="s">
        <v>81</v>
      </c>
      <c r="AV329" s="12" t="s">
        <v>81</v>
      </c>
      <c r="AW329" s="12" t="s">
        <v>36</v>
      </c>
      <c r="AX329" s="12" t="s">
        <v>77</v>
      </c>
      <c r="AY329" s="229" t="s">
        <v>127</v>
      </c>
    </row>
    <row r="330" spans="2:65" s="1" customFormat="1" ht="31.5" customHeight="1">
      <c r="B330" s="40"/>
      <c r="C330" s="192" t="s">
        <v>421</v>
      </c>
      <c r="D330" s="192" t="s">
        <v>129</v>
      </c>
      <c r="E330" s="193" t="s">
        <v>422</v>
      </c>
      <c r="F330" s="194" t="s">
        <v>423</v>
      </c>
      <c r="G330" s="195" t="s">
        <v>132</v>
      </c>
      <c r="H330" s="196">
        <v>44.32</v>
      </c>
      <c r="I330" s="197"/>
      <c r="J330" s="198">
        <f>ROUND(I330*H330,2)</f>
        <v>0</v>
      </c>
      <c r="K330" s="194" t="s">
        <v>133</v>
      </c>
      <c r="L330" s="60"/>
      <c r="M330" s="199" t="s">
        <v>21</v>
      </c>
      <c r="N330" s="200" t="s">
        <v>43</v>
      </c>
      <c r="O330" s="41"/>
      <c r="P330" s="201">
        <f>O330*H330</f>
        <v>0</v>
      </c>
      <c r="Q330" s="201">
        <v>0.101</v>
      </c>
      <c r="R330" s="201">
        <f>Q330*H330</f>
        <v>4.47632</v>
      </c>
      <c r="S330" s="201">
        <v>0</v>
      </c>
      <c r="T330" s="202">
        <f>S330*H330</f>
        <v>0</v>
      </c>
      <c r="AR330" s="23" t="s">
        <v>134</v>
      </c>
      <c r="AT330" s="23" t="s">
        <v>129</v>
      </c>
      <c r="AU330" s="23" t="s">
        <v>81</v>
      </c>
      <c r="AY330" s="23" t="s">
        <v>127</v>
      </c>
      <c r="BE330" s="203">
        <f>IF(N330="základní",J330,0)</f>
        <v>0</v>
      </c>
      <c r="BF330" s="203">
        <f>IF(N330="snížená",J330,0)</f>
        <v>0</v>
      </c>
      <c r="BG330" s="203">
        <f>IF(N330="zákl. přenesená",J330,0)</f>
        <v>0</v>
      </c>
      <c r="BH330" s="203">
        <f>IF(N330="sníž. přenesená",J330,0)</f>
        <v>0</v>
      </c>
      <c r="BI330" s="203">
        <f>IF(N330="nulová",J330,0)</f>
        <v>0</v>
      </c>
      <c r="BJ330" s="23" t="s">
        <v>77</v>
      </c>
      <c r="BK330" s="203">
        <f>ROUND(I330*H330,2)</f>
        <v>0</v>
      </c>
      <c r="BL330" s="23" t="s">
        <v>134</v>
      </c>
      <c r="BM330" s="23" t="s">
        <v>424</v>
      </c>
    </row>
    <row r="331" spans="2:47" s="1" customFormat="1" ht="40.5">
      <c r="B331" s="40"/>
      <c r="C331" s="62"/>
      <c r="D331" s="204" t="s">
        <v>136</v>
      </c>
      <c r="E331" s="62"/>
      <c r="F331" s="205" t="s">
        <v>425</v>
      </c>
      <c r="G331" s="62"/>
      <c r="H331" s="62"/>
      <c r="I331" s="162"/>
      <c r="J331" s="62"/>
      <c r="K331" s="62"/>
      <c r="L331" s="60"/>
      <c r="M331" s="206"/>
      <c r="N331" s="41"/>
      <c r="O331" s="41"/>
      <c r="P331" s="41"/>
      <c r="Q331" s="41"/>
      <c r="R331" s="41"/>
      <c r="S331" s="41"/>
      <c r="T331" s="77"/>
      <c r="AT331" s="23" t="s">
        <v>136</v>
      </c>
      <c r="AU331" s="23" t="s">
        <v>81</v>
      </c>
    </row>
    <row r="332" spans="2:47" s="1" customFormat="1" ht="81">
      <c r="B332" s="40"/>
      <c r="C332" s="62"/>
      <c r="D332" s="204" t="s">
        <v>138</v>
      </c>
      <c r="E332" s="62"/>
      <c r="F332" s="207" t="s">
        <v>426</v>
      </c>
      <c r="G332" s="62"/>
      <c r="H332" s="62"/>
      <c r="I332" s="162"/>
      <c r="J332" s="62"/>
      <c r="K332" s="62"/>
      <c r="L332" s="60"/>
      <c r="M332" s="206"/>
      <c r="N332" s="41"/>
      <c r="O332" s="41"/>
      <c r="P332" s="41"/>
      <c r="Q332" s="41"/>
      <c r="R332" s="41"/>
      <c r="S332" s="41"/>
      <c r="T332" s="77"/>
      <c r="AT332" s="23" t="s">
        <v>138</v>
      </c>
      <c r="AU332" s="23" t="s">
        <v>81</v>
      </c>
    </row>
    <row r="333" spans="2:51" s="11" customFormat="1" ht="13.5">
      <c r="B333" s="208"/>
      <c r="C333" s="209"/>
      <c r="D333" s="204" t="s">
        <v>140</v>
      </c>
      <c r="E333" s="210" t="s">
        <v>21</v>
      </c>
      <c r="F333" s="211" t="s">
        <v>141</v>
      </c>
      <c r="G333" s="209"/>
      <c r="H333" s="212" t="s">
        <v>21</v>
      </c>
      <c r="I333" s="213"/>
      <c r="J333" s="209"/>
      <c r="K333" s="209"/>
      <c r="L333" s="214"/>
      <c r="M333" s="215"/>
      <c r="N333" s="216"/>
      <c r="O333" s="216"/>
      <c r="P333" s="216"/>
      <c r="Q333" s="216"/>
      <c r="R333" s="216"/>
      <c r="S333" s="216"/>
      <c r="T333" s="217"/>
      <c r="AT333" s="218" t="s">
        <v>140</v>
      </c>
      <c r="AU333" s="218" t="s">
        <v>81</v>
      </c>
      <c r="AV333" s="11" t="s">
        <v>77</v>
      </c>
      <c r="AW333" s="11" t="s">
        <v>36</v>
      </c>
      <c r="AX333" s="11" t="s">
        <v>72</v>
      </c>
      <c r="AY333" s="218" t="s">
        <v>127</v>
      </c>
    </row>
    <row r="334" spans="2:51" s="11" customFormat="1" ht="13.5">
      <c r="B334" s="208"/>
      <c r="C334" s="209"/>
      <c r="D334" s="204" t="s">
        <v>140</v>
      </c>
      <c r="E334" s="210" t="s">
        <v>21</v>
      </c>
      <c r="F334" s="211" t="s">
        <v>142</v>
      </c>
      <c r="G334" s="209"/>
      <c r="H334" s="212" t="s">
        <v>21</v>
      </c>
      <c r="I334" s="213"/>
      <c r="J334" s="209"/>
      <c r="K334" s="209"/>
      <c r="L334" s="214"/>
      <c r="M334" s="215"/>
      <c r="N334" s="216"/>
      <c r="O334" s="216"/>
      <c r="P334" s="216"/>
      <c r="Q334" s="216"/>
      <c r="R334" s="216"/>
      <c r="S334" s="216"/>
      <c r="T334" s="217"/>
      <c r="AT334" s="218" t="s">
        <v>140</v>
      </c>
      <c r="AU334" s="218" t="s">
        <v>81</v>
      </c>
      <c r="AV334" s="11" t="s">
        <v>77</v>
      </c>
      <c r="AW334" s="11" t="s">
        <v>36</v>
      </c>
      <c r="AX334" s="11" t="s">
        <v>72</v>
      </c>
      <c r="AY334" s="218" t="s">
        <v>127</v>
      </c>
    </row>
    <row r="335" spans="2:51" s="12" customFormat="1" ht="13.5">
      <c r="B335" s="219"/>
      <c r="C335" s="220"/>
      <c r="D335" s="204" t="s">
        <v>140</v>
      </c>
      <c r="E335" s="221" t="s">
        <v>21</v>
      </c>
      <c r="F335" s="222" t="s">
        <v>143</v>
      </c>
      <c r="G335" s="220"/>
      <c r="H335" s="223">
        <v>29.61</v>
      </c>
      <c r="I335" s="224"/>
      <c r="J335" s="220"/>
      <c r="K335" s="220"/>
      <c r="L335" s="225"/>
      <c r="M335" s="226"/>
      <c r="N335" s="227"/>
      <c r="O335" s="227"/>
      <c r="P335" s="227"/>
      <c r="Q335" s="227"/>
      <c r="R335" s="227"/>
      <c r="S335" s="227"/>
      <c r="T335" s="228"/>
      <c r="AT335" s="229" t="s">
        <v>140</v>
      </c>
      <c r="AU335" s="229" t="s">
        <v>81</v>
      </c>
      <c r="AV335" s="12" t="s">
        <v>81</v>
      </c>
      <c r="AW335" s="12" t="s">
        <v>36</v>
      </c>
      <c r="AX335" s="12" t="s">
        <v>72</v>
      </c>
      <c r="AY335" s="229" t="s">
        <v>127</v>
      </c>
    </row>
    <row r="336" spans="2:51" s="11" customFormat="1" ht="13.5">
      <c r="B336" s="208"/>
      <c r="C336" s="209"/>
      <c r="D336" s="204" t="s">
        <v>140</v>
      </c>
      <c r="E336" s="210" t="s">
        <v>21</v>
      </c>
      <c r="F336" s="211" t="s">
        <v>348</v>
      </c>
      <c r="G336" s="209"/>
      <c r="H336" s="212" t="s">
        <v>21</v>
      </c>
      <c r="I336" s="213"/>
      <c r="J336" s="209"/>
      <c r="K336" s="209"/>
      <c r="L336" s="214"/>
      <c r="M336" s="215"/>
      <c r="N336" s="216"/>
      <c r="O336" s="216"/>
      <c r="P336" s="216"/>
      <c r="Q336" s="216"/>
      <c r="R336" s="216"/>
      <c r="S336" s="216"/>
      <c r="T336" s="217"/>
      <c r="AT336" s="218" t="s">
        <v>140</v>
      </c>
      <c r="AU336" s="218" t="s">
        <v>81</v>
      </c>
      <c r="AV336" s="11" t="s">
        <v>77</v>
      </c>
      <c r="AW336" s="11" t="s">
        <v>36</v>
      </c>
      <c r="AX336" s="11" t="s">
        <v>72</v>
      </c>
      <c r="AY336" s="218" t="s">
        <v>127</v>
      </c>
    </row>
    <row r="337" spans="2:51" s="12" customFormat="1" ht="13.5">
      <c r="B337" s="219"/>
      <c r="C337" s="220"/>
      <c r="D337" s="204" t="s">
        <v>140</v>
      </c>
      <c r="E337" s="221" t="s">
        <v>21</v>
      </c>
      <c r="F337" s="222" t="s">
        <v>349</v>
      </c>
      <c r="G337" s="220"/>
      <c r="H337" s="223">
        <v>14.71</v>
      </c>
      <c r="I337" s="224"/>
      <c r="J337" s="220"/>
      <c r="K337" s="220"/>
      <c r="L337" s="225"/>
      <c r="M337" s="226"/>
      <c r="N337" s="227"/>
      <c r="O337" s="227"/>
      <c r="P337" s="227"/>
      <c r="Q337" s="227"/>
      <c r="R337" s="227"/>
      <c r="S337" s="227"/>
      <c r="T337" s="228"/>
      <c r="AT337" s="229" t="s">
        <v>140</v>
      </c>
      <c r="AU337" s="229" t="s">
        <v>81</v>
      </c>
      <c r="AV337" s="12" t="s">
        <v>81</v>
      </c>
      <c r="AW337" s="12" t="s">
        <v>36</v>
      </c>
      <c r="AX337" s="12" t="s">
        <v>72</v>
      </c>
      <c r="AY337" s="229" t="s">
        <v>127</v>
      </c>
    </row>
    <row r="338" spans="2:51" s="13" customFormat="1" ht="13.5">
      <c r="B338" s="230"/>
      <c r="C338" s="231"/>
      <c r="D338" s="232" t="s">
        <v>140</v>
      </c>
      <c r="E338" s="233" t="s">
        <v>21</v>
      </c>
      <c r="F338" s="234" t="s">
        <v>146</v>
      </c>
      <c r="G338" s="231"/>
      <c r="H338" s="235">
        <v>44.32</v>
      </c>
      <c r="I338" s="236"/>
      <c r="J338" s="231"/>
      <c r="K338" s="231"/>
      <c r="L338" s="237"/>
      <c r="M338" s="238"/>
      <c r="N338" s="239"/>
      <c r="O338" s="239"/>
      <c r="P338" s="239"/>
      <c r="Q338" s="239"/>
      <c r="R338" s="239"/>
      <c r="S338" s="239"/>
      <c r="T338" s="240"/>
      <c r="AT338" s="241" t="s">
        <v>140</v>
      </c>
      <c r="AU338" s="241" t="s">
        <v>81</v>
      </c>
      <c r="AV338" s="13" t="s">
        <v>134</v>
      </c>
      <c r="AW338" s="13" t="s">
        <v>36</v>
      </c>
      <c r="AX338" s="13" t="s">
        <v>77</v>
      </c>
      <c r="AY338" s="241" t="s">
        <v>127</v>
      </c>
    </row>
    <row r="339" spans="2:65" s="1" customFormat="1" ht="22.5" customHeight="1">
      <c r="B339" s="40"/>
      <c r="C339" s="245" t="s">
        <v>427</v>
      </c>
      <c r="D339" s="245" t="s">
        <v>257</v>
      </c>
      <c r="E339" s="246" t="s">
        <v>428</v>
      </c>
      <c r="F339" s="247" t="s">
        <v>429</v>
      </c>
      <c r="G339" s="248" t="s">
        <v>132</v>
      </c>
      <c r="H339" s="249">
        <v>24.3</v>
      </c>
      <c r="I339" s="250"/>
      <c r="J339" s="251">
        <f>ROUND(I339*H339,2)</f>
        <v>0</v>
      </c>
      <c r="K339" s="247" t="s">
        <v>21</v>
      </c>
      <c r="L339" s="252"/>
      <c r="M339" s="253" t="s">
        <v>21</v>
      </c>
      <c r="N339" s="254" t="s">
        <v>43</v>
      </c>
      <c r="O339" s="41"/>
      <c r="P339" s="201">
        <f>O339*H339</f>
        <v>0</v>
      </c>
      <c r="Q339" s="201">
        <v>0.097</v>
      </c>
      <c r="R339" s="201">
        <f>Q339*H339</f>
        <v>2.3571</v>
      </c>
      <c r="S339" s="201">
        <v>0</v>
      </c>
      <c r="T339" s="202">
        <f>S339*H339</f>
        <v>0</v>
      </c>
      <c r="AR339" s="23" t="s">
        <v>197</v>
      </c>
      <c r="AT339" s="23" t="s">
        <v>257</v>
      </c>
      <c r="AU339" s="23" t="s">
        <v>81</v>
      </c>
      <c r="AY339" s="23" t="s">
        <v>127</v>
      </c>
      <c r="BE339" s="203">
        <f>IF(N339="základní",J339,0)</f>
        <v>0</v>
      </c>
      <c r="BF339" s="203">
        <f>IF(N339="snížená",J339,0)</f>
        <v>0</v>
      </c>
      <c r="BG339" s="203">
        <f>IF(N339="zákl. přenesená",J339,0)</f>
        <v>0</v>
      </c>
      <c r="BH339" s="203">
        <f>IF(N339="sníž. přenesená",J339,0)</f>
        <v>0</v>
      </c>
      <c r="BI339" s="203">
        <f>IF(N339="nulová",J339,0)</f>
        <v>0</v>
      </c>
      <c r="BJ339" s="23" t="s">
        <v>77</v>
      </c>
      <c r="BK339" s="203">
        <f>ROUND(I339*H339,2)</f>
        <v>0</v>
      </c>
      <c r="BL339" s="23" t="s">
        <v>134</v>
      </c>
      <c r="BM339" s="23" t="s">
        <v>430</v>
      </c>
    </row>
    <row r="340" spans="2:47" s="1" customFormat="1" ht="13.5">
      <c r="B340" s="40"/>
      <c r="C340" s="62"/>
      <c r="D340" s="204" t="s">
        <v>136</v>
      </c>
      <c r="E340" s="62"/>
      <c r="F340" s="205" t="s">
        <v>429</v>
      </c>
      <c r="G340" s="62"/>
      <c r="H340" s="62"/>
      <c r="I340" s="162"/>
      <c r="J340" s="62"/>
      <c r="K340" s="62"/>
      <c r="L340" s="60"/>
      <c r="M340" s="206"/>
      <c r="N340" s="41"/>
      <c r="O340" s="41"/>
      <c r="P340" s="41"/>
      <c r="Q340" s="41"/>
      <c r="R340" s="41"/>
      <c r="S340" s="41"/>
      <c r="T340" s="77"/>
      <c r="AT340" s="23" t="s">
        <v>136</v>
      </c>
      <c r="AU340" s="23" t="s">
        <v>81</v>
      </c>
    </row>
    <row r="341" spans="2:51" s="11" customFormat="1" ht="13.5">
      <c r="B341" s="208"/>
      <c r="C341" s="209"/>
      <c r="D341" s="204" t="s">
        <v>140</v>
      </c>
      <c r="E341" s="210" t="s">
        <v>21</v>
      </c>
      <c r="F341" s="211" t="s">
        <v>431</v>
      </c>
      <c r="G341" s="209"/>
      <c r="H341" s="212" t="s">
        <v>21</v>
      </c>
      <c r="I341" s="213"/>
      <c r="J341" s="209"/>
      <c r="K341" s="209"/>
      <c r="L341" s="214"/>
      <c r="M341" s="215"/>
      <c r="N341" s="216"/>
      <c r="O341" s="216"/>
      <c r="P341" s="216"/>
      <c r="Q341" s="216"/>
      <c r="R341" s="216"/>
      <c r="S341" s="216"/>
      <c r="T341" s="217"/>
      <c r="AT341" s="218" t="s">
        <v>140</v>
      </c>
      <c r="AU341" s="218" t="s">
        <v>81</v>
      </c>
      <c r="AV341" s="11" t="s">
        <v>77</v>
      </c>
      <c r="AW341" s="11" t="s">
        <v>36</v>
      </c>
      <c r="AX341" s="11" t="s">
        <v>72</v>
      </c>
      <c r="AY341" s="218" t="s">
        <v>127</v>
      </c>
    </row>
    <row r="342" spans="2:51" s="12" customFormat="1" ht="13.5">
      <c r="B342" s="219"/>
      <c r="C342" s="220"/>
      <c r="D342" s="204" t="s">
        <v>140</v>
      </c>
      <c r="E342" s="221" t="s">
        <v>21</v>
      </c>
      <c r="F342" s="222" t="s">
        <v>432</v>
      </c>
      <c r="G342" s="220"/>
      <c r="H342" s="223">
        <v>9.149</v>
      </c>
      <c r="I342" s="224"/>
      <c r="J342" s="220"/>
      <c r="K342" s="220"/>
      <c r="L342" s="225"/>
      <c r="M342" s="226"/>
      <c r="N342" s="227"/>
      <c r="O342" s="227"/>
      <c r="P342" s="227"/>
      <c r="Q342" s="227"/>
      <c r="R342" s="227"/>
      <c r="S342" s="227"/>
      <c r="T342" s="228"/>
      <c r="AT342" s="229" t="s">
        <v>140</v>
      </c>
      <c r="AU342" s="229" t="s">
        <v>81</v>
      </c>
      <c r="AV342" s="12" t="s">
        <v>81</v>
      </c>
      <c r="AW342" s="12" t="s">
        <v>36</v>
      </c>
      <c r="AX342" s="12" t="s">
        <v>72</v>
      </c>
      <c r="AY342" s="229" t="s">
        <v>127</v>
      </c>
    </row>
    <row r="343" spans="2:51" s="12" customFormat="1" ht="13.5">
      <c r="B343" s="219"/>
      <c r="C343" s="220"/>
      <c r="D343" s="204" t="s">
        <v>140</v>
      </c>
      <c r="E343" s="221" t="s">
        <v>21</v>
      </c>
      <c r="F343" s="222" t="s">
        <v>433</v>
      </c>
      <c r="G343" s="220"/>
      <c r="H343" s="223">
        <v>15.151</v>
      </c>
      <c r="I343" s="224"/>
      <c r="J343" s="220"/>
      <c r="K343" s="220"/>
      <c r="L343" s="225"/>
      <c r="M343" s="226"/>
      <c r="N343" s="227"/>
      <c r="O343" s="227"/>
      <c r="P343" s="227"/>
      <c r="Q343" s="227"/>
      <c r="R343" s="227"/>
      <c r="S343" s="227"/>
      <c r="T343" s="228"/>
      <c r="AT343" s="229" t="s">
        <v>140</v>
      </c>
      <c r="AU343" s="229" t="s">
        <v>81</v>
      </c>
      <c r="AV343" s="12" t="s">
        <v>81</v>
      </c>
      <c r="AW343" s="12" t="s">
        <v>36</v>
      </c>
      <c r="AX343" s="12" t="s">
        <v>72</v>
      </c>
      <c r="AY343" s="229" t="s">
        <v>127</v>
      </c>
    </row>
    <row r="344" spans="2:51" s="13" customFormat="1" ht="13.5">
      <c r="B344" s="230"/>
      <c r="C344" s="231"/>
      <c r="D344" s="232" t="s">
        <v>140</v>
      </c>
      <c r="E344" s="233" t="s">
        <v>21</v>
      </c>
      <c r="F344" s="234" t="s">
        <v>146</v>
      </c>
      <c r="G344" s="231"/>
      <c r="H344" s="235">
        <v>24.3</v>
      </c>
      <c r="I344" s="236"/>
      <c r="J344" s="231"/>
      <c r="K344" s="231"/>
      <c r="L344" s="237"/>
      <c r="M344" s="238"/>
      <c r="N344" s="239"/>
      <c r="O344" s="239"/>
      <c r="P344" s="239"/>
      <c r="Q344" s="239"/>
      <c r="R344" s="239"/>
      <c r="S344" s="239"/>
      <c r="T344" s="240"/>
      <c r="AT344" s="241" t="s">
        <v>140</v>
      </c>
      <c r="AU344" s="241" t="s">
        <v>81</v>
      </c>
      <c r="AV344" s="13" t="s">
        <v>134</v>
      </c>
      <c r="AW344" s="13" t="s">
        <v>36</v>
      </c>
      <c r="AX344" s="13" t="s">
        <v>77</v>
      </c>
      <c r="AY344" s="241" t="s">
        <v>127</v>
      </c>
    </row>
    <row r="345" spans="2:65" s="1" customFormat="1" ht="31.5" customHeight="1">
      <c r="B345" s="40"/>
      <c r="C345" s="192" t="s">
        <v>434</v>
      </c>
      <c r="D345" s="192" t="s">
        <v>129</v>
      </c>
      <c r="E345" s="193" t="s">
        <v>435</v>
      </c>
      <c r="F345" s="194" t="s">
        <v>436</v>
      </c>
      <c r="G345" s="195" t="s">
        <v>132</v>
      </c>
      <c r="H345" s="196">
        <v>42.66</v>
      </c>
      <c r="I345" s="197"/>
      <c r="J345" s="198">
        <f>ROUND(I345*H345,2)</f>
        <v>0</v>
      </c>
      <c r="K345" s="194" t="s">
        <v>133</v>
      </c>
      <c r="L345" s="60"/>
      <c r="M345" s="199" t="s">
        <v>21</v>
      </c>
      <c r="N345" s="200" t="s">
        <v>43</v>
      </c>
      <c r="O345" s="41"/>
      <c r="P345" s="201">
        <f>O345*H345</f>
        <v>0</v>
      </c>
      <c r="Q345" s="201">
        <v>0.101</v>
      </c>
      <c r="R345" s="201">
        <f>Q345*H345</f>
        <v>4.30866</v>
      </c>
      <c r="S345" s="201">
        <v>0</v>
      </c>
      <c r="T345" s="202">
        <f>S345*H345</f>
        <v>0</v>
      </c>
      <c r="AR345" s="23" t="s">
        <v>134</v>
      </c>
      <c r="AT345" s="23" t="s">
        <v>129</v>
      </c>
      <c r="AU345" s="23" t="s">
        <v>81</v>
      </c>
      <c r="AY345" s="23" t="s">
        <v>127</v>
      </c>
      <c r="BE345" s="203">
        <f>IF(N345="základní",J345,0)</f>
        <v>0</v>
      </c>
      <c r="BF345" s="203">
        <f>IF(N345="snížená",J345,0)</f>
        <v>0</v>
      </c>
      <c r="BG345" s="203">
        <f>IF(N345="zákl. přenesená",J345,0)</f>
        <v>0</v>
      </c>
      <c r="BH345" s="203">
        <f>IF(N345="sníž. přenesená",J345,0)</f>
        <v>0</v>
      </c>
      <c r="BI345" s="203">
        <f>IF(N345="nulová",J345,0)</f>
        <v>0</v>
      </c>
      <c r="BJ345" s="23" t="s">
        <v>77</v>
      </c>
      <c r="BK345" s="203">
        <f>ROUND(I345*H345,2)</f>
        <v>0</v>
      </c>
      <c r="BL345" s="23" t="s">
        <v>134</v>
      </c>
      <c r="BM345" s="23" t="s">
        <v>437</v>
      </c>
    </row>
    <row r="346" spans="2:47" s="1" customFormat="1" ht="40.5">
      <c r="B346" s="40"/>
      <c r="C346" s="62"/>
      <c r="D346" s="204" t="s">
        <v>136</v>
      </c>
      <c r="E346" s="62"/>
      <c r="F346" s="205" t="s">
        <v>438</v>
      </c>
      <c r="G346" s="62"/>
      <c r="H346" s="62"/>
      <c r="I346" s="162"/>
      <c r="J346" s="62"/>
      <c r="K346" s="62"/>
      <c r="L346" s="60"/>
      <c r="M346" s="206"/>
      <c r="N346" s="41"/>
      <c r="O346" s="41"/>
      <c r="P346" s="41"/>
      <c r="Q346" s="41"/>
      <c r="R346" s="41"/>
      <c r="S346" s="41"/>
      <c r="T346" s="77"/>
      <c r="AT346" s="23" t="s">
        <v>136</v>
      </c>
      <c r="AU346" s="23" t="s">
        <v>81</v>
      </c>
    </row>
    <row r="347" spans="2:47" s="1" customFormat="1" ht="81">
      <c r="B347" s="40"/>
      <c r="C347" s="62"/>
      <c r="D347" s="204" t="s">
        <v>138</v>
      </c>
      <c r="E347" s="62"/>
      <c r="F347" s="207" t="s">
        <v>426</v>
      </c>
      <c r="G347" s="62"/>
      <c r="H347" s="62"/>
      <c r="I347" s="162"/>
      <c r="J347" s="62"/>
      <c r="K347" s="62"/>
      <c r="L347" s="60"/>
      <c r="M347" s="206"/>
      <c r="N347" s="41"/>
      <c r="O347" s="41"/>
      <c r="P347" s="41"/>
      <c r="Q347" s="41"/>
      <c r="R347" s="41"/>
      <c r="S347" s="41"/>
      <c r="T347" s="77"/>
      <c r="AT347" s="23" t="s">
        <v>138</v>
      </c>
      <c r="AU347" s="23" t="s">
        <v>81</v>
      </c>
    </row>
    <row r="348" spans="2:51" s="11" customFormat="1" ht="13.5">
      <c r="B348" s="208"/>
      <c r="C348" s="209"/>
      <c r="D348" s="204" t="s">
        <v>140</v>
      </c>
      <c r="E348" s="210" t="s">
        <v>21</v>
      </c>
      <c r="F348" s="211" t="s">
        <v>141</v>
      </c>
      <c r="G348" s="209"/>
      <c r="H348" s="212" t="s">
        <v>21</v>
      </c>
      <c r="I348" s="213"/>
      <c r="J348" s="209"/>
      <c r="K348" s="209"/>
      <c r="L348" s="214"/>
      <c r="M348" s="215"/>
      <c r="N348" s="216"/>
      <c r="O348" s="216"/>
      <c r="P348" s="216"/>
      <c r="Q348" s="216"/>
      <c r="R348" s="216"/>
      <c r="S348" s="216"/>
      <c r="T348" s="217"/>
      <c r="AT348" s="218" t="s">
        <v>140</v>
      </c>
      <c r="AU348" s="218" t="s">
        <v>81</v>
      </c>
      <c r="AV348" s="11" t="s">
        <v>77</v>
      </c>
      <c r="AW348" s="11" t="s">
        <v>36</v>
      </c>
      <c r="AX348" s="11" t="s">
        <v>72</v>
      </c>
      <c r="AY348" s="218" t="s">
        <v>127</v>
      </c>
    </row>
    <row r="349" spans="2:51" s="11" customFormat="1" ht="13.5">
      <c r="B349" s="208"/>
      <c r="C349" s="209"/>
      <c r="D349" s="204" t="s">
        <v>140</v>
      </c>
      <c r="E349" s="210" t="s">
        <v>21</v>
      </c>
      <c r="F349" s="211" t="s">
        <v>144</v>
      </c>
      <c r="G349" s="209"/>
      <c r="H349" s="212" t="s">
        <v>21</v>
      </c>
      <c r="I349" s="213"/>
      <c r="J349" s="209"/>
      <c r="K349" s="209"/>
      <c r="L349" s="214"/>
      <c r="M349" s="215"/>
      <c r="N349" s="216"/>
      <c r="O349" s="216"/>
      <c r="P349" s="216"/>
      <c r="Q349" s="216"/>
      <c r="R349" s="216"/>
      <c r="S349" s="216"/>
      <c r="T349" s="217"/>
      <c r="AT349" s="218" t="s">
        <v>140</v>
      </c>
      <c r="AU349" s="218" t="s">
        <v>81</v>
      </c>
      <c r="AV349" s="11" t="s">
        <v>77</v>
      </c>
      <c r="AW349" s="11" t="s">
        <v>36</v>
      </c>
      <c r="AX349" s="11" t="s">
        <v>72</v>
      </c>
      <c r="AY349" s="218" t="s">
        <v>127</v>
      </c>
    </row>
    <row r="350" spans="2:51" s="12" customFormat="1" ht="13.5">
      <c r="B350" s="219"/>
      <c r="C350" s="220"/>
      <c r="D350" s="204" t="s">
        <v>140</v>
      </c>
      <c r="E350" s="221" t="s">
        <v>21</v>
      </c>
      <c r="F350" s="222" t="s">
        <v>145</v>
      </c>
      <c r="G350" s="220"/>
      <c r="H350" s="223">
        <v>19.12</v>
      </c>
      <c r="I350" s="224"/>
      <c r="J350" s="220"/>
      <c r="K350" s="220"/>
      <c r="L350" s="225"/>
      <c r="M350" s="226"/>
      <c r="N350" s="227"/>
      <c r="O350" s="227"/>
      <c r="P350" s="227"/>
      <c r="Q350" s="227"/>
      <c r="R350" s="227"/>
      <c r="S350" s="227"/>
      <c r="T350" s="228"/>
      <c r="AT350" s="229" t="s">
        <v>140</v>
      </c>
      <c r="AU350" s="229" t="s">
        <v>81</v>
      </c>
      <c r="AV350" s="12" t="s">
        <v>81</v>
      </c>
      <c r="AW350" s="12" t="s">
        <v>36</v>
      </c>
      <c r="AX350" s="12" t="s">
        <v>72</v>
      </c>
      <c r="AY350" s="229" t="s">
        <v>127</v>
      </c>
    </row>
    <row r="351" spans="2:51" s="11" customFormat="1" ht="13.5">
      <c r="B351" s="208"/>
      <c r="C351" s="209"/>
      <c r="D351" s="204" t="s">
        <v>140</v>
      </c>
      <c r="E351" s="210" t="s">
        <v>21</v>
      </c>
      <c r="F351" s="211" t="s">
        <v>350</v>
      </c>
      <c r="G351" s="209"/>
      <c r="H351" s="212" t="s">
        <v>21</v>
      </c>
      <c r="I351" s="213"/>
      <c r="J351" s="209"/>
      <c r="K351" s="209"/>
      <c r="L351" s="214"/>
      <c r="M351" s="215"/>
      <c r="N351" s="216"/>
      <c r="O351" s="216"/>
      <c r="P351" s="216"/>
      <c r="Q351" s="216"/>
      <c r="R351" s="216"/>
      <c r="S351" s="216"/>
      <c r="T351" s="217"/>
      <c r="AT351" s="218" t="s">
        <v>140</v>
      </c>
      <c r="AU351" s="218" t="s">
        <v>81</v>
      </c>
      <c r="AV351" s="11" t="s">
        <v>77</v>
      </c>
      <c r="AW351" s="11" t="s">
        <v>36</v>
      </c>
      <c r="AX351" s="11" t="s">
        <v>72</v>
      </c>
      <c r="AY351" s="218" t="s">
        <v>127</v>
      </c>
    </row>
    <row r="352" spans="2:51" s="12" customFormat="1" ht="13.5">
      <c r="B352" s="219"/>
      <c r="C352" s="220"/>
      <c r="D352" s="204" t="s">
        <v>140</v>
      </c>
      <c r="E352" s="221" t="s">
        <v>21</v>
      </c>
      <c r="F352" s="222" t="s">
        <v>351</v>
      </c>
      <c r="G352" s="220"/>
      <c r="H352" s="223">
        <v>23.54</v>
      </c>
      <c r="I352" s="224"/>
      <c r="J352" s="220"/>
      <c r="K352" s="220"/>
      <c r="L352" s="225"/>
      <c r="M352" s="226"/>
      <c r="N352" s="227"/>
      <c r="O352" s="227"/>
      <c r="P352" s="227"/>
      <c r="Q352" s="227"/>
      <c r="R352" s="227"/>
      <c r="S352" s="227"/>
      <c r="T352" s="228"/>
      <c r="AT352" s="229" t="s">
        <v>140</v>
      </c>
      <c r="AU352" s="229" t="s">
        <v>81</v>
      </c>
      <c r="AV352" s="12" t="s">
        <v>81</v>
      </c>
      <c r="AW352" s="12" t="s">
        <v>36</v>
      </c>
      <c r="AX352" s="12" t="s">
        <v>72</v>
      </c>
      <c r="AY352" s="229" t="s">
        <v>127</v>
      </c>
    </row>
    <row r="353" spans="2:51" s="13" customFormat="1" ht="13.5">
      <c r="B353" s="230"/>
      <c r="C353" s="231"/>
      <c r="D353" s="232" t="s">
        <v>140</v>
      </c>
      <c r="E353" s="233" t="s">
        <v>21</v>
      </c>
      <c r="F353" s="234" t="s">
        <v>146</v>
      </c>
      <c r="G353" s="231"/>
      <c r="H353" s="235">
        <v>42.66</v>
      </c>
      <c r="I353" s="236"/>
      <c r="J353" s="231"/>
      <c r="K353" s="231"/>
      <c r="L353" s="237"/>
      <c r="M353" s="238"/>
      <c r="N353" s="239"/>
      <c r="O353" s="239"/>
      <c r="P353" s="239"/>
      <c r="Q353" s="239"/>
      <c r="R353" s="239"/>
      <c r="S353" s="239"/>
      <c r="T353" s="240"/>
      <c r="AT353" s="241" t="s">
        <v>140</v>
      </c>
      <c r="AU353" s="241" t="s">
        <v>81</v>
      </c>
      <c r="AV353" s="13" t="s">
        <v>134</v>
      </c>
      <c r="AW353" s="13" t="s">
        <v>36</v>
      </c>
      <c r="AX353" s="13" t="s">
        <v>77</v>
      </c>
      <c r="AY353" s="241" t="s">
        <v>127</v>
      </c>
    </row>
    <row r="354" spans="2:65" s="1" customFormat="1" ht="22.5" customHeight="1">
      <c r="B354" s="40"/>
      <c r="C354" s="245" t="s">
        <v>439</v>
      </c>
      <c r="D354" s="245" t="s">
        <v>257</v>
      </c>
      <c r="E354" s="246" t="s">
        <v>440</v>
      </c>
      <c r="F354" s="247" t="s">
        <v>441</v>
      </c>
      <c r="G354" s="248" t="s">
        <v>132</v>
      </c>
      <c r="H354" s="249">
        <v>30.154</v>
      </c>
      <c r="I354" s="250"/>
      <c r="J354" s="251">
        <f>ROUND(I354*H354,2)</f>
        <v>0</v>
      </c>
      <c r="K354" s="247" t="s">
        <v>21</v>
      </c>
      <c r="L354" s="252"/>
      <c r="M354" s="253" t="s">
        <v>21</v>
      </c>
      <c r="N354" s="254" t="s">
        <v>43</v>
      </c>
      <c r="O354" s="41"/>
      <c r="P354" s="201">
        <f>O354*H354</f>
        <v>0</v>
      </c>
      <c r="Q354" s="201">
        <v>0.109</v>
      </c>
      <c r="R354" s="201">
        <f>Q354*H354</f>
        <v>3.2867859999999998</v>
      </c>
      <c r="S354" s="201">
        <v>0</v>
      </c>
      <c r="T354" s="202">
        <f>S354*H354</f>
        <v>0</v>
      </c>
      <c r="AR354" s="23" t="s">
        <v>197</v>
      </c>
      <c r="AT354" s="23" t="s">
        <v>257</v>
      </c>
      <c r="AU354" s="23" t="s">
        <v>81</v>
      </c>
      <c r="AY354" s="23" t="s">
        <v>127</v>
      </c>
      <c r="BE354" s="203">
        <f>IF(N354="základní",J354,0)</f>
        <v>0</v>
      </c>
      <c r="BF354" s="203">
        <f>IF(N354="snížená",J354,0)</f>
        <v>0</v>
      </c>
      <c r="BG354" s="203">
        <f>IF(N354="zákl. přenesená",J354,0)</f>
        <v>0</v>
      </c>
      <c r="BH354" s="203">
        <f>IF(N354="sníž. přenesená",J354,0)</f>
        <v>0</v>
      </c>
      <c r="BI354" s="203">
        <f>IF(N354="nulová",J354,0)</f>
        <v>0</v>
      </c>
      <c r="BJ354" s="23" t="s">
        <v>77</v>
      </c>
      <c r="BK354" s="203">
        <f>ROUND(I354*H354,2)</f>
        <v>0</v>
      </c>
      <c r="BL354" s="23" t="s">
        <v>134</v>
      </c>
      <c r="BM354" s="23" t="s">
        <v>442</v>
      </c>
    </row>
    <row r="355" spans="2:47" s="1" customFormat="1" ht="13.5">
      <c r="B355" s="40"/>
      <c r="C355" s="62"/>
      <c r="D355" s="204" t="s">
        <v>136</v>
      </c>
      <c r="E355" s="62"/>
      <c r="F355" s="205" t="s">
        <v>443</v>
      </c>
      <c r="G355" s="62"/>
      <c r="H355" s="62"/>
      <c r="I355" s="162"/>
      <c r="J355" s="62"/>
      <c r="K355" s="62"/>
      <c r="L355" s="60"/>
      <c r="M355" s="206"/>
      <c r="N355" s="41"/>
      <c r="O355" s="41"/>
      <c r="P355" s="41"/>
      <c r="Q355" s="41"/>
      <c r="R355" s="41"/>
      <c r="S355" s="41"/>
      <c r="T355" s="77"/>
      <c r="AT355" s="23" t="s">
        <v>136</v>
      </c>
      <c r="AU355" s="23" t="s">
        <v>81</v>
      </c>
    </row>
    <row r="356" spans="2:51" s="11" customFormat="1" ht="13.5">
      <c r="B356" s="208"/>
      <c r="C356" s="209"/>
      <c r="D356" s="204" t="s">
        <v>140</v>
      </c>
      <c r="E356" s="210" t="s">
        <v>21</v>
      </c>
      <c r="F356" s="211" t="s">
        <v>444</v>
      </c>
      <c r="G356" s="209"/>
      <c r="H356" s="212" t="s">
        <v>21</v>
      </c>
      <c r="I356" s="213"/>
      <c r="J356" s="209"/>
      <c r="K356" s="209"/>
      <c r="L356" s="214"/>
      <c r="M356" s="215"/>
      <c r="N356" s="216"/>
      <c r="O356" s="216"/>
      <c r="P356" s="216"/>
      <c r="Q356" s="216"/>
      <c r="R356" s="216"/>
      <c r="S356" s="216"/>
      <c r="T356" s="217"/>
      <c r="AT356" s="218" t="s">
        <v>140</v>
      </c>
      <c r="AU356" s="218" t="s">
        <v>81</v>
      </c>
      <c r="AV356" s="11" t="s">
        <v>77</v>
      </c>
      <c r="AW356" s="11" t="s">
        <v>36</v>
      </c>
      <c r="AX356" s="11" t="s">
        <v>72</v>
      </c>
      <c r="AY356" s="218" t="s">
        <v>127</v>
      </c>
    </row>
    <row r="357" spans="2:51" s="12" customFormat="1" ht="13.5">
      <c r="B357" s="219"/>
      <c r="C357" s="220"/>
      <c r="D357" s="204" t="s">
        <v>140</v>
      </c>
      <c r="E357" s="221" t="s">
        <v>21</v>
      </c>
      <c r="F357" s="222" t="s">
        <v>445</v>
      </c>
      <c r="G357" s="220"/>
      <c r="H357" s="223">
        <v>5.908</v>
      </c>
      <c r="I357" s="224"/>
      <c r="J357" s="220"/>
      <c r="K357" s="220"/>
      <c r="L357" s="225"/>
      <c r="M357" s="226"/>
      <c r="N357" s="227"/>
      <c r="O357" s="227"/>
      <c r="P357" s="227"/>
      <c r="Q357" s="227"/>
      <c r="R357" s="227"/>
      <c r="S357" s="227"/>
      <c r="T357" s="228"/>
      <c r="AT357" s="229" t="s">
        <v>140</v>
      </c>
      <c r="AU357" s="229" t="s">
        <v>81</v>
      </c>
      <c r="AV357" s="12" t="s">
        <v>81</v>
      </c>
      <c r="AW357" s="12" t="s">
        <v>36</v>
      </c>
      <c r="AX357" s="12" t="s">
        <v>72</v>
      </c>
      <c r="AY357" s="229" t="s">
        <v>127</v>
      </c>
    </row>
    <row r="358" spans="2:51" s="12" customFormat="1" ht="13.5">
      <c r="B358" s="219"/>
      <c r="C358" s="220"/>
      <c r="D358" s="204" t="s">
        <v>140</v>
      </c>
      <c r="E358" s="221" t="s">
        <v>21</v>
      </c>
      <c r="F358" s="222" t="s">
        <v>446</v>
      </c>
      <c r="G358" s="220"/>
      <c r="H358" s="223">
        <v>24.246</v>
      </c>
      <c r="I358" s="224"/>
      <c r="J358" s="220"/>
      <c r="K358" s="220"/>
      <c r="L358" s="225"/>
      <c r="M358" s="226"/>
      <c r="N358" s="227"/>
      <c r="O358" s="227"/>
      <c r="P358" s="227"/>
      <c r="Q358" s="227"/>
      <c r="R358" s="227"/>
      <c r="S358" s="227"/>
      <c r="T358" s="228"/>
      <c r="AT358" s="229" t="s">
        <v>140</v>
      </c>
      <c r="AU358" s="229" t="s">
        <v>81</v>
      </c>
      <c r="AV358" s="12" t="s">
        <v>81</v>
      </c>
      <c r="AW358" s="12" t="s">
        <v>36</v>
      </c>
      <c r="AX358" s="12" t="s">
        <v>72</v>
      </c>
      <c r="AY358" s="229" t="s">
        <v>127</v>
      </c>
    </row>
    <row r="359" spans="2:51" s="13" customFormat="1" ht="13.5">
      <c r="B359" s="230"/>
      <c r="C359" s="231"/>
      <c r="D359" s="204" t="s">
        <v>140</v>
      </c>
      <c r="E359" s="255" t="s">
        <v>21</v>
      </c>
      <c r="F359" s="256" t="s">
        <v>146</v>
      </c>
      <c r="G359" s="231"/>
      <c r="H359" s="257">
        <v>30.154</v>
      </c>
      <c r="I359" s="236"/>
      <c r="J359" s="231"/>
      <c r="K359" s="231"/>
      <c r="L359" s="237"/>
      <c r="M359" s="238"/>
      <c r="N359" s="239"/>
      <c r="O359" s="239"/>
      <c r="P359" s="239"/>
      <c r="Q359" s="239"/>
      <c r="R359" s="239"/>
      <c r="S359" s="239"/>
      <c r="T359" s="240"/>
      <c r="AT359" s="241" t="s">
        <v>140</v>
      </c>
      <c r="AU359" s="241" t="s">
        <v>81</v>
      </c>
      <c r="AV359" s="13" t="s">
        <v>134</v>
      </c>
      <c r="AW359" s="13" t="s">
        <v>36</v>
      </c>
      <c r="AX359" s="13" t="s">
        <v>77</v>
      </c>
      <c r="AY359" s="241" t="s">
        <v>127</v>
      </c>
    </row>
    <row r="360" spans="2:63" s="10" customFormat="1" ht="29.85" customHeight="1">
      <c r="B360" s="175"/>
      <c r="C360" s="176"/>
      <c r="D360" s="189" t="s">
        <v>71</v>
      </c>
      <c r="E360" s="190" t="s">
        <v>211</v>
      </c>
      <c r="F360" s="190" t="s">
        <v>447</v>
      </c>
      <c r="G360" s="176"/>
      <c r="H360" s="176"/>
      <c r="I360" s="179"/>
      <c r="J360" s="191">
        <f>BK360</f>
        <v>0</v>
      </c>
      <c r="K360" s="176"/>
      <c r="L360" s="181"/>
      <c r="M360" s="182"/>
      <c r="N360" s="183"/>
      <c r="O360" s="183"/>
      <c r="P360" s="184">
        <f>SUM(P361:P515)</f>
        <v>0</v>
      </c>
      <c r="Q360" s="183"/>
      <c r="R360" s="184">
        <f>SUM(R361:R515)</f>
        <v>33.63304787962</v>
      </c>
      <c r="S360" s="183"/>
      <c r="T360" s="185">
        <f>SUM(T361:T515)</f>
        <v>0.7414000000000001</v>
      </c>
      <c r="AR360" s="186" t="s">
        <v>77</v>
      </c>
      <c r="AT360" s="187" t="s">
        <v>71</v>
      </c>
      <c r="AU360" s="187" t="s">
        <v>77</v>
      </c>
      <c r="AY360" s="186" t="s">
        <v>127</v>
      </c>
      <c r="BK360" s="188">
        <f>SUM(BK361:BK515)</f>
        <v>0</v>
      </c>
    </row>
    <row r="361" spans="2:65" s="1" customFormat="1" ht="22.5" customHeight="1">
      <c r="B361" s="40"/>
      <c r="C361" s="192" t="s">
        <v>448</v>
      </c>
      <c r="D361" s="192" t="s">
        <v>129</v>
      </c>
      <c r="E361" s="193" t="s">
        <v>449</v>
      </c>
      <c r="F361" s="194" t="s">
        <v>450</v>
      </c>
      <c r="G361" s="195" t="s">
        <v>451</v>
      </c>
      <c r="H361" s="196">
        <v>5</v>
      </c>
      <c r="I361" s="197"/>
      <c r="J361" s="198">
        <f>ROUND(I361*H361,2)</f>
        <v>0</v>
      </c>
      <c r="K361" s="194" t="s">
        <v>133</v>
      </c>
      <c r="L361" s="60"/>
      <c r="M361" s="199" t="s">
        <v>21</v>
      </c>
      <c r="N361" s="200" t="s">
        <v>43</v>
      </c>
      <c r="O361" s="41"/>
      <c r="P361" s="201">
        <f>O361*H361</f>
        <v>0</v>
      </c>
      <c r="Q361" s="201">
        <v>0.001122112</v>
      </c>
      <c r="R361" s="201">
        <f>Q361*H361</f>
        <v>0.00561056</v>
      </c>
      <c r="S361" s="201">
        <v>0</v>
      </c>
      <c r="T361" s="202">
        <f>S361*H361</f>
        <v>0</v>
      </c>
      <c r="AR361" s="23" t="s">
        <v>134</v>
      </c>
      <c r="AT361" s="23" t="s">
        <v>129</v>
      </c>
      <c r="AU361" s="23" t="s">
        <v>81</v>
      </c>
      <c r="AY361" s="23" t="s">
        <v>127</v>
      </c>
      <c r="BE361" s="203">
        <f>IF(N361="základní",J361,0)</f>
        <v>0</v>
      </c>
      <c r="BF361" s="203">
        <f>IF(N361="snížená",J361,0)</f>
        <v>0</v>
      </c>
      <c r="BG361" s="203">
        <f>IF(N361="zákl. přenesená",J361,0)</f>
        <v>0</v>
      </c>
      <c r="BH361" s="203">
        <f>IF(N361="sníž. přenesená",J361,0)</f>
        <v>0</v>
      </c>
      <c r="BI361" s="203">
        <f>IF(N361="nulová",J361,0)</f>
        <v>0</v>
      </c>
      <c r="BJ361" s="23" t="s">
        <v>77</v>
      </c>
      <c r="BK361" s="203">
        <f>ROUND(I361*H361,2)</f>
        <v>0</v>
      </c>
      <c r="BL361" s="23" t="s">
        <v>134</v>
      </c>
      <c r="BM361" s="23" t="s">
        <v>452</v>
      </c>
    </row>
    <row r="362" spans="2:47" s="1" customFormat="1" ht="13.5">
      <c r="B362" s="40"/>
      <c r="C362" s="62"/>
      <c r="D362" s="204" t="s">
        <v>136</v>
      </c>
      <c r="E362" s="62"/>
      <c r="F362" s="205" t="s">
        <v>453</v>
      </c>
      <c r="G362" s="62"/>
      <c r="H362" s="62"/>
      <c r="I362" s="162"/>
      <c r="J362" s="62"/>
      <c r="K362" s="62"/>
      <c r="L362" s="60"/>
      <c r="M362" s="206"/>
      <c r="N362" s="41"/>
      <c r="O362" s="41"/>
      <c r="P362" s="41"/>
      <c r="Q362" s="41"/>
      <c r="R362" s="41"/>
      <c r="S362" s="41"/>
      <c r="T362" s="77"/>
      <c r="AT362" s="23" t="s">
        <v>136</v>
      </c>
      <c r="AU362" s="23" t="s">
        <v>81</v>
      </c>
    </row>
    <row r="363" spans="2:47" s="1" customFormat="1" ht="67.5">
      <c r="B363" s="40"/>
      <c r="C363" s="62"/>
      <c r="D363" s="204" t="s">
        <v>138</v>
      </c>
      <c r="E363" s="62"/>
      <c r="F363" s="207" t="s">
        <v>454</v>
      </c>
      <c r="G363" s="62"/>
      <c r="H363" s="62"/>
      <c r="I363" s="162"/>
      <c r="J363" s="62"/>
      <c r="K363" s="62"/>
      <c r="L363" s="60"/>
      <c r="M363" s="206"/>
      <c r="N363" s="41"/>
      <c r="O363" s="41"/>
      <c r="P363" s="41"/>
      <c r="Q363" s="41"/>
      <c r="R363" s="41"/>
      <c r="S363" s="41"/>
      <c r="T363" s="77"/>
      <c r="AT363" s="23" t="s">
        <v>138</v>
      </c>
      <c r="AU363" s="23" t="s">
        <v>81</v>
      </c>
    </row>
    <row r="364" spans="2:51" s="11" customFormat="1" ht="13.5">
      <c r="B364" s="208"/>
      <c r="C364" s="209"/>
      <c r="D364" s="204" t="s">
        <v>140</v>
      </c>
      <c r="E364" s="210" t="s">
        <v>21</v>
      </c>
      <c r="F364" s="211" t="s">
        <v>455</v>
      </c>
      <c r="G364" s="209"/>
      <c r="H364" s="212" t="s">
        <v>21</v>
      </c>
      <c r="I364" s="213"/>
      <c r="J364" s="209"/>
      <c r="K364" s="209"/>
      <c r="L364" s="214"/>
      <c r="M364" s="215"/>
      <c r="N364" s="216"/>
      <c r="O364" s="216"/>
      <c r="P364" s="216"/>
      <c r="Q364" s="216"/>
      <c r="R364" s="216"/>
      <c r="S364" s="216"/>
      <c r="T364" s="217"/>
      <c r="AT364" s="218" t="s">
        <v>140</v>
      </c>
      <c r="AU364" s="218" t="s">
        <v>81</v>
      </c>
      <c r="AV364" s="11" t="s">
        <v>77</v>
      </c>
      <c r="AW364" s="11" t="s">
        <v>36</v>
      </c>
      <c r="AX364" s="11" t="s">
        <v>72</v>
      </c>
      <c r="AY364" s="218" t="s">
        <v>127</v>
      </c>
    </row>
    <row r="365" spans="2:51" s="11" customFormat="1" ht="13.5">
      <c r="B365" s="208"/>
      <c r="C365" s="209"/>
      <c r="D365" s="204" t="s">
        <v>140</v>
      </c>
      <c r="E365" s="210" t="s">
        <v>21</v>
      </c>
      <c r="F365" s="211" t="s">
        <v>456</v>
      </c>
      <c r="G365" s="209"/>
      <c r="H365" s="212" t="s">
        <v>21</v>
      </c>
      <c r="I365" s="213"/>
      <c r="J365" s="209"/>
      <c r="K365" s="209"/>
      <c r="L365" s="214"/>
      <c r="M365" s="215"/>
      <c r="N365" s="216"/>
      <c r="O365" s="216"/>
      <c r="P365" s="216"/>
      <c r="Q365" s="216"/>
      <c r="R365" s="216"/>
      <c r="S365" s="216"/>
      <c r="T365" s="217"/>
      <c r="AT365" s="218" t="s">
        <v>140</v>
      </c>
      <c r="AU365" s="218" t="s">
        <v>81</v>
      </c>
      <c r="AV365" s="11" t="s">
        <v>77</v>
      </c>
      <c r="AW365" s="11" t="s">
        <v>36</v>
      </c>
      <c r="AX365" s="11" t="s">
        <v>72</v>
      </c>
      <c r="AY365" s="218" t="s">
        <v>127</v>
      </c>
    </row>
    <row r="366" spans="2:51" s="12" customFormat="1" ht="13.5">
      <c r="B366" s="219"/>
      <c r="C366" s="220"/>
      <c r="D366" s="232" t="s">
        <v>140</v>
      </c>
      <c r="E366" s="242" t="s">
        <v>21</v>
      </c>
      <c r="F366" s="243" t="s">
        <v>457</v>
      </c>
      <c r="G366" s="220"/>
      <c r="H366" s="244">
        <v>5</v>
      </c>
      <c r="I366" s="224"/>
      <c r="J366" s="220"/>
      <c r="K366" s="220"/>
      <c r="L366" s="225"/>
      <c r="M366" s="226"/>
      <c r="N366" s="227"/>
      <c r="O366" s="227"/>
      <c r="P366" s="227"/>
      <c r="Q366" s="227"/>
      <c r="R366" s="227"/>
      <c r="S366" s="227"/>
      <c r="T366" s="228"/>
      <c r="AT366" s="229" t="s">
        <v>140</v>
      </c>
      <c r="AU366" s="229" t="s">
        <v>81</v>
      </c>
      <c r="AV366" s="12" t="s">
        <v>81</v>
      </c>
      <c r="AW366" s="12" t="s">
        <v>36</v>
      </c>
      <c r="AX366" s="12" t="s">
        <v>77</v>
      </c>
      <c r="AY366" s="229" t="s">
        <v>127</v>
      </c>
    </row>
    <row r="367" spans="2:65" s="1" customFormat="1" ht="22.5" customHeight="1">
      <c r="B367" s="40"/>
      <c r="C367" s="245" t="s">
        <v>458</v>
      </c>
      <c r="D367" s="245" t="s">
        <v>257</v>
      </c>
      <c r="E367" s="246" t="s">
        <v>459</v>
      </c>
      <c r="F367" s="247" t="s">
        <v>460</v>
      </c>
      <c r="G367" s="248" t="s">
        <v>451</v>
      </c>
      <c r="H367" s="249">
        <v>5</v>
      </c>
      <c r="I367" s="250"/>
      <c r="J367" s="251">
        <f>ROUND(I367*H367,2)</f>
        <v>0</v>
      </c>
      <c r="K367" s="247" t="s">
        <v>21</v>
      </c>
      <c r="L367" s="252"/>
      <c r="M367" s="253" t="s">
        <v>21</v>
      </c>
      <c r="N367" s="254" t="s">
        <v>43</v>
      </c>
      <c r="O367" s="41"/>
      <c r="P367" s="201">
        <f>O367*H367</f>
        <v>0</v>
      </c>
      <c r="Q367" s="201">
        <v>0.0075</v>
      </c>
      <c r="R367" s="201">
        <f>Q367*H367</f>
        <v>0.0375</v>
      </c>
      <c r="S367" s="201">
        <v>0</v>
      </c>
      <c r="T367" s="202">
        <f>S367*H367</f>
        <v>0</v>
      </c>
      <c r="AR367" s="23" t="s">
        <v>197</v>
      </c>
      <c r="AT367" s="23" t="s">
        <v>257</v>
      </c>
      <c r="AU367" s="23" t="s">
        <v>81</v>
      </c>
      <c r="AY367" s="23" t="s">
        <v>127</v>
      </c>
      <c r="BE367" s="203">
        <f>IF(N367="základní",J367,0)</f>
        <v>0</v>
      </c>
      <c r="BF367" s="203">
        <f>IF(N367="snížená",J367,0)</f>
        <v>0</v>
      </c>
      <c r="BG367" s="203">
        <f>IF(N367="zákl. přenesená",J367,0)</f>
        <v>0</v>
      </c>
      <c r="BH367" s="203">
        <f>IF(N367="sníž. přenesená",J367,0)</f>
        <v>0</v>
      </c>
      <c r="BI367" s="203">
        <f>IF(N367="nulová",J367,0)</f>
        <v>0</v>
      </c>
      <c r="BJ367" s="23" t="s">
        <v>77</v>
      </c>
      <c r="BK367" s="203">
        <f>ROUND(I367*H367,2)</f>
        <v>0</v>
      </c>
      <c r="BL367" s="23" t="s">
        <v>134</v>
      </c>
      <c r="BM367" s="23" t="s">
        <v>461</v>
      </c>
    </row>
    <row r="368" spans="2:47" s="1" customFormat="1" ht="13.5">
      <c r="B368" s="40"/>
      <c r="C368" s="62"/>
      <c r="D368" s="204" t="s">
        <v>136</v>
      </c>
      <c r="E368" s="62"/>
      <c r="F368" s="205" t="s">
        <v>460</v>
      </c>
      <c r="G368" s="62"/>
      <c r="H368" s="62"/>
      <c r="I368" s="162"/>
      <c r="J368" s="62"/>
      <c r="K368" s="62"/>
      <c r="L368" s="60"/>
      <c r="M368" s="206"/>
      <c r="N368" s="41"/>
      <c r="O368" s="41"/>
      <c r="P368" s="41"/>
      <c r="Q368" s="41"/>
      <c r="R368" s="41"/>
      <c r="S368" s="41"/>
      <c r="T368" s="77"/>
      <c r="AT368" s="23" t="s">
        <v>136</v>
      </c>
      <c r="AU368" s="23" t="s">
        <v>81</v>
      </c>
    </row>
    <row r="369" spans="2:51" s="11" customFormat="1" ht="13.5">
      <c r="B369" s="208"/>
      <c r="C369" s="209"/>
      <c r="D369" s="204" t="s">
        <v>140</v>
      </c>
      <c r="E369" s="210" t="s">
        <v>21</v>
      </c>
      <c r="F369" s="211" t="s">
        <v>462</v>
      </c>
      <c r="G369" s="209"/>
      <c r="H369" s="212" t="s">
        <v>21</v>
      </c>
      <c r="I369" s="213"/>
      <c r="J369" s="209"/>
      <c r="K369" s="209"/>
      <c r="L369" s="214"/>
      <c r="M369" s="215"/>
      <c r="N369" s="216"/>
      <c r="O369" s="216"/>
      <c r="P369" s="216"/>
      <c r="Q369" s="216"/>
      <c r="R369" s="216"/>
      <c r="S369" s="216"/>
      <c r="T369" s="217"/>
      <c r="AT369" s="218" t="s">
        <v>140</v>
      </c>
      <c r="AU369" s="218" t="s">
        <v>81</v>
      </c>
      <c r="AV369" s="11" t="s">
        <v>77</v>
      </c>
      <c r="AW369" s="11" t="s">
        <v>36</v>
      </c>
      <c r="AX369" s="11" t="s">
        <v>72</v>
      </c>
      <c r="AY369" s="218" t="s">
        <v>127</v>
      </c>
    </row>
    <row r="370" spans="2:51" s="12" customFormat="1" ht="13.5">
      <c r="B370" s="219"/>
      <c r="C370" s="220"/>
      <c r="D370" s="232" t="s">
        <v>140</v>
      </c>
      <c r="E370" s="242" t="s">
        <v>21</v>
      </c>
      <c r="F370" s="243" t="s">
        <v>457</v>
      </c>
      <c r="G370" s="220"/>
      <c r="H370" s="244">
        <v>5</v>
      </c>
      <c r="I370" s="224"/>
      <c r="J370" s="220"/>
      <c r="K370" s="220"/>
      <c r="L370" s="225"/>
      <c r="M370" s="226"/>
      <c r="N370" s="227"/>
      <c r="O370" s="227"/>
      <c r="P370" s="227"/>
      <c r="Q370" s="227"/>
      <c r="R370" s="227"/>
      <c r="S370" s="227"/>
      <c r="T370" s="228"/>
      <c r="AT370" s="229" t="s">
        <v>140</v>
      </c>
      <c r="AU370" s="229" t="s">
        <v>81</v>
      </c>
      <c r="AV370" s="12" t="s">
        <v>81</v>
      </c>
      <c r="AW370" s="12" t="s">
        <v>36</v>
      </c>
      <c r="AX370" s="12" t="s">
        <v>77</v>
      </c>
      <c r="AY370" s="229" t="s">
        <v>127</v>
      </c>
    </row>
    <row r="371" spans="2:65" s="1" customFormat="1" ht="22.5" customHeight="1">
      <c r="B371" s="40"/>
      <c r="C371" s="192" t="s">
        <v>463</v>
      </c>
      <c r="D371" s="192" t="s">
        <v>129</v>
      </c>
      <c r="E371" s="193" t="s">
        <v>464</v>
      </c>
      <c r="F371" s="194" t="s">
        <v>465</v>
      </c>
      <c r="G371" s="195" t="s">
        <v>451</v>
      </c>
      <c r="H371" s="196">
        <v>4</v>
      </c>
      <c r="I371" s="197"/>
      <c r="J371" s="198">
        <f>ROUND(I371*H371,2)</f>
        <v>0</v>
      </c>
      <c r="K371" s="194" t="s">
        <v>133</v>
      </c>
      <c r="L371" s="60"/>
      <c r="M371" s="199" t="s">
        <v>21</v>
      </c>
      <c r="N371" s="200" t="s">
        <v>43</v>
      </c>
      <c r="O371" s="41"/>
      <c r="P371" s="201">
        <f>O371*H371</f>
        <v>0</v>
      </c>
      <c r="Q371" s="201">
        <v>0</v>
      </c>
      <c r="R371" s="201">
        <f>Q371*H371</f>
        <v>0</v>
      </c>
      <c r="S371" s="201">
        <v>0</v>
      </c>
      <c r="T371" s="202">
        <f>S371*H371</f>
        <v>0</v>
      </c>
      <c r="AR371" s="23" t="s">
        <v>134</v>
      </c>
      <c r="AT371" s="23" t="s">
        <v>129</v>
      </c>
      <c r="AU371" s="23" t="s">
        <v>81</v>
      </c>
      <c r="AY371" s="23" t="s">
        <v>127</v>
      </c>
      <c r="BE371" s="203">
        <f>IF(N371="základní",J371,0)</f>
        <v>0</v>
      </c>
      <c r="BF371" s="203">
        <f>IF(N371="snížená",J371,0)</f>
        <v>0</v>
      </c>
      <c r="BG371" s="203">
        <f>IF(N371="zákl. přenesená",J371,0)</f>
        <v>0</v>
      </c>
      <c r="BH371" s="203">
        <f>IF(N371="sníž. přenesená",J371,0)</f>
        <v>0</v>
      </c>
      <c r="BI371" s="203">
        <f>IF(N371="nulová",J371,0)</f>
        <v>0</v>
      </c>
      <c r="BJ371" s="23" t="s">
        <v>77</v>
      </c>
      <c r="BK371" s="203">
        <f>ROUND(I371*H371,2)</f>
        <v>0</v>
      </c>
      <c r="BL371" s="23" t="s">
        <v>134</v>
      </c>
      <c r="BM371" s="23" t="s">
        <v>466</v>
      </c>
    </row>
    <row r="372" spans="2:47" s="1" customFormat="1" ht="27">
      <c r="B372" s="40"/>
      <c r="C372" s="62"/>
      <c r="D372" s="204" t="s">
        <v>136</v>
      </c>
      <c r="E372" s="62"/>
      <c r="F372" s="205" t="s">
        <v>467</v>
      </c>
      <c r="G372" s="62"/>
      <c r="H372" s="62"/>
      <c r="I372" s="162"/>
      <c r="J372" s="62"/>
      <c r="K372" s="62"/>
      <c r="L372" s="60"/>
      <c r="M372" s="206"/>
      <c r="N372" s="41"/>
      <c r="O372" s="41"/>
      <c r="P372" s="41"/>
      <c r="Q372" s="41"/>
      <c r="R372" s="41"/>
      <c r="S372" s="41"/>
      <c r="T372" s="77"/>
      <c r="AT372" s="23" t="s">
        <v>136</v>
      </c>
      <c r="AU372" s="23" t="s">
        <v>81</v>
      </c>
    </row>
    <row r="373" spans="2:47" s="1" customFormat="1" ht="81">
      <c r="B373" s="40"/>
      <c r="C373" s="62"/>
      <c r="D373" s="204" t="s">
        <v>138</v>
      </c>
      <c r="E373" s="62"/>
      <c r="F373" s="207" t="s">
        <v>468</v>
      </c>
      <c r="G373" s="62"/>
      <c r="H373" s="62"/>
      <c r="I373" s="162"/>
      <c r="J373" s="62"/>
      <c r="K373" s="62"/>
      <c r="L373" s="60"/>
      <c r="M373" s="206"/>
      <c r="N373" s="41"/>
      <c r="O373" s="41"/>
      <c r="P373" s="41"/>
      <c r="Q373" s="41"/>
      <c r="R373" s="41"/>
      <c r="S373" s="41"/>
      <c r="T373" s="77"/>
      <c r="AT373" s="23" t="s">
        <v>138</v>
      </c>
      <c r="AU373" s="23" t="s">
        <v>81</v>
      </c>
    </row>
    <row r="374" spans="2:51" s="11" customFormat="1" ht="13.5">
      <c r="B374" s="208"/>
      <c r="C374" s="209"/>
      <c r="D374" s="204" t="s">
        <v>140</v>
      </c>
      <c r="E374" s="210" t="s">
        <v>21</v>
      </c>
      <c r="F374" s="211" t="s">
        <v>141</v>
      </c>
      <c r="G374" s="209"/>
      <c r="H374" s="212" t="s">
        <v>21</v>
      </c>
      <c r="I374" s="213"/>
      <c r="J374" s="209"/>
      <c r="K374" s="209"/>
      <c r="L374" s="214"/>
      <c r="M374" s="215"/>
      <c r="N374" s="216"/>
      <c r="O374" s="216"/>
      <c r="P374" s="216"/>
      <c r="Q374" s="216"/>
      <c r="R374" s="216"/>
      <c r="S374" s="216"/>
      <c r="T374" s="217"/>
      <c r="AT374" s="218" t="s">
        <v>140</v>
      </c>
      <c r="AU374" s="218" t="s">
        <v>81</v>
      </c>
      <c r="AV374" s="11" t="s">
        <v>77</v>
      </c>
      <c r="AW374" s="11" t="s">
        <v>36</v>
      </c>
      <c r="AX374" s="11" t="s">
        <v>72</v>
      </c>
      <c r="AY374" s="218" t="s">
        <v>127</v>
      </c>
    </row>
    <row r="375" spans="2:51" s="11" customFormat="1" ht="13.5">
      <c r="B375" s="208"/>
      <c r="C375" s="209"/>
      <c r="D375" s="204" t="s">
        <v>140</v>
      </c>
      <c r="E375" s="210" t="s">
        <v>21</v>
      </c>
      <c r="F375" s="211" t="s">
        <v>469</v>
      </c>
      <c r="G375" s="209"/>
      <c r="H375" s="212" t="s">
        <v>21</v>
      </c>
      <c r="I375" s="213"/>
      <c r="J375" s="209"/>
      <c r="K375" s="209"/>
      <c r="L375" s="214"/>
      <c r="M375" s="215"/>
      <c r="N375" s="216"/>
      <c r="O375" s="216"/>
      <c r="P375" s="216"/>
      <c r="Q375" s="216"/>
      <c r="R375" s="216"/>
      <c r="S375" s="216"/>
      <c r="T375" s="217"/>
      <c r="AT375" s="218" t="s">
        <v>140</v>
      </c>
      <c r="AU375" s="218" t="s">
        <v>81</v>
      </c>
      <c r="AV375" s="11" t="s">
        <v>77</v>
      </c>
      <c r="AW375" s="11" t="s">
        <v>36</v>
      </c>
      <c r="AX375" s="11" t="s">
        <v>72</v>
      </c>
      <c r="AY375" s="218" t="s">
        <v>127</v>
      </c>
    </row>
    <row r="376" spans="2:51" s="12" customFormat="1" ht="13.5">
      <c r="B376" s="219"/>
      <c r="C376" s="220"/>
      <c r="D376" s="232" t="s">
        <v>140</v>
      </c>
      <c r="E376" s="242" t="s">
        <v>21</v>
      </c>
      <c r="F376" s="243" t="s">
        <v>470</v>
      </c>
      <c r="G376" s="220"/>
      <c r="H376" s="244">
        <v>4</v>
      </c>
      <c r="I376" s="224"/>
      <c r="J376" s="220"/>
      <c r="K376" s="220"/>
      <c r="L376" s="225"/>
      <c r="M376" s="226"/>
      <c r="N376" s="227"/>
      <c r="O376" s="227"/>
      <c r="P376" s="227"/>
      <c r="Q376" s="227"/>
      <c r="R376" s="227"/>
      <c r="S376" s="227"/>
      <c r="T376" s="228"/>
      <c r="AT376" s="229" t="s">
        <v>140</v>
      </c>
      <c r="AU376" s="229" t="s">
        <v>81</v>
      </c>
      <c r="AV376" s="12" t="s">
        <v>81</v>
      </c>
      <c r="AW376" s="12" t="s">
        <v>36</v>
      </c>
      <c r="AX376" s="12" t="s">
        <v>77</v>
      </c>
      <c r="AY376" s="229" t="s">
        <v>127</v>
      </c>
    </row>
    <row r="377" spans="2:65" s="1" customFormat="1" ht="22.5" customHeight="1">
      <c r="B377" s="40"/>
      <c r="C377" s="245" t="s">
        <v>471</v>
      </c>
      <c r="D377" s="245" t="s">
        <v>257</v>
      </c>
      <c r="E377" s="246" t="s">
        <v>472</v>
      </c>
      <c r="F377" s="247" t="s">
        <v>473</v>
      </c>
      <c r="G377" s="248" t="s">
        <v>451</v>
      </c>
      <c r="H377" s="249">
        <v>4</v>
      </c>
      <c r="I377" s="250"/>
      <c r="J377" s="251">
        <f>ROUND(I377*H377,2)</f>
        <v>0</v>
      </c>
      <c r="K377" s="247" t="s">
        <v>133</v>
      </c>
      <c r="L377" s="252"/>
      <c r="M377" s="253" t="s">
        <v>21</v>
      </c>
      <c r="N377" s="254" t="s">
        <v>43</v>
      </c>
      <c r="O377" s="41"/>
      <c r="P377" s="201">
        <f>O377*H377</f>
        <v>0</v>
      </c>
      <c r="Q377" s="201">
        <v>0.0022</v>
      </c>
      <c r="R377" s="201">
        <f>Q377*H377</f>
        <v>0.0088</v>
      </c>
      <c r="S377" s="201">
        <v>0</v>
      </c>
      <c r="T377" s="202">
        <f>S377*H377</f>
        <v>0</v>
      </c>
      <c r="AR377" s="23" t="s">
        <v>197</v>
      </c>
      <c r="AT377" s="23" t="s">
        <v>257</v>
      </c>
      <c r="AU377" s="23" t="s">
        <v>81</v>
      </c>
      <c r="AY377" s="23" t="s">
        <v>127</v>
      </c>
      <c r="BE377" s="203">
        <f>IF(N377="základní",J377,0)</f>
        <v>0</v>
      </c>
      <c r="BF377" s="203">
        <f>IF(N377="snížená",J377,0)</f>
        <v>0</v>
      </c>
      <c r="BG377" s="203">
        <f>IF(N377="zákl. přenesená",J377,0)</f>
        <v>0</v>
      </c>
      <c r="BH377" s="203">
        <f>IF(N377="sníž. přenesená",J377,0)</f>
        <v>0</v>
      </c>
      <c r="BI377" s="203">
        <f>IF(N377="nulová",J377,0)</f>
        <v>0</v>
      </c>
      <c r="BJ377" s="23" t="s">
        <v>77</v>
      </c>
      <c r="BK377" s="203">
        <f>ROUND(I377*H377,2)</f>
        <v>0</v>
      </c>
      <c r="BL377" s="23" t="s">
        <v>134</v>
      </c>
      <c r="BM377" s="23" t="s">
        <v>474</v>
      </c>
    </row>
    <row r="378" spans="2:47" s="1" customFormat="1" ht="13.5">
      <c r="B378" s="40"/>
      <c r="C378" s="62"/>
      <c r="D378" s="204" t="s">
        <v>136</v>
      </c>
      <c r="E378" s="62"/>
      <c r="F378" s="205" t="s">
        <v>473</v>
      </c>
      <c r="G378" s="62"/>
      <c r="H378" s="62"/>
      <c r="I378" s="162"/>
      <c r="J378" s="62"/>
      <c r="K378" s="62"/>
      <c r="L378" s="60"/>
      <c r="M378" s="206"/>
      <c r="N378" s="41"/>
      <c r="O378" s="41"/>
      <c r="P378" s="41"/>
      <c r="Q378" s="41"/>
      <c r="R378" s="41"/>
      <c r="S378" s="41"/>
      <c r="T378" s="77"/>
      <c r="AT378" s="23" t="s">
        <v>136</v>
      </c>
      <c r="AU378" s="23" t="s">
        <v>81</v>
      </c>
    </row>
    <row r="379" spans="2:51" s="11" customFormat="1" ht="13.5">
      <c r="B379" s="208"/>
      <c r="C379" s="209"/>
      <c r="D379" s="204" t="s">
        <v>140</v>
      </c>
      <c r="E379" s="210" t="s">
        <v>21</v>
      </c>
      <c r="F379" s="211" t="s">
        <v>475</v>
      </c>
      <c r="G379" s="209"/>
      <c r="H379" s="212" t="s">
        <v>21</v>
      </c>
      <c r="I379" s="213"/>
      <c r="J379" s="209"/>
      <c r="K379" s="209"/>
      <c r="L379" s="214"/>
      <c r="M379" s="215"/>
      <c r="N379" s="216"/>
      <c r="O379" s="216"/>
      <c r="P379" s="216"/>
      <c r="Q379" s="216"/>
      <c r="R379" s="216"/>
      <c r="S379" s="216"/>
      <c r="T379" s="217"/>
      <c r="AT379" s="218" t="s">
        <v>140</v>
      </c>
      <c r="AU379" s="218" t="s">
        <v>81</v>
      </c>
      <c r="AV379" s="11" t="s">
        <v>77</v>
      </c>
      <c r="AW379" s="11" t="s">
        <v>36</v>
      </c>
      <c r="AX379" s="11" t="s">
        <v>72</v>
      </c>
      <c r="AY379" s="218" t="s">
        <v>127</v>
      </c>
    </row>
    <row r="380" spans="2:51" s="12" customFormat="1" ht="13.5">
      <c r="B380" s="219"/>
      <c r="C380" s="220"/>
      <c r="D380" s="232" t="s">
        <v>140</v>
      </c>
      <c r="E380" s="242" t="s">
        <v>21</v>
      </c>
      <c r="F380" s="243" t="s">
        <v>476</v>
      </c>
      <c r="G380" s="220"/>
      <c r="H380" s="244">
        <v>4</v>
      </c>
      <c r="I380" s="224"/>
      <c r="J380" s="220"/>
      <c r="K380" s="220"/>
      <c r="L380" s="225"/>
      <c r="M380" s="226"/>
      <c r="N380" s="227"/>
      <c r="O380" s="227"/>
      <c r="P380" s="227"/>
      <c r="Q380" s="227"/>
      <c r="R380" s="227"/>
      <c r="S380" s="227"/>
      <c r="T380" s="228"/>
      <c r="AT380" s="229" t="s">
        <v>140</v>
      </c>
      <c r="AU380" s="229" t="s">
        <v>81</v>
      </c>
      <c r="AV380" s="12" t="s">
        <v>81</v>
      </c>
      <c r="AW380" s="12" t="s">
        <v>36</v>
      </c>
      <c r="AX380" s="12" t="s">
        <v>77</v>
      </c>
      <c r="AY380" s="229" t="s">
        <v>127</v>
      </c>
    </row>
    <row r="381" spans="2:65" s="1" customFormat="1" ht="22.5" customHeight="1">
      <c r="B381" s="40"/>
      <c r="C381" s="192" t="s">
        <v>477</v>
      </c>
      <c r="D381" s="192" t="s">
        <v>129</v>
      </c>
      <c r="E381" s="193" t="s">
        <v>478</v>
      </c>
      <c r="F381" s="194" t="s">
        <v>479</v>
      </c>
      <c r="G381" s="195" t="s">
        <v>451</v>
      </c>
      <c r="H381" s="196">
        <v>3</v>
      </c>
      <c r="I381" s="197"/>
      <c r="J381" s="198">
        <f>ROUND(I381*H381,2)</f>
        <v>0</v>
      </c>
      <c r="K381" s="194" t="s">
        <v>133</v>
      </c>
      <c r="L381" s="60"/>
      <c r="M381" s="199" t="s">
        <v>21</v>
      </c>
      <c r="N381" s="200" t="s">
        <v>43</v>
      </c>
      <c r="O381" s="41"/>
      <c r="P381" s="201">
        <f>O381*H381</f>
        <v>0</v>
      </c>
      <c r="Q381" s="201">
        <v>0.0007</v>
      </c>
      <c r="R381" s="201">
        <f>Q381*H381</f>
        <v>0.0021</v>
      </c>
      <c r="S381" s="201">
        <v>0</v>
      </c>
      <c r="T381" s="202">
        <f>S381*H381</f>
        <v>0</v>
      </c>
      <c r="AR381" s="23" t="s">
        <v>134</v>
      </c>
      <c r="AT381" s="23" t="s">
        <v>129</v>
      </c>
      <c r="AU381" s="23" t="s">
        <v>81</v>
      </c>
      <c r="AY381" s="23" t="s">
        <v>127</v>
      </c>
      <c r="BE381" s="203">
        <f>IF(N381="základní",J381,0)</f>
        <v>0</v>
      </c>
      <c r="BF381" s="203">
        <f>IF(N381="snížená",J381,0)</f>
        <v>0</v>
      </c>
      <c r="BG381" s="203">
        <f>IF(N381="zákl. přenesená",J381,0)</f>
        <v>0</v>
      </c>
      <c r="BH381" s="203">
        <f>IF(N381="sníž. přenesená",J381,0)</f>
        <v>0</v>
      </c>
      <c r="BI381" s="203">
        <f>IF(N381="nulová",J381,0)</f>
        <v>0</v>
      </c>
      <c r="BJ381" s="23" t="s">
        <v>77</v>
      </c>
      <c r="BK381" s="203">
        <f>ROUND(I381*H381,2)</f>
        <v>0</v>
      </c>
      <c r="BL381" s="23" t="s">
        <v>134</v>
      </c>
      <c r="BM381" s="23" t="s">
        <v>480</v>
      </c>
    </row>
    <row r="382" spans="2:47" s="1" customFormat="1" ht="13.5">
      <c r="B382" s="40"/>
      <c r="C382" s="62"/>
      <c r="D382" s="204" t="s">
        <v>136</v>
      </c>
      <c r="E382" s="62"/>
      <c r="F382" s="205" t="s">
        <v>481</v>
      </c>
      <c r="G382" s="62"/>
      <c r="H382" s="62"/>
      <c r="I382" s="162"/>
      <c r="J382" s="62"/>
      <c r="K382" s="62"/>
      <c r="L382" s="60"/>
      <c r="M382" s="206"/>
      <c r="N382" s="41"/>
      <c r="O382" s="41"/>
      <c r="P382" s="41"/>
      <c r="Q382" s="41"/>
      <c r="R382" s="41"/>
      <c r="S382" s="41"/>
      <c r="T382" s="77"/>
      <c r="AT382" s="23" t="s">
        <v>136</v>
      </c>
      <c r="AU382" s="23" t="s">
        <v>81</v>
      </c>
    </row>
    <row r="383" spans="2:47" s="1" customFormat="1" ht="135">
      <c r="B383" s="40"/>
      <c r="C383" s="62"/>
      <c r="D383" s="204" t="s">
        <v>138</v>
      </c>
      <c r="E383" s="62"/>
      <c r="F383" s="207" t="s">
        <v>482</v>
      </c>
      <c r="G383" s="62"/>
      <c r="H383" s="62"/>
      <c r="I383" s="162"/>
      <c r="J383" s="62"/>
      <c r="K383" s="62"/>
      <c r="L383" s="60"/>
      <c r="M383" s="206"/>
      <c r="N383" s="41"/>
      <c r="O383" s="41"/>
      <c r="P383" s="41"/>
      <c r="Q383" s="41"/>
      <c r="R383" s="41"/>
      <c r="S383" s="41"/>
      <c r="T383" s="77"/>
      <c r="AT383" s="23" t="s">
        <v>138</v>
      </c>
      <c r="AU383" s="23" t="s">
        <v>81</v>
      </c>
    </row>
    <row r="384" spans="2:51" s="11" customFormat="1" ht="13.5">
      <c r="B384" s="208"/>
      <c r="C384" s="209"/>
      <c r="D384" s="204" t="s">
        <v>140</v>
      </c>
      <c r="E384" s="210" t="s">
        <v>21</v>
      </c>
      <c r="F384" s="211" t="s">
        <v>141</v>
      </c>
      <c r="G384" s="209"/>
      <c r="H384" s="212" t="s">
        <v>21</v>
      </c>
      <c r="I384" s="213"/>
      <c r="J384" s="209"/>
      <c r="K384" s="209"/>
      <c r="L384" s="214"/>
      <c r="M384" s="215"/>
      <c r="N384" s="216"/>
      <c r="O384" s="216"/>
      <c r="P384" s="216"/>
      <c r="Q384" s="216"/>
      <c r="R384" s="216"/>
      <c r="S384" s="216"/>
      <c r="T384" s="217"/>
      <c r="AT384" s="218" t="s">
        <v>140</v>
      </c>
      <c r="AU384" s="218" t="s">
        <v>81</v>
      </c>
      <c r="AV384" s="11" t="s">
        <v>77</v>
      </c>
      <c r="AW384" s="11" t="s">
        <v>36</v>
      </c>
      <c r="AX384" s="11" t="s">
        <v>72</v>
      </c>
      <c r="AY384" s="218" t="s">
        <v>127</v>
      </c>
    </row>
    <row r="385" spans="2:51" s="12" customFormat="1" ht="13.5">
      <c r="B385" s="219"/>
      <c r="C385" s="220"/>
      <c r="D385" s="204" t="s">
        <v>140</v>
      </c>
      <c r="E385" s="221" t="s">
        <v>21</v>
      </c>
      <c r="F385" s="222" t="s">
        <v>483</v>
      </c>
      <c r="G385" s="220"/>
      <c r="H385" s="223">
        <v>1</v>
      </c>
      <c r="I385" s="224"/>
      <c r="J385" s="220"/>
      <c r="K385" s="220"/>
      <c r="L385" s="225"/>
      <c r="M385" s="226"/>
      <c r="N385" s="227"/>
      <c r="O385" s="227"/>
      <c r="P385" s="227"/>
      <c r="Q385" s="227"/>
      <c r="R385" s="227"/>
      <c r="S385" s="227"/>
      <c r="T385" s="228"/>
      <c r="AT385" s="229" t="s">
        <v>140</v>
      </c>
      <c r="AU385" s="229" t="s">
        <v>81</v>
      </c>
      <c r="AV385" s="12" t="s">
        <v>81</v>
      </c>
      <c r="AW385" s="12" t="s">
        <v>36</v>
      </c>
      <c r="AX385" s="12" t="s">
        <v>72</v>
      </c>
      <c r="AY385" s="229" t="s">
        <v>127</v>
      </c>
    </row>
    <row r="386" spans="2:51" s="12" customFormat="1" ht="13.5">
      <c r="B386" s="219"/>
      <c r="C386" s="220"/>
      <c r="D386" s="204" t="s">
        <v>140</v>
      </c>
      <c r="E386" s="221" t="s">
        <v>21</v>
      </c>
      <c r="F386" s="222" t="s">
        <v>484</v>
      </c>
      <c r="G386" s="220"/>
      <c r="H386" s="223">
        <v>1</v>
      </c>
      <c r="I386" s="224"/>
      <c r="J386" s="220"/>
      <c r="K386" s="220"/>
      <c r="L386" s="225"/>
      <c r="M386" s="226"/>
      <c r="N386" s="227"/>
      <c r="O386" s="227"/>
      <c r="P386" s="227"/>
      <c r="Q386" s="227"/>
      <c r="R386" s="227"/>
      <c r="S386" s="227"/>
      <c r="T386" s="228"/>
      <c r="AT386" s="229" t="s">
        <v>140</v>
      </c>
      <c r="AU386" s="229" t="s">
        <v>81</v>
      </c>
      <c r="AV386" s="12" t="s">
        <v>81</v>
      </c>
      <c r="AW386" s="12" t="s">
        <v>36</v>
      </c>
      <c r="AX386" s="12" t="s">
        <v>72</v>
      </c>
      <c r="AY386" s="229" t="s">
        <v>127</v>
      </c>
    </row>
    <row r="387" spans="2:51" s="12" customFormat="1" ht="13.5">
      <c r="B387" s="219"/>
      <c r="C387" s="220"/>
      <c r="D387" s="204" t="s">
        <v>140</v>
      </c>
      <c r="E387" s="221" t="s">
        <v>21</v>
      </c>
      <c r="F387" s="222" t="s">
        <v>485</v>
      </c>
      <c r="G387" s="220"/>
      <c r="H387" s="223">
        <v>1</v>
      </c>
      <c r="I387" s="224"/>
      <c r="J387" s="220"/>
      <c r="K387" s="220"/>
      <c r="L387" s="225"/>
      <c r="M387" s="226"/>
      <c r="N387" s="227"/>
      <c r="O387" s="227"/>
      <c r="P387" s="227"/>
      <c r="Q387" s="227"/>
      <c r="R387" s="227"/>
      <c r="S387" s="227"/>
      <c r="T387" s="228"/>
      <c r="AT387" s="229" t="s">
        <v>140</v>
      </c>
      <c r="AU387" s="229" t="s">
        <v>81</v>
      </c>
      <c r="AV387" s="12" t="s">
        <v>81</v>
      </c>
      <c r="AW387" s="12" t="s">
        <v>36</v>
      </c>
      <c r="AX387" s="12" t="s">
        <v>72</v>
      </c>
      <c r="AY387" s="229" t="s">
        <v>127</v>
      </c>
    </row>
    <row r="388" spans="2:51" s="13" customFormat="1" ht="13.5">
      <c r="B388" s="230"/>
      <c r="C388" s="231"/>
      <c r="D388" s="232" t="s">
        <v>140</v>
      </c>
      <c r="E388" s="233" t="s">
        <v>21</v>
      </c>
      <c r="F388" s="234" t="s">
        <v>146</v>
      </c>
      <c r="G388" s="231"/>
      <c r="H388" s="235">
        <v>3</v>
      </c>
      <c r="I388" s="236"/>
      <c r="J388" s="231"/>
      <c r="K388" s="231"/>
      <c r="L388" s="237"/>
      <c r="M388" s="238"/>
      <c r="N388" s="239"/>
      <c r="O388" s="239"/>
      <c r="P388" s="239"/>
      <c r="Q388" s="239"/>
      <c r="R388" s="239"/>
      <c r="S388" s="239"/>
      <c r="T388" s="240"/>
      <c r="AT388" s="241" t="s">
        <v>140</v>
      </c>
      <c r="AU388" s="241" t="s">
        <v>81</v>
      </c>
      <c r="AV388" s="13" t="s">
        <v>134</v>
      </c>
      <c r="AW388" s="13" t="s">
        <v>36</v>
      </c>
      <c r="AX388" s="13" t="s">
        <v>77</v>
      </c>
      <c r="AY388" s="241" t="s">
        <v>127</v>
      </c>
    </row>
    <row r="389" spans="2:65" s="1" customFormat="1" ht="22.5" customHeight="1">
      <c r="B389" s="40"/>
      <c r="C389" s="245" t="s">
        <v>486</v>
      </c>
      <c r="D389" s="245" t="s">
        <v>257</v>
      </c>
      <c r="E389" s="246" t="s">
        <v>487</v>
      </c>
      <c r="F389" s="247" t="s">
        <v>488</v>
      </c>
      <c r="G389" s="248" t="s">
        <v>451</v>
      </c>
      <c r="H389" s="249">
        <v>1</v>
      </c>
      <c r="I389" s="250"/>
      <c r="J389" s="251">
        <f>ROUND(I389*H389,2)</f>
        <v>0</v>
      </c>
      <c r="K389" s="247" t="s">
        <v>133</v>
      </c>
      <c r="L389" s="252"/>
      <c r="M389" s="253" t="s">
        <v>21</v>
      </c>
      <c r="N389" s="254" t="s">
        <v>43</v>
      </c>
      <c r="O389" s="41"/>
      <c r="P389" s="201">
        <f>O389*H389</f>
        <v>0</v>
      </c>
      <c r="Q389" s="201">
        <v>0.0031</v>
      </c>
      <c r="R389" s="201">
        <f>Q389*H389</f>
        <v>0.0031</v>
      </c>
      <c r="S389" s="201">
        <v>0</v>
      </c>
      <c r="T389" s="202">
        <f>S389*H389</f>
        <v>0</v>
      </c>
      <c r="AR389" s="23" t="s">
        <v>197</v>
      </c>
      <c r="AT389" s="23" t="s">
        <v>257</v>
      </c>
      <c r="AU389" s="23" t="s">
        <v>81</v>
      </c>
      <c r="AY389" s="23" t="s">
        <v>127</v>
      </c>
      <c r="BE389" s="203">
        <f>IF(N389="základní",J389,0)</f>
        <v>0</v>
      </c>
      <c r="BF389" s="203">
        <f>IF(N389="snížená",J389,0)</f>
        <v>0</v>
      </c>
      <c r="BG389" s="203">
        <f>IF(N389="zákl. přenesená",J389,0)</f>
        <v>0</v>
      </c>
      <c r="BH389" s="203">
        <f>IF(N389="sníž. přenesená",J389,0)</f>
        <v>0</v>
      </c>
      <c r="BI389" s="203">
        <f>IF(N389="nulová",J389,0)</f>
        <v>0</v>
      </c>
      <c r="BJ389" s="23" t="s">
        <v>77</v>
      </c>
      <c r="BK389" s="203">
        <f>ROUND(I389*H389,2)</f>
        <v>0</v>
      </c>
      <c r="BL389" s="23" t="s">
        <v>134</v>
      </c>
      <c r="BM389" s="23" t="s">
        <v>489</v>
      </c>
    </row>
    <row r="390" spans="2:47" s="1" customFormat="1" ht="13.5">
      <c r="B390" s="40"/>
      <c r="C390" s="62"/>
      <c r="D390" s="204" t="s">
        <v>136</v>
      </c>
      <c r="E390" s="62"/>
      <c r="F390" s="205" t="s">
        <v>488</v>
      </c>
      <c r="G390" s="62"/>
      <c r="H390" s="62"/>
      <c r="I390" s="162"/>
      <c r="J390" s="62"/>
      <c r="K390" s="62"/>
      <c r="L390" s="60"/>
      <c r="M390" s="206"/>
      <c r="N390" s="41"/>
      <c r="O390" s="41"/>
      <c r="P390" s="41"/>
      <c r="Q390" s="41"/>
      <c r="R390" s="41"/>
      <c r="S390" s="41"/>
      <c r="T390" s="77"/>
      <c r="AT390" s="23" t="s">
        <v>136</v>
      </c>
      <c r="AU390" s="23" t="s">
        <v>81</v>
      </c>
    </row>
    <row r="391" spans="2:51" s="11" customFormat="1" ht="13.5">
      <c r="B391" s="208"/>
      <c r="C391" s="209"/>
      <c r="D391" s="204" t="s">
        <v>140</v>
      </c>
      <c r="E391" s="210" t="s">
        <v>21</v>
      </c>
      <c r="F391" s="211" t="s">
        <v>490</v>
      </c>
      <c r="G391" s="209"/>
      <c r="H391" s="212" t="s">
        <v>21</v>
      </c>
      <c r="I391" s="213"/>
      <c r="J391" s="209"/>
      <c r="K391" s="209"/>
      <c r="L391" s="214"/>
      <c r="M391" s="215"/>
      <c r="N391" s="216"/>
      <c r="O391" s="216"/>
      <c r="P391" s="216"/>
      <c r="Q391" s="216"/>
      <c r="R391" s="216"/>
      <c r="S391" s="216"/>
      <c r="T391" s="217"/>
      <c r="AT391" s="218" t="s">
        <v>140</v>
      </c>
      <c r="AU391" s="218" t="s">
        <v>81</v>
      </c>
      <c r="AV391" s="11" t="s">
        <v>77</v>
      </c>
      <c r="AW391" s="11" t="s">
        <v>36</v>
      </c>
      <c r="AX391" s="11" t="s">
        <v>72</v>
      </c>
      <c r="AY391" s="218" t="s">
        <v>127</v>
      </c>
    </row>
    <row r="392" spans="2:51" s="12" customFormat="1" ht="13.5">
      <c r="B392" s="219"/>
      <c r="C392" s="220"/>
      <c r="D392" s="232" t="s">
        <v>140</v>
      </c>
      <c r="E392" s="242" t="s">
        <v>21</v>
      </c>
      <c r="F392" s="243" t="s">
        <v>491</v>
      </c>
      <c r="G392" s="220"/>
      <c r="H392" s="244">
        <v>1</v>
      </c>
      <c r="I392" s="224"/>
      <c r="J392" s="220"/>
      <c r="K392" s="220"/>
      <c r="L392" s="225"/>
      <c r="M392" s="226"/>
      <c r="N392" s="227"/>
      <c r="O392" s="227"/>
      <c r="P392" s="227"/>
      <c r="Q392" s="227"/>
      <c r="R392" s="227"/>
      <c r="S392" s="227"/>
      <c r="T392" s="228"/>
      <c r="AT392" s="229" t="s">
        <v>140</v>
      </c>
      <c r="AU392" s="229" t="s">
        <v>81</v>
      </c>
      <c r="AV392" s="12" t="s">
        <v>81</v>
      </c>
      <c r="AW392" s="12" t="s">
        <v>36</v>
      </c>
      <c r="AX392" s="12" t="s">
        <v>77</v>
      </c>
      <c r="AY392" s="229" t="s">
        <v>127</v>
      </c>
    </row>
    <row r="393" spans="2:65" s="1" customFormat="1" ht="22.5" customHeight="1">
      <c r="B393" s="40"/>
      <c r="C393" s="245" t="s">
        <v>492</v>
      </c>
      <c r="D393" s="245" t="s">
        <v>257</v>
      </c>
      <c r="E393" s="246" t="s">
        <v>493</v>
      </c>
      <c r="F393" s="247" t="s">
        <v>494</v>
      </c>
      <c r="G393" s="248" t="s">
        <v>451</v>
      </c>
      <c r="H393" s="249">
        <v>1</v>
      </c>
      <c r="I393" s="250"/>
      <c r="J393" s="251">
        <f>ROUND(I393*H393,2)</f>
        <v>0</v>
      </c>
      <c r="K393" s="247" t="s">
        <v>133</v>
      </c>
      <c r="L393" s="252"/>
      <c r="M393" s="253" t="s">
        <v>21</v>
      </c>
      <c r="N393" s="254" t="s">
        <v>43</v>
      </c>
      <c r="O393" s="41"/>
      <c r="P393" s="201">
        <f>O393*H393</f>
        <v>0</v>
      </c>
      <c r="Q393" s="201">
        <v>0.002</v>
      </c>
      <c r="R393" s="201">
        <f>Q393*H393</f>
        <v>0.002</v>
      </c>
      <c r="S393" s="201">
        <v>0</v>
      </c>
      <c r="T393" s="202">
        <f>S393*H393</f>
        <v>0</v>
      </c>
      <c r="AR393" s="23" t="s">
        <v>197</v>
      </c>
      <c r="AT393" s="23" t="s">
        <v>257</v>
      </c>
      <c r="AU393" s="23" t="s">
        <v>81</v>
      </c>
      <c r="AY393" s="23" t="s">
        <v>127</v>
      </c>
      <c r="BE393" s="203">
        <f>IF(N393="základní",J393,0)</f>
        <v>0</v>
      </c>
      <c r="BF393" s="203">
        <f>IF(N393="snížená",J393,0)</f>
        <v>0</v>
      </c>
      <c r="BG393" s="203">
        <f>IF(N393="zákl. přenesená",J393,0)</f>
        <v>0</v>
      </c>
      <c r="BH393" s="203">
        <f>IF(N393="sníž. přenesená",J393,0)</f>
        <v>0</v>
      </c>
      <c r="BI393" s="203">
        <f>IF(N393="nulová",J393,0)</f>
        <v>0</v>
      </c>
      <c r="BJ393" s="23" t="s">
        <v>77</v>
      </c>
      <c r="BK393" s="203">
        <f>ROUND(I393*H393,2)</f>
        <v>0</v>
      </c>
      <c r="BL393" s="23" t="s">
        <v>134</v>
      </c>
      <c r="BM393" s="23" t="s">
        <v>495</v>
      </c>
    </row>
    <row r="394" spans="2:47" s="1" customFormat="1" ht="13.5">
      <c r="B394" s="40"/>
      <c r="C394" s="62"/>
      <c r="D394" s="204" t="s">
        <v>136</v>
      </c>
      <c r="E394" s="62"/>
      <c r="F394" s="205" t="s">
        <v>496</v>
      </c>
      <c r="G394" s="62"/>
      <c r="H394" s="62"/>
      <c r="I394" s="162"/>
      <c r="J394" s="62"/>
      <c r="K394" s="62"/>
      <c r="L394" s="60"/>
      <c r="M394" s="206"/>
      <c r="N394" s="41"/>
      <c r="O394" s="41"/>
      <c r="P394" s="41"/>
      <c r="Q394" s="41"/>
      <c r="R394" s="41"/>
      <c r="S394" s="41"/>
      <c r="T394" s="77"/>
      <c r="AT394" s="23" t="s">
        <v>136</v>
      </c>
      <c r="AU394" s="23" t="s">
        <v>81</v>
      </c>
    </row>
    <row r="395" spans="2:51" s="11" customFormat="1" ht="13.5">
      <c r="B395" s="208"/>
      <c r="C395" s="209"/>
      <c r="D395" s="204" t="s">
        <v>140</v>
      </c>
      <c r="E395" s="210" t="s">
        <v>21</v>
      </c>
      <c r="F395" s="211" t="s">
        <v>490</v>
      </c>
      <c r="G395" s="209"/>
      <c r="H395" s="212" t="s">
        <v>21</v>
      </c>
      <c r="I395" s="213"/>
      <c r="J395" s="209"/>
      <c r="K395" s="209"/>
      <c r="L395" s="214"/>
      <c r="M395" s="215"/>
      <c r="N395" s="216"/>
      <c r="O395" s="216"/>
      <c r="P395" s="216"/>
      <c r="Q395" s="216"/>
      <c r="R395" s="216"/>
      <c r="S395" s="216"/>
      <c r="T395" s="217"/>
      <c r="AT395" s="218" t="s">
        <v>140</v>
      </c>
      <c r="AU395" s="218" t="s">
        <v>81</v>
      </c>
      <c r="AV395" s="11" t="s">
        <v>77</v>
      </c>
      <c r="AW395" s="11" t="s">
        <v>36</v>
      </c>
      <c r="AX395" s="11" t="s">
        <v>72</v>
      </c>
      <c r="AY395" s="218" t="s">
        <v>127</v>
      </c>
    </row>
    <row r="396" spans="2:51" s="12" customFormat="1" ht="13.5">
      <c r="B396" s="219"/>
      <c r="C396" s="220"/>
      <c r="D396" s="232" t="s">
        <v>140</v>
      </c>
      <c r="E396" s="242" t="s">
        <v>21</v>
      </c>
      <c r="F396" s="243" t="s">
        <v>484</v>
      </c>
      <c r="G396" s="220"/>
      <c r="H396" s="244">
        <v>1</v>
      </c>
      <c r="I396" s="224"/>
      <c r="J396" s="220"/>
      <c r="K396" s="220"/>
      <c r="L396" s="225"/>
      <c r="M396" s="226"/>
      <c r="N396" s="227"/>
      <c r="O396" s="227"/>
      <c r="P396" s="227"/>
      <c r="Q396" s="227"/>
      <c r="R396" s="227"/>
      <c r="S396" s="227"/>
      <c r="T396" s="228"/>
      <c r="AT396" s="229" t="s">
        <v>140</v>
      </c>
      <c r="AU396" s="229" t="s">
        <v>81</v>
      </c>
      <c r="AV396" s="12" t="s">
        <v>81</v>
      </c>
      <c r="AW396" s="12" t="s">
        <v>36</v>
      </c>
      <c r="AX396" s="12" t="s">
        <v>77</v>
      </c>
      <c r="AY396" s="229" t="s">
        <v>127</v>
      </c>
    </row>
    <row r="397" spans="2:65" s="1" customFormat="1" ht="22.5" customHeight="1">
      <c r="B397" s="40"/>
      <c r="C397" s="245" t="s">
        <v>497</v>
      </c>
      <c r="D397" s="245" t="s">
        <v>257</v>
      </c>
      <c r="E397" s="246" t="s">
        <v>498</v>
      </c>
      <c r="F397" s="247" t="s">
        <v>499</v>
      </c>
      <c r="G397" s="248" t="s">
        <v>451</v>
      </c>
      <c r="H397" s="249">
        <v>1</v>
      </c>
      <c r="I397" s="250"/>
      <c r="J397" s="251">
        <f>ROUND(I397*H397,2)</f>
        <v>0</v>
      </c>
      <c r="K397" s="247" t="s">
        <v>133</v>
      </c>
      <c r="L397" s="252"/>
      <c r="M397" s="253" t="s">
        <v>21</v>
      </c>
      <c r="N397" s="254" t="s">
        <v>43</v>
      </c>
      <c r="O397" s="41"/>
      <c r="P397" s="201">
        <f>O397*H397</f>
        <v>0</v>
      </c>
      <c r="Q397" s="201">
        <v>0.003</v>
      </c>
      <c r="R397" s="201">
        <f>Q397*H397</f>
        <v>0.003</v>
      </c>
      <c r="S397" s="201">
        <v>0</v>
      </c>
      <c r="T397" s="202">
        <f>S397*H397</f>
        <v>0</v>
      </c>
      <c r="AR397" s="23" t="s">
        <v>197</v>
      </c>
      <c r="AT397" s="23" t="s">
        <v>257</v>
      </c>
      <c r="AU397" s="23" t="s">
        <v>81</v>
      </c>
      <c r="AY397" s="23" t="s">
        <v>127</v>
      </c>
      <c r="BE397" s="203">
        <f>IF(N397="základní",J397,0)</f>
        <v>0</v>
      </c>
      <c r="BF397" s="203">
        <f>IF(N397="snížená",J397,0)</f>
        <v>0</v>
      </c>
      <c r="BG397" s="203">
        <f>IF(N397="zákl. přenesená",J397,0)</f>
        <v>0</v>
      </c>
      <c r="BH397" s="203">
        <f>IF(N397="sníž. přenesená",J397,0)</f>
        <v>0</v>
      </c>
      <c r="BI397" s="203">
        <f>IF(N397="nulová",J397,0)</f>
        <v>0</v>
      </c>
      <c r="BJ397" s="23" t="s">
        <v>77</v>
      </c>
      <c r="BK397" s="203">
        <f>ROUND(I397*H397,2)</f>
        <v>0</v>
      </c>
      <c r="BL397" s="23" t="s">
        <v>134</v>
      </c>
      <c r="BM397" s="23" t="s">
        <v>500</v>
      </c>
    </row>
    <row r="398" spans="2:47" s="1" customFormat="1" ht="13.5">
      <c r="B398" s="40"/>
      <c r="C398" s="62"/>
      <c r="D398" s="204" t="s">
        <v>136</v>
      </c>
      <c r="E398" s="62"/>
      <c r="F398" s="205" t="s">
        <v>501</v>
      </c>
      <c r="G398" s="62"/>
      <c r="H398" s="62"/>
      <c r="I398" s="162"/>
      <c r="J398" s="62"/>
      <c r="K398" s="62"/>
      <c r="L398" s="60"/>
      <c r="M398" s="206"/>
      <c r="N398" s="41"/>
      <c r="O398" s="41"/>
      <c r="P398" s="41"/>
      <c r="Q398" s="41"/>
      <c r="R398" s="41"/>
      <c r="S398" s="41"/>
      <c r="T398" s="77"/>
      <c r="AT398" s="23" t="s">
        <v>136</v>
      </c>
      <c r="AU398" s="23" t="s">
        <v>81</v>
      </c>
    </row>
    <row r="399" spans="2:51" s="11" customFormat="1" ht="13.5">
      <c r="B399" s="208"/>
      <c r="C399" s="209"/>
      <c r="D399" s="204" t="s">
        <v>140</v>
      </c>
      <c r="E399" s="210" t="s">
        <v>21</v>
      </c>
      <c r="F399" s="211" t="s">
        <v>490</v>
      </c>
      <c r="G399" s="209"/>
      <c r="H399" s="212" t="s">
        <v>21</v>
      </c>
      <c r="I399" s="213"/>
      <c r="J399" s="209"/>
      <c r="K399" s="209"/>
      <c r="L399" s="214"/>
      <c r="M399" s="215"/>
      <c r="N399" s="216"/>
      <c r="O399" s="216"/>
      <c r="P399" s="216"/>
      <c r="Q399" s="216"/>
      <c r="R399" s="216"/>
      <c r="S399" s="216"/>
      <c r="T399" s="217"/>
      <c r="AT399" s="218" t="s">
        <v>140</v>
      </c>
      <c r="AU399" s="218" t="s">
        <v>81</v>
      </c>
      <c r="AV399" s="11" t="s">
        <v>77</v>
      </c>
      <c r="AW399" s="11" t="s">
        <v>36</v>
      </c>
      <c r="AX399" s="11" t="s">
        <v>72</v>
      </c>
      <c r="AY399" s="218" t="s">
        <v>127</v>
      </c>
    </row>
    <row r="400" spans="2:51" s="12" customFormat="1" ht="13.5">
      <c r="B400" s="219"/>
      <c r="C400" s="220"/>
      <c r="D400" s="232" t="s">
        <v>140</v>
      </c>
      <c r="E400" s="242" t="s">
        <v>21</v>
      </c>
      <c r="F400" s="243" t="s">
        <v>502</v>
      </c>
      <c r="G400" s="220"/>
      <c r="H400" s="244">
        <v>1</v>
      </c>
      <c r="I400" s="224"/>
      <c r="J400" s="220"/>
      <c r="K400" s="220"/>
      <c r="L400" s="225"/>
      <c r="M400" s="226"/>
      <c r="N400" s="227"/>
      <c r="O400" s="227"/>
      <c r="P400" s="227"/>
      <c r="Q400" s="227"/>
      <c r="R400" s="227"/>
      <c r="S400" s="227"/>
      <c r="T400" s="228"/>
      <c r="AT400" s="229" t="s">
        <v>140</v>
      </c>
      <c r="AU400" s="229" t="s">
        <v>81</v>
      </c>
      <c r="AV400" s="12" t="s">
        <v>81</v>
      </c>
      <c r="AW400" s="12" t="s">
        <v>36</v>
      </c>
      <c r="AX400" s="12" t="s">
        <v>77</v>
      </c>
      <c r="AY400" s="229" t="s">
        <v>127</v>
      </c>
    </row>
    <row r="401" spans="2:65" s="1" customFormat="1" ht="22.5" customHeight="1">
      <c r="B401" s="40"/>
      <c r="C401" s="192" t="s">
        <v>503</v>
      </c>
      <c r="D401" s="192" t="s">
        <v>129</v>
      </c>
      <c r="E401" s="193" t="s">
        <v>504</v>
      </c>
      <c r="F401" s="194" t="s">
        <v>505</v>
      </c>
      <c r="G401" s="195" t="s">
        <v>451</v>
      </c>
      <c r="H401" s="196">
        <v>2</v>
      </c>
      <c r="I401" s="197"/>
      <c r="J401" s="198">
        <f>ROUND(I401*H401,2)</f>
        <v>0</v>
      </c>
      <c r="K401" s="194" t="s">
        <v>133</v>
      </c>
      <c r="L401" s="60"/>
      <c r="M401" s="199" t="s">
        <v>21</v>
      </c>
      <c r="N401" s="200" t="s">
        <v>43</v>
      </c>
      <c r="O401" s="41"/>
      <c r="P401" s="201">
        <f>O401*H401</f>
        <v>0</v>
      </c>
      <c r="Q401" s="201">
        <v>0.112405</v>
      </c>
      <c r="R401" s="201">
        <f>Q401*H401</f>
        <v>0.22481</v>
      </c>
      <c r="S401" s="201">
        <v>0</v>
      </c>
      <c r="T401" s="202">
        <f>S401*H401</f>
        <v>0</v>
      </c>
      <c r="AR401" s="23" t="s">
        <v>134</v>
      </c>
      <c r="AT401" s="23" t="s">
        <v>129</v>
      </c>
      <c r="AU401" s="23" t="s">
        <v>81</v>
      </c>
      <c r="AY401" s="23" t="s">
        <v>127</v>
      </c>
      <c r="BE401" s="203">
        <f>IF(N401="základní",J401,0)</f>
        <v>0</v>
      </c>
      <c r="BF401" s="203">
        <f>IF(N401="snížená",J401,0)</f>
        <v>0</v>
      </c>
      <c r="BG401" s="203">
        <f>IF(N401="zákl. přenesená",J401,0)</f>
        <v>0</v>
      </c>
      <c r="BH401" s="203">
        <f>IF(N401="sníž. přenesená",J401,0)</f>
        <v>0</v>
      </c>
      <c r="BI401" s="203">
        <f>IF(N401="nulová",J401,0)</f>
        <v>0</v>
      </c>
      <c r="BJ401" s="23" t="s">
        <v>77</v>
      </c>
      <c r="BK401" s="203">
        <f>ROUND(I401*H401,2)</f>
        <v>0</v>
      </c>
      <c r="BL401" s="23" t="s">
        <v>134</v>
      </c>
      <c r="BM401" s="23" t="s">
        <v>506</v>
      </c>
    </row>
    <row r="402" spans="2:47" s="1" customFormat="1" ht="13.5">
      <c r="B402" s="40"/>
      <c r="C402" s="62"/>
      <c r="D402" s="204" t="s">
        <v>136</v>
      </c>
      <c r="E402" s="62"/>
      <c r="F402" s="205" t="s">
        <v>507</v>
      </c>
      <c r="G402" s="62"/>
      <c r="H402" s="62"/>
      <c r="I402" s="162"/>
      <c r="J402" s="62"/>
      <c r="K402" s="62"/>
      <c r="L402" s="60"/>
      <c r="M402" s="206"/>
      <c r="N402" s="41"/>
      <c r="O402" s="41"/>
      <c r="P402" s="41"/>
      <c r="Q402" s="41"/>
      <c r="R402" s="41"/>
      <c r="S402" s="41"/>
      <c r="T402" s="77"/>
      <c r="AT402" s="23" t="s">
        <v>136</v>
      </c>
      <c r="AU402" s="23" t="s">
        <v>81</v>
      </c>
    </row>
    <row r="403" spans="2:47" s="1" customFormat="1" ht="94.5">
      <c r="B403" s="40"/>
      <c r="C403" s="62"/>
      <c r="D403" s="204" t="s">
        <v>138</v>
      </c>
      <c r="E403" s="62"/>
      <c r="F403" s="207" t="s">
        <v>508</v>
      </c>
      <c r="G403" s="62"/>
      <c r="H403" s="62"/>
      <c r="I403" s="162"/>
      <c r="J403" s="62"/>
      <c r="K403" s="62"/>
      <c r="L403" s="60"/>
      <c r="M403" s="206"/>
      <c r="N403" s="41"/>
      <c r="O403" s="41"/>
      <c r="P403" s="41"/>
      <c r="Q403" s="41"/>
      <c r="R403" s="41"/>
      <c r="S403" s="41"/>
      <c r="T403" s="77"/>
      <c r="AT403" s="23" t="s">
        <v>138</v>
      </c>
      <c r="AU403" s="23" t="s">
        <v>81</v>
      </c>
    </row>
    <row r="404" spans="2:51" s="11" customFormat="1" ht="13.5">
      <c r="B404" s="208"/>
      <c r="C404" s="209"/>
      <c r="D404" s="204" t="s">
        <v>140</v>
      </c>
      <c r="E404" s="210" t="s">
        <v>21</v>
      </c>
      <c r="F404" s="211" t="s">
        <v>141</v>
      </c>
      <c r="G404" s="209"/>
      <c r="H404" s="212" t="s">
        <v>21</v>
      </c>
      <c r="I404" s="213"/>
      <c r="J404" s="209"/>
      <c r="K404" s="209"/>
      <c r="L404" s="214"/>
      <c r="M404" s="215"/>
      <c r="N404" s="216"/>
      <c r="O404" s="216"/>
      <c r="P404" s="216"/>
      <c r="Q404" s="216"/>
      <c r="R404" s="216"/>
      <c r="S404" s="216"/>
      <c r="T404" s="217"/>
      <c r="AT404" s="218" t="s">
        <v>140</v>
      </c>
      <c r="AU404" s="218" t="s">
        <v>81</v>
      </c>
      <c r="AV404" s="11" t="s">
        <v>77</v>
      </c>
      <c r="AW404" s="11" t="s">
        <v>36</v>
      </c>
      <c r="AX404" s="11" t="s">
        <v>72</v>
      </c>
      <c r="AY404" s="218" t="s">
        <v>127</v>
      </c>
    </row>
    <row r="405" spans="2:51" s="12" customFormat="1" ht="13.5">
      <c r="B405" s="219"/>
      <c r="C405" s="220"/>
      <c r="D405" s="204" t="s">
        <v>140</v>
      </c>
      <c r="E405" s="221" t="s">
        <v>21</v>
      </c>
      <c r="F405" s="222" t="s">
        <v>483</v>
      </c>
      <c r="G405" s="220"/>
      <c r="H405" s="223">
        <v>1</v>
      </c>
      <c r="I405" s="224"/>
      <c r="J405" s="220"/>
      <c r="K405" s="220"/>
      <c r="L405" s="225"/>
      <c r="M405" s="226"/>
      <c r="N405" s="227"/>
      <c r="O405" s="227"/>
      <c r="P405" s="227"/>
      <c r="Q405" s="227"/>
      <c r="R405" s="227"/>
      <c r="S405" s="227"/>
      <c r="T405" s="228"/>
      <c r="AT405" s="229" t="s">
        <v>140</v>
      </c>
      <c r="AU405" s="229" t="s">
        <v>81</v>
      </c>
      <c r="AV405" s="12" t="s">
        <v>81</v>
      </c>
      <c r="AW405" s="12" t="s">
        <v>36</v>
      </c>
      <c r="AX405" s="12" t="s">
        <v>72</v>
      </c>
      <c r="AY405" s="229" t="s">
        <v>127</v>
      </c>
    </row>
    <row r="406" spans="2:51" s="12" customFormat="1" ht="13.5">
      <c r="B406" s="219"/>
      <c r="C406" s="220"/>
      <c r="D406" s="204" t="s">
        <v>140</v>
      </c>
      <c r="E406" s="221" t="s">
        <v>21</v>
      </c>
      <c r="F406" s="222" t="s">
        <v>485</v>
      </c>
      <c r="G406" s="220"/>
      <c r="H406" s="223">
        <v>1</v>
      </c>
      <c r="I406" s="224"/>
      <c r="J406" s="220"/>
      <c r="K406" s="220"/>
      <c r="L406" s="225"/>
      <c r="M406" s="226"/>
      <c r="N406" s="227"/>
      <c r="O406" s="227"/>
      <c r="P406" s="227"/>
      <c r="Q406" s="227"/>
      <c r="R406" s="227"/>
      <c r="S406" s="227"/>
      <c r="T406" s="228"/>
      <c r="AT406" s="229" t="s">
        <v>140</v>
      </c>
      <c r="AU406" s="229" t="s">
        <v>81</v>
      </c>
      <c r="AV406" s="12" t="s">
        <v>81</v>
      </c>
      <c r="AW406" s="12" t="s">
        <v>36</v>
      </c>
      <c r="AX406" s="12" t="s">
        <v>72</v>
      </c>
      <c r="AY406" s="229" t="s">
        <v>127</v>
      </c>
    </row>
    <row r="407" spans="2:51" s="13" customFormat="1" ht="13.5">
      <c r="B407" s="230"/>
      <c r="C407" s="231"/>
      <c r="D407" s="232" t="s">
        <v>140</v>
      </c>
      <c r="E407" s="233" t="s">
        <v>21</v>
      </c>
      <c r="F407" s="234" t="s">
        <v>146</v>
      </c>
      <c r="G407" s="231"/>
      <c r="H407" s="235">
        <v>2</v>
      </c>
      <c r="I407" s="236"/>
      <c r="J407" s="231"/>
      <c r="K407" s="231"/>
      <c r="L407" s="237"/>
      <c r="M407" s="238"/>
      <c r="N407" s="239"/>
      <c r="O407" s="239"/>
      <c r="P407" s="239"/>
      <c r="Q407" s="239"/>
      <c r="R407" s="239"/>
      <c r="S407" s="239"/>
      <c r="T407" s="240"/>
      <c r="AT407" s="241" t="s">
        <v>140</v>
      </c>
      <c r="AU407" s="241" t="s">
        <v>81</v>
      </c>
      <c r="AV407" s="13" t="s">
        <v>134</v>
      </c>
      <c r="AW407" s="13" t="s">
        <v>36</v>
      </c>
      <c r="AX407" s="13" t="s">
        <v>77</v>
      </c>
      <c r="AY407" s="241" t="s">
        <v>127</v>
      </c>
    </row>
    <row r="408" spans="2:65" s="1" customFormat="1" ht="22.5" customHeight="1">
      <c r="B408" s="40"/>
      <c r="C408" s="245" t="s">
        <v>509</v>
      </c>
      <c r="D408" s="245" t="s">
        <v>257</v>
      </c>
      <c r="E408" s="246" t="s">
        <v>510</v>
      </c>
      <c r="F408" s="247" t="s">
        <v>511</v>
      </c>
      <c r="G408" s="248" t="s">
        <v>451</v>
      </c>
      <c r="H408" s="249">
        <v>2</v>
      </c>
      <c r="I408" s="250"/>
      <c r="J408" s="251">
        <f>ROUND(I408*H408,2)</f>
        <v>0</v>
      </c>
      <c r="K408" s="247" t="s">
        <v>133</v>
      </c>
      <c r="L408" s="252"/>
      <c r="M408" s="253" t="s">
        <v>21</v>
      </c>
      <c r="N408" s="254" t="s">
        <v>43</v>
      </c>
      <c r="O408" s="41"/>
      <c r="P408" s="201">
        <f>O408*H408</f>
        <v>0</v>
      </c>
      <c r="Q408" s="201">
        <v>0.0061</v>
      </c>
      <c r="R408" s="201">
        <f>Q408*H408</f>
        <v>0.0122</v>
      </c>
      <c r="S408" s="201">
        <v>0</v>
      </c>
      <c r="T408" s="202">
        <f>S408*H408</f>
        <v>0</v>
      </c>
      <c r="AR408" s="23" t="s">
        <v>197</v>
      </c>
      <c r="AT408" s="23" t="s">
        <v>257</v>
      </c>
      <c r="AU408" s="23" t="s">
        <v>81</v>
      </c>
      <c r="AY408" s="23" t="s">
        <v>127</v>
      </c>
      <c r="BE408" s="203">
        <f>IF(N408="základní",J408,0)</f>
        <v>0</v>
      </c>
      <c r="BF408" s="203">
        <f>IF(N408="snížená",J408,0)</f>
        <v>0</v>
      </c>
      <c r="BG408" s="203">
        <f>IF(N408="zákl. přenesená",J408,0)</f>
        <v>0</v>
      </c>
      <c r="BH408" s="203">
        <f>IF(N408="sníž. přenesená",J408,0)</f>
        <v>0</v>
      </c>
      <c r="BI408" s="203">
        <f>IF(N408="nulová",J408,0)</f>
        <v>0</v>
      </c>
      <c r="BJ408" s="23" t="s">
        <v>77</v>
      </c>
      <c r="BK408" s="203">
        <f>ROUND(I408*H408,2)</f>
        <v>0</v>
      </c>
      <c r="BL408" s="23" t="s">
        <v>134</v>
      </c>
      <c r="BM408" s="23" t="s">
        <v>512</v>
      </c>
    </row>
    <row r="409" spans="2:47" s="1" customFormat="1" ht="13.5">
      <c r="B409" s="40"/>
      <c r="C409" s="62"/>
      <c r="D409" s="204" t="s">
        <v>136</v>
      </c>
      <c r="E409" s="62"/>
      <c r="F409" s="205" t="s">
        <v>511</v>
      </c>
      <c r="G409" s="62"/>
      <c r="H409" s="62"/>
      <c r="I409" s="162"/>
      <c r="J409" s="62"/>
      <c r="K409" s="62"/>
      <c r="L409" s="60"/>
      <c r="M409" s="206"/>
      <c r="N409" s="41"/>
      <c r="O409" s="41"/>
      <c r="P409" s="41"/>
      <c r="Q409" s="41"/>
      <c r="R409" s="41"/>
      <c r="S409" s="41"/>
      <c r="T409" s="77"/>
      <c r="AT409" s="23" t="s">
        <v>136</v>
      </c>
      <c r="AU409" s="23" t="s">
        <v>81</v>
      </c>
    </row>
    <row r="410" spans="2:51" s="12" customFormat="1" ht="13.5">
      <c r="B410" s="219"/>
      <c r="C410" s="220"/>
      <c r="D410" s="232" t="s">
        <v>140</v>
      </c>
      <c r="E410" s="242" t="s">
        <v>21</v>
      </c>
      <c r="F410" s="243" t="s">
        <v>513</v>
      </c>
      <c r="G410" s="220"/>
      <c r="H410" s="244">
        <v>2</v>
      </c>
      <c r="I410" s="224"/>
      <c r="J410" s="220"/>
      <c r="K410" s="220"/>
      <c r="L410" s="225"/>
      <c r="M410" s="226"/>
      <c r="N410" s="227"/>
      <c r="O410" s="227"/>
      <c r="P410" s="227"/>
      <c r="Q410" s="227"/>
      <c r="R410" s="227"/>
      <c r="S410" s="227"/>
      <c r="T410" s="228"/>
      <c r="AT410" s="229" t="s">
        <v>140</v>
      </c>
      <c r="AU410" s="229" t="s">
        <v>81</v>
      </c>
      <c r="AV410" s="12" t="s">
        <v>81</v>
      </c>
      <c r="AW410" s="12" t="s">
        <v>36</v>
      </c>
      <c r="AX410" s="12" t="s">
        <v>77</v>
      </c>
      <c r="AY410" s="229" t="s">
        <v>127</v>
      </c>
    </row>
    <row r="411" spans="2:65" s="1" customFormat="1" ht="22.5" customHeight="1">
      <c r="B411" s="40"/>
      <c r="C411" s="192" t="s">
        <v>514</v>
      </c>
      <c r="D411" s="192" t="s">
        <v>129</v>
      </c>
      <c r="E411" s="193" t="s">
        <v>515</v>
      </c>
      <c r="F411" s="194" t="s">
        <v>516</v>
      </c>
      <c r="G411" s="195" t="s">
        <v>451</v>
      </c>
      <c r="H411" s="196">
        <v>87</v>
      </c>
      <c r="I411" s="197"/>
      <c r="J411" s="198">
        <f>ROUND(I411*H411,2)</f>
        <v>0</v>
      </c>
      <c r="K411" s="194" t="s">
        <v>21</v>
      </c>
      <c r="L411" s="60"/>
      <c r="M411" s="199" t="s">
        <v>21</v>
      </c>
      <c r="N411" s="200" t="s">
        <v>43</v>
      </c>
      <c r="O411" s="41"/>
      <c r="P411" s="201">
        <f>O411*H411</f>
        <v>0</v>
      </c>
      <c r="Q411" s="201">
        <v>0</v>
      </c>
      <c r="R411" s="201">
        <f>Q411*H411</f>
        <v>0</v>
      </c>
      <c r="S411" s="201">
        <v>0</v>
      </c>
      <c r="T411" s="202">
        <f>S411*H411</f>
        <v>0</v>
      </c>
      <c r="AR411" s="23" t="s">
        <v>134</v>
      </c>
      <c r="AT411" s="23" t="s">
        <v>129</v>
      </c>
      <c r="AU411" s="23" t="s">
        <v>81</v>
      </c>
      <c r="AY411" s="23" t="s">
        <v>127</v>
      </c>
      <c r="BE411" s="203">
        <f>IF(N411="základní",J411,0)</f>
        <v>0</v>
      </c>
      <c r="BF411" s="203">
        <f>IF(N411="snížená",J411,0)</f>
        <v>0</v>
      </c>
      <c r="BG411" s="203">
        <f>IF(N411="zákl. přenesená",J411,0)</f>
        <v>0</v>
      </c>
      <c r="BH411" s="203">
        <f>IF(N411="sníž. přenesená",J411,0)</f>
        <v>0</v>
      </c>
      <c r="BI411" s="203">
        <f>IF(N411="nulová",J411,0)</f>
        <v>0</v>
      </c>
      <c r="BJ411" s="23" t="s">
        <v>77</v>
      </c>
      <c r="BK411" s="203">
        <f>ROUND(I411*H411,2)</f>
        <v>0</v>
      </c>
      <c r="BL411" s="23" t="s">
        <v>134</v>
      </c>
      <c r="BM411" s="23" t="s">
        <v>517</v>
      </c>
    </row>
    <row r="412" spans="2:47" s="1" customFormat="1" ht="13.5">
      <c r="B412" s="40"/>
      <c r="C412" s="62"/>
      <c r="D412" s="204" t="s">
        <v>136</v>
      </c>
      <c r="E412" s="62"/>
      <c r="F412" s="205" t="s">
        <v>516</v>
      </c>
      <c r="G412" s="62"/>
      <c r="H412" s="62"/>
      <c r="I412" s="162"/>
      <c r="J412" s="62"/>
      <c r="K412" s="62"/>
      <c r="L412" s="60"/>
      <c r="M412" s="206"/>
      <c r="N412" s="41"/>
      <c r="O412" s="41"/>
      <c r="P412" s="41"/>
      <c r="Q412" s="41"/>
      <c r="R412" s="41"/>
      <c r="S412" s="41"/>
      <c r="T412" s="77"/>
      <c r="AT412" s="23" t="s">
        <v>136</v>
      </c>
      <c r="AU412" s="23" t="s">
        <v>81</v>
      </c>
    </row>
    <row r="413" spans="2:51" s="11" customFormat="1" ht="13.5">
      <c r="B413" s="208"/>
      <c r="C413" s="209"/>
      <c r="D413" s="204" t="s">
        <v>140</v>
      </c>
      <c r="E413" s="210" t="s">
        <v>21</v>
      </c>
      <c r="F413" s="211" t="s">
        <v>141</v>
      </c>
      <c r="G413" s="209"/>
      <c r="H413" s="212" t="s">
        <v>21</v>
      </c>
      <c r="I413" s="213"/>
      <c r="J413" s="209"/>
      <c r="K413" s="209"/>
      <c r="L413" s="214"/>
      <c r="M413" s="215"/>
      <c r="N413" s="216"/>
      <c r="O413" s="216"/>
      <c r="P413" s="216"/>
      <c r="Q413" s="216"/>
      <c r="R413" s="216"/>
      <c r="S413" s="216"/>
      <c r="T413" s="217"/>
      <c r="AT413" s="218" t="s">
        <v>140</v>
      </c>
      <c r="AU413" s="218" t="s">
        <v>81</v>
      </c>
      <c r="AV413" s="11" t="s">
        <v>77</v>
      </c>
      <c r="AW413" s="11" t="s">
        <v>36</v>
      </c>
      <c r="AX413" s="11" t="s">
        <v>72</v>
      </c>
      <c r="AY413" s="218" t="s">
        <v>127</v>
      </c>
    </row>
    <row r="414" spans="2:51" s="12" customFormat="1" ht="13.5">
      <c r="B414" s="219"/>
      <c r="C414" s="220"/>
      <c r="D414" s="232" t="s">
        <v>140</v>
      </c>
      <c r="E414" s="242" t="s">
        <v>21</v>
      </c>
      <c r="F414" s="243" t="s">
        <v>518</v>
      </c>
      <c r="G414" s="220"/>
      <c r="H414" s="244">
        <v>87</v>
      </c>
      <c r="I414" s="224"/>
      <c r="J414" s="220"/>
      <c r="K414" s="220"/>
      <c r="L414" s="225"/>
      <c r="M414" s="226"/>
      <c r="N414" s="227"/>
      <c r="O414" s="227"/>
      <c r="P414" s="227"/>
      <c r="Q414" s="227"/>
      <c r="R414" s="227"/>
      <c r="S414" s="227"/>
      <c r="T414" s="228"/>
      <c r="AT414" s="229" t="s">
        <v>140</v>
      </c>
      <c r="AU414" s="229" t="s">
        <v>81</v>
      </c>
      <c r="AV414" s="12" t="s">
        <v>81</v>
      </c>
      <c r="AW414" s="12" t="s">
        <v>36</v>
      </c>
      <c r="AX414" s="12" t="s">
        <v>77</v>
      </c>
      <c r="AY414" s="229" t="s">
        <v>127</v>
      </c>
    </row>
    <row r="415" spans="2:65" s="1" customFormat="1" ht="22.5" customHeight="1">
      <c r="B415" s="40"/>
      <c r="C415" s="245" t="s">
        <v>519</v>
      </c>
      <c r="D415" s="245" t="s">
        <v>257</v>
      </c>
      <c r="E415" s="246" t="s">
        <v>520</v>
      </c>
      <c r="F415" s="247" t="s">
        <v>521</v>
      </c>
      <c r="G415" s="248" t="s">
        <v>451</v>
      </c>
      <c r="H415" s="249">
        <v>87</v>
      </c>
      <c r="I415" s="250"/>
      <c r="J415" s="251">
        <f>ROUND(I415*H415,2)</f>
        <v>0</v>
      </c>
      <c r="K415" s="247" t="s">
        <v>21</v>
      </c>
      <c r="L415" s="252"/>
      <c r="M415" s="253" t="s">
        <v>21</v>
      </c>
      <c r="N415" s="254" t="s">
        <v>43</v>
      </c>
      <c r="O415" s="41"/>
      <c r="P415" s="201">
        <f>O415*H415</f>
        <v>0</v>
      </c>
      <c r="Q415" s="201">
        <v>0</v>
      </c>
      <c r="R415" s="201">
        <f>Q415*H415</f>
        <v>0</v>
      </c>
      <c r="S415" s="201">
        <v>0</v>
      </c>
      <c r="T415" s="202">
        <f>S415*H415</f>
        <v>0</v>
      </c>
      <c r="AR415" s="23" t="s">
        <v>197</v>
      </c>
      <c r="AT415" s="23" t="s">
        <v>257</v>
      </c>
      <c r="AU415" s="23" t="s">
        <v>81</v>
      </c>
      <c r="AY415" s="23" t="s">
        <v>127</v>
      </c>
      <c r="BE415" s="203">
        <f>IF(N415="základní",J415,0)</f>
        <v>0</v>
      </c>
      <c r="BF415" s="203">
        <f>IF(N415="snížená",J415,0)</f>
        <v>0</v>
      </c>
      <c r="BG415" s="203">
        <f>IF(N415="zákl. přenesená",J415,0)</f>
        <v>0</v>
      </c>
      <c r="BH415" s="203">
        <f>IF(N415="sníž. přenesená",J415,0)</f>
        <v>0</v>
      </c>
      <c r="BI415" s="203">
        <f>IF(N415="nulová",J415,0)</f>
        <v>0</v>
      </c>
      <c r="BJ415" s="23" t="s">
        <v>77</v>
      </c>
      <c r="BK415" s="203">
        <f>ROUND(I415*H415,2)</f>
        <v>0</v>
      </c>
      <c r="BL415" s="23" t="s">
        <v>134</v>
      </c>
      <c r="BM415" s="23" t="s">
        <v>522</v>
      </c>
    </row>
    <row r="416" spans="2:47" s="1" customFormat="1" ht="13.5">
      <c r="B416" s="40"/>
      <c r="C416" s="62"/>
      <c r="D416" s="204" t="s">
        <v>136</v>
      </c>
      <c r="E416" s="62"/>
      <c r="F416" s="205" t="s">
        <v>521</v>
      </c>
      <c r="G416" s="62"/>
      <c r="H416" s="62"/>
      <c r="I416" s="162"/>
      <c r="J416" s="62"/>
      <c r="K416" s="62"/>
      <c r="L416" s="60"/>
      <c r="M416" s="206"/>
      <c r="N416" s="41"/>
      <c r="O416" s="41"/>
      <c r="P416" s="41"/>
      <c r="Q416" s="41"/>
      <c r="R416" s="41"/>
      <c r="S416" s="41"/>
      <c r="T416" s="77"/>
      <c r="AT416" s="23" t="s">
        <v>136</v>
      </c>
      <c r="AU416" s="23" t="s">
        <v>81</v>
      </c>
    </row>
    <row r="417" spans="2:51" s="12" customFormat="1" ht="13.5">
      <c r="B417" s="219"/>
      <c r="C417" s="220"/>
      <c r="D417" s="232" t="s">
        <v>140</v>
      </c>
      <c r="E417" s="242" t="s">
        <v>21</v>
      </c>
      <c r="F417" s="243" t="s">
        <v>523</v>
      </c>
      <c r="G417" s="220"/>
      <c r="H417" s="244">
        <v>87</v>
      </c>
      <c r="I417" s="224"/>
      <c r="J417" s="220"/>
      <c r="K417" s="220"/>
      <c r="L417" s="225"/>
      <c r="M417" s="226"/>
      <c r="N417" s="227"/>
      <c r="O417" s="227"/>
      <c r="P417" s="227"/>
      <c r="Q417" s="227"/>
      <c r="R417" s="227"/>
      <c r="S417" s="227"/>
      <c r="T417" s="228"/>
      <c r="AT417" s="229" t="s">
        <v>140</v>
      </c>
      <c r="AU417" s="229" t="s">
        <v>81</v>
      </c>
      <c r="AV417" s="12" t="s">
        <v>81</v>
      </c>
      <c r="AW417" s="12" t="s">
        <v>36</v>
      </c>
      <c r="AX417" s="12" t="s">
        <v>77</v>
      </c>
      <c r="AY417" s="229" t="s">
        <v>127</v>
      </c>
    </row>
    <row r="418" spans="2:65" s="1" customFormat="1" ht="22.5" customHeight="1">
      <c r="B418" s="40"/>
      <c r="C418" s="192" t="s">
        <v>524</v>
      </c>
      <c r="D418" s="192" t="s">
        <v>129</v>
      </c>
      <c r="E418" s="193" t="s">
        <v>525</v>
      </c>
      <c r="F418" s="194" t="s">
        <v>526</v>
      </c>
      <c r="G418" s="195" t="s">
        <v>170</v>
      </c>
      <c r="H418" s="196">
        <v>20.82</v>
      </c>
      <c r="I418" s="197"/>
      <c r="J418" s="198">
        <f>ROUND(I418*H418,2)</f>
        <v>0</v>
      </c>
      <c r="K418" s="194" t="s">
        <v>133</v>
      </c>
      <c r="L418" s="60"/>
      <c r="M418" s="199" t="s">
        <v>21</v>
      </c>
      <c r="N418" s="200" t="s">
        <v>43</v>
      </c>
      <c r="O418" s="41"/>
      <c r="P418" s="201">
        <f>O418*H418</f>
        <v>0</v>
      </c>
      <c r="Q418" s="201">
        <v>0.071904</v>
      </c>
      <c r="R418" s="201">
        <f>Q418*H418</f>
        <v>1.49704128</v>
      </c>
      <c r="S418" s="201">
        <v>0</v>
      </c>
      <c r="T418" s="202">
        <f>S418*H418</f>
        <v>0</v>
      </c>
      <c r="AR418" s="23" t="s">
        <v>134</v>
      </c>
      <c r="AT418" s="23" t="s">
        <v>129</v>
      </c>
      <c r="AU418" s="23" t="s">
        <v>81</v>
      </c>
      <c r="AY418" s="23" t="s">
        <v>127</v>
      </c>
      <c r="BE418" s="203">
        <f>IF(N418="základní",J418,0)</f>
        <v>0</v>
      </c>
      <c r="BF418" s="203">
        <f>IF(N418="snížená",J418,0)</f>
        <v>0</v>
      </c>
      <c r="BG418" s="203">
        <f>IF(N418="zákl. přenesená",J418,0)</f>
        <v>0</v>
      </c>
      <c r="BH418" s="203">
        <f>IF(N418="sníž. přenesená",J418,0)</f>
        <v>0</v>
      </c>
      <c r="BI418" s="203">
        <f>IF(N418="nulová",J418,0)</f>
        <v>0</v>
      </c>
      <c r="BJ418" s="23" t="s">
        <v>77</v>
      </c>
      <c r="BK418" s="203">
        <f>ROUND(I418*H418,2)</f>
        <v>0</v>
      </c>
      <c r="BL418" s="23" t="s">
        <v>134</v>
      </c>
      <c r="BM418" s="23" t="s">
        <v>527</v>
      </c>
    </row>
    <row r="419" spans="2:47" s="1" customFormat="1" ht="40.5">
      <c r="B419" s="40"/>
      <c r="C419" s="62"/>
      <c r="D419" s="204" t="s">
        <v>136</v>
      </c>
      <c r="E419" s="62"/>
      <c r="F419" s="205" t="s">
        <v>528</v>
      </c>
      <c r="G419" s="62"/>
      <c r="H419" s="62"/>
      <c r="I419" s="162"/>
      <c r="J419" s="62"/>
      <c r="K419" s="62"/>
      <c r="L419" s="60"/>
      <c r="M419" s="206"/>
      <c r="N419" s="41"/>
      <c r="O419" s="41"/>
      <c r="P419" s="41"/>
      <c r="Q419" s="41"/>
      <c r="R419" s="41"/>
      <c r="S419" s="41"/>
      <c r="T419" s="77"/>
      <c r="AT419" s="23" t="s">
        <v>136</v>
      </c>
      <c r="AU419" s="23" t="s">
        <v>81</v>
      </c>
    </row>
    <row r="420" spans="2:47" s="1" customFormat="1" ht="135">
      <c r="B420" s="40"/>
      <c r="C420" s="62"/>
      <c r="D420" s="204" t="s">
        <v>138</v>
      </c>
      <c r="E420" s="62"/>
      <c r="F420" s="207" t="s">
        <v>529</v>
      </c>
      <c r="G420" s="62"/>
      <c r="H420" s="62"/>
      <c r="I420" s="162"/>
      <c r="J420" s="62"/>
      <c r="K420" s="62"/>
      <c r="L420" s="60"/>
      <c r="M420" s="206"/>
      <c r="N420" s="41"/>
      <c r="O420" s="41"/>
      <c r="P420" s="41"/>
      <c r="Q420" s="41"/>
      <c r="R420" s="41"/>
      <c r="S420" s="41"/>
      <c r="T420" s="77"/>
      <c r="AT420" s="23" t="s">
        <v>138</v>
      </c>
      <c r="AU420" s="23" t="s">
        <v>81</v>
      </c>
    </row>
    <row r="421" spans="2:51" s="11" customFormat="1" ht="13.5">
      <c r="B421" s="208"/>
      <c r="C421" s="209"/>
      <c r="D421" s="204" t="s">
        <v>140</v>
      </c>
      <c r="E421" s="210" t="s">
        <v>21</v>
      </c>
      <c r="F421" s="211" t="s">
        <v>141</v>
      </c>
      <c r="G421" s="209"/>
      <c r="H421" s="212" t="s">
        <v>21</v>
      </c>
      <c r="I421" s="213"/>
      <c r="J421" s="209"/>
      <c r="K421" s="209"/>
      <c r="L421" s="214"/>
      <c r="M421" s="215"/>
      <c r="N421" s="216"/>
      <c r="O421" s="216"/>
      <c r="P421" s="216"/>
      <c r="Q421" s="216"/>
      <c r="R421" s="216"/>
      <c r="S421" s="216"/>
      <c r="T421" s="217"/>
      <c r="AT421" s="218" t="s">
        <v>140</v>
      </c>
      <c r="AU421" s="218" t="s">
        <v>81</v>
      </c>
      <c r="AV421" s="11" t="s">
        <v>77</v>
      </c>
      <c r="AW421" s="11" t="s">
        <v>36</v>
      </c>
      <c r="AX421" s="11" t="s">
        <v>72</v>
      </c>
      <c r="AY421" s="218" t="s">
        <v>127</v>
      </c>
    </row>
    <row r="422" spans="2:51" s="11" customFormat="1" ht="13.5">
      <c r="B422" s="208"/>
      <c r="C422" s="209"/>
      <c r="D422" s="204" t="s">
        <v>140</v>
      </c>
      <c r="E422" s="210" t="s">
        <v>21</v>
      </c>
      <c r="F422" s="211" t="s">
        <v>530</v>
      </c>
      <c r="G422" s="209"/>
      <c r="H422" s="212" t="s">
        <v>21</v>
      </c>
      <c r="I422" s="213"/>
      <c r="J422" s="209"/>
      <c r="K422" s="209"/>
      <c r="L422" s="214"/>
      <c r="M422" s="215"/>
      <c r="N422" s="216"/>
      <c r="O422" s="216"/>
      <c r="P422" s="216"/>
      <c r="Q422" s="216"/>
      <c r="R422" s="216"/>
      <c r="S422" s="216"/>
      <c r="T422" s="217"/>
      <c r="AT422" s="218" t="s">
        <v>140</v>
      </c>
      <c r="AU422" s="218" t="s">
        <v>81</v>
      </c>
      <c r="AV422" s="11" t="s">
        <v>77</v>
      </c>
      <c r="AW422" s="11" t="s">
        <v>36</v>
      </c>
      <c r="AX422" s="11" t="s">
        <v>72</v>
      </c>
      <c r="AY422" s="218" t="s">
        <v>127</v>
      </c>
    </row>
    <row r="423" spans="2:51" s="12" customFormat="1" ht="13.5">
      <c r="B423" s="219"/>
      <c r="C423" s="220"/>
      <c r="D423" s="232" t="s">
        <v>140</v>
      </c>
      <c r="E423" s="242" t="s">
        <v>21</v>
      </c>
      <c r="F423" s="243" t="s">
        <v>531</v>
      </c>
      <c r="G423" s="220"/>
      <c r="H423" s="244">
        <v>20.82</v>
      </c>
      <c r="I423" s="224"/>
      <c r="J423" s="220"/>
      <c r="K423" s="220"/>
      <c r="L423" s="225"/>
      <c r="M423" s="226"/>
      <c r="N423" s="227"/>
      <c r="O423" s="227"/>
      <c r="P423" s="227"/>
      <c r="Q423" s="227"/>
      <c r="R423" s="227"/>
      <c r="S423" s="227"/>
      <c r="T423" s="228"/>
      <c r="AT423" s="229" t="s">
        <v>140</v>
      </c>
      <c r="AU423" s="229" t="s">
        <v>81</v>
      </c>
      <c r="AV423" s="12" t="s">
        <v>81</v>
      </c>
      <c r="AW423" s="12" t="s">
        <v>36</v>
      </c>
      <c r="AX423" s="12" t="s">
        <v>77</v>
      </c>
      <c r="AY423" s="229" t="s">
        <v>127</v>
      </c>
    </row>
    <row r="424" spans="2:65" s="1" customFormat="1" ht="22.5" customHeight="1">
      <c r="B424" s="40"/>
      <c r="C424" s="192" t="s">
        <v>532</v>
      </c>
      <c r="D424" s="192" t="s">
        <v>129</v>
      </c>
      <c r="E424" s="193" t="s">
        <v>533</v>
      </c>
      <c r="F424" s="194" t="s">
        <v>534</v>
      </c>
      <c r="G424" s="195" t="s">
        <v>170</v>
      </c>
      <c r="H424" s="196">
        <v>20.82</v>
      </c>
      <c r="I424" s="197"/>
      <c r="J424" s="198">
        <f>ROUND(I424*H424,2)</f>
        <v>0</v>
      </c>
      <c r="K424" s="194" t="s">
        <v>133</v>
      </c>
      <c r="L424" s="60"/>
      <c r="M424" s="199" t="s">
        <v>21</v>
      </c>
      <c r="N424" s="200" t="s">
        <v>43</v>
      </c>
      <c r="O424" s="41"/>
      <c r="P424" s="201">
        <f>O424*H424</f>
        <v>0</v>
      </c>
      <c r="Q424" s="201">
        <v>0.089776</v>
      </c>
      <c r="R424" s="201">
        <f>Q424*H424</f>
        <v>1.86913632</v>
      </c>
      <c r="S424" s="201">
        <v>0</v>
      </c>
      <c r="T424" s="202">
        <f>S424*H424</f>
        <v>0</v>
      </c>
      <c r="AR424" s="23" t="s">
        <v>134</v>
      </c>
      <c r="AT424" s="23" t="s">
        <v>129</v>
      </c>
      <c r="AU424" s="23" t="s">
        <v>81</v>
      </c>
      <c r="AY424" s="23" t="s">
        <v>127</v>
      </c>
      <c r="BE424" s="203">
        <f>IF(N424="základní",J424,0)</f>
        <v>0</v>
      </c>
      <c r="BF424" s="203">
        <f>IF(N424="snížená",J424,0)</f>
        <v>0</v>
      </c>
      <c r="BG424" s="203">
        <f>IF(N424="zákl. přenesená",J424,0)</f>
        <v>0</v>
      </c>
      <c r="BH424" s="203">
        <f>IF(N424="sníž. přenesená",J424,0)</f>
        <v>0</v>
      </c>
      <c r="BI424" s="203">
        <f>IF(N424="nulová",J424,0)</f>
        <v>0</v>
      </c>
      <c r="BJ424" s="23" t="s">
        <v>77</v>
      </c>
      <c r="BK424" s="203">
        <f>ROUND(I424*H424,2)</f>
        <v>0</v>
      </c>
      <c r="BL424" s="23" t="s">
        <v>134</v>
      </c>
      <c r="BM424" s="23" t="s">
        <v>535</v>
      </c>
    </row>
    <row r="425" spans="2:47" s="1" customFormat="1" ht="40.5">
      <c r="B425" s="40"/>
      <c r="C425" s="62"/>
      <c r="D425" s="204" t="s">
        <v>136</v>
      </c>
      <c r="E425" s="62"/>
      <c r="F425" s="205" t="s">
        <v>536</v>
      </c>
      <c r="G425" s="62"/>
      <c r="H425" s="62"/>
      <c r="I425" s="162"/>
      <c r="J425" s="62"/>
      <c r="K425" s="62"/>
      <c r="L425" s="60"/>
      <c r="M425" s="206"/>
      <c r="N425" s="41"/>
      <c r="O425" s="41"/>
      <c r="P425" s="41"/>
      <c r="Q425" s="41"/>
      <c r="R425" s="41"/>
      <c r="S425" s="41"/>
      <c r="T425" s="77"/>
      <c r="AT425" s="23" t="s">
        <v>136</v>
      </c>
      <c r="AU425" s="23" t="s">
        <v>81</v>
      </c>
    </row>
    <row r="426" spans="2:47" s="1" customFormat="1" ht="135">
      <c r="B426" s="40"/>
      <c r="C426" s="62"/>
      <c r="D426" s="204" t="s">
        <v>138</v>
      </c>
      <c r="E426" s="62"/>
      <c r="F426" s="207" t="s">
        <v>529</v>
      </c>
      <c r="G426" s="62"/>
      <c r="H426" s="62"/>
      <c r="I426" s="162"/>
      <c r="J426" s="62"/>
      <c r="K426" s="62"/>
      <c r="L426" s="60"/>
      <c r="M426" s="206"/>
      <c r="N426" s="41"/>
      <c r="O426" s="41"/>
      <c r="P426" s="41"/>
      <c r="Q426" s="41"/>
      <c r="R426" s="41"/>
      <c r="S426" s="41"/>
      <c r="T426" s="77"/>
      <c r="AT426" s="23" t="s">
        <v>138</v>
      </c>
      <c r="AU426" s="23" t="s">
        <v>81</v>
      </c>
    </row>
    <row r="427" spans="2:51" s="11" customFormat="1" ht="13.5">
      <c r="B427" s="208"/>
      <c r="C427" s="209"/>
      <c r="D427" s="204" t="s">
        <v>140</v>
      </c>
      <c r="E427" s="210" t="s">
        <v>21</v>
      </c>
      <c r="F427" s="211" t="s">
        <v>141</v>
      </c>
      <c r="G427" s="209"/>
      <c r="H427" s="212" t="s">
        <v>21</v>
      </c>
      <c r="I427" s="213"/>
      <c r="J427" s="209"/>
      <c r="K427" s="209"/>
      <c r="L427" s="214"/>
      <c r="M427" s="215"/>
      <c r="N427" s="216"/>
      <c r="O427" s="216"/>
      <c r="P427" s="216"/>
      <c r="Q427" s="216"/>
      <c r="R427" s="216"/>
      <c r="S427" s="216"/>
      <c r="T427" s="217"/>
      <c r="AT427" s="218" t="s">
        <v>140</v>
      </c>
      <c r="AU427" s="218" t="s">
        <v>81</v>
      </c>
      <c r="AV427" s="11" t="s">
        <v>77</v>
      </c>
      <c r="AW427" s="11" t="s">
        <v>36</v>
      </c>
      <c r="AX427" s="11" t="s">
        <v>72</v>
      </c>
      <c r="AY427" s="218" t="s">
        <v>127</v>
      </c>
    </row>
    <row r="428" spans="2:51" s="11" customFormat="1" ht="13.5">
      <c r="B428" s="208"/>
      <c r="C428" s="209"/>
      <c r="D428" s="204" t="s">
        <v>140</v>
      </c>
      <c r="E428" s="210" t="s">
        <v>21</v>
      </c>
      <c r="F428" s="211" t="s">
        <v>530</v>
      </c>
      <c r="G428" s="209"/>
      <c r="H428" s="212" t="s">
        <v>21</v>
      </c>
      <c r="I428" s="213"/>
      <c r="J428" s="209"/>
      <c r="K428" s="209"/>
      <c r="L428" s="214"/>
      <c r="M428" s="215"/>
      <c r="N428" s="216"/>
      <c r="O428" s="216"/>
      <c r="P428" s="216"/>
      <c r="Q428" s="216"/>
      <c r="R428" s="216"/>
      <c r="S428" s="216"/>
      <c r="T428" s="217"/>
      <c r="AT428" s="218" t="s">
        <v>140</v>
      </c>
      <c r="AU428" s="218" t="s">
        <v>81</v>
      </c>
      <c r="AV428" s="11" t="s">
        <v>77</v>
      </c>
      <c r="AW428" s="11" t="s">
        <v>36</v>
      </c>
      <c r="AX428" s="11" t="s">
        <v>72</v>
      </c>
      <c r="AY428" s="218" t="s">
        <v>127</v>
      </c>
    </row>
    <row r="429" spans="2:51" s="12" customFormat="1" ht="13.5">
      <c r="B429" s="219"/>
      <c r="C429" s="220"/>
      <c r="D429" s="232" t="s">
        <v>140</v>
      </c>
      <c r="E429" s="242" t="s">
        <v>21</v>
      </c>
      <c r="F429" s="243" t="s">
        <v>531</v>
      </c>
      <c r="G429" s="220"/>
      <c r="H429" s="244">
        <v>20.82</v>
      </c>
      <c r="I429" s="224"/>
      <c r="J429" s="220"/>
      <c r="K429" s="220"/>
      <c r="L429" s="225"/>
      <c r="M429" s="226"/>
      <c r="N429" s="227"/>
      <c r="O429" s="227"/>
      <c r="P429" s="227"/>
      <c r="Q429" s="227"/>
      <c r="R429" s="227"/>
      <c r="S429" s="227"/>
      <c r="T429" s="228"/>
      <c r="AT429" s="229" t="s">
        <v>140</v>
      </c>
      <c r="AU429" s="229" t="s">
        <v>81</v>
      </c>
      <c r="AV429" s="12" t="s">
        <v>81</v>
      </c>
      <c r="AW429" s="12" t="s">
        <v>36</v>
      </c>
      <c r="AX429" s="12" t="s">
        <v>77</v>
      </c>
      <c r="AY429" s="229" t="s">
        <v>127</v>
      </c>
    </row>
    <row r="430" spans="2:65" s="1" customFormat="1" ht="22.5" customHeight="1">
      <c r="B430" s="40"/>
      <c r="C430" s="245" t="s">
        <v>537</v>
      </c>
      <c r="D430" s="245" t="s">
        <v>257</v>
      </c>
      <c r="E430" s="246" t="s">
        <v>404</v>
      </c>
      <c r="F430" s="247" t="s">
        <v>405</v>
      </c>
      <c r="G430" s="248" t="s">
        <v>239</v>
      </c>
      <c r="H430" s="249">
        <v>1.051</v>
      </c>
      <c r="I430" s="250"/>
      <c r="J430" s="251">
        <f>ROUND(I430*H430,2)</f>
        <v>0</v>
      </c>
      <c r="K430" s="247" t="s">
        <v>133</v>
      </c>
      <c r="L430" s="252"/>
      <c r="M430" s="253" t="s">
        <v>21</v>
      </c>
      <c r="N430" s="254" t="s">
        <v>43</v>
      </c>
      <c r="O430" s="41"/>
      <c r="P430" s="201">
        <f>O430*H430</f>
        <v>0</v>
      </c>
      <c r="Q430" s="201">
        <v>1</v>
      </c>
      <c r="R430" s="201">
        <f>Q430*H430</f>
        <v>1.051</v>
      </c>
      <c r="S430" s="201">
        <v>0</v>
      </c>
      <c r="T430" s="202">
        <f>S430*H430</f>
        <v>0</v>
      </c>
      <c r="AR430" s="23" t="s">
        <v>197</v>
      </c>
      <c r="AT430" s="23" t="s">
        <v>257</v>
      </c>
      <c r="AU430" s="23" t="s">
        <v>81</v>
      </c>
      <c r="AY430" s="23" t="s">
        <v>127</v>
      </c>
      <c r="BE430" s="203">
        <f>IF(N430="základní",J430,0)</f>
        <v>0</v>
      </c>
      <c r="BF430" s="203">
        <f>IF(N430="snížená",J430,0)</f>
        <v>0</v>
      </c>
      <c r="BG430" s="203">
        <f>IF(N430="zákl. přenesená",J430,0)</f>
        <v>0</v>
      </c>
      <c r="BH430" s="203">
        <f>IF(N430="sníž. přenesená",J430,0)</f>
        <v>0</v>
      </c>
      <c r="BI430" s="203">
        <f>IF(N430="nulová",J430,0)</f>
        <v>0</v>
      </c>
      <c r="BJ430" s="23" t="s">
        <v>77</v>
      </c>
      <c r="BK430" s="203">
        <f>ROUND(I430*H430,2)</f>
        <v>0</v>
      </c>
      <c r="BL430" s="23" t="s">
        <v>134</v>
      </c>
      <c r="BM430" s="23" t="s">
        <v>538</v>
      </c>
    </row>
    <row r="431" spans="2:47" s="1" customFormat="1" ht="13.5">
      <c r="B431" s="40"/>
      <c r="C431" s="62"/>
      <c r="D431" s="204" t="s">
        <v>136</v>
      </c>
      <c r="E431" s="62"/>
      <c r="F431" s="205" t="s">
        <v>405</v>
      </c>
      <c r="G431" s="62"/>
      <c r="H431" s="62"/>
      <c r="I431" s="162"/>
      <c r="J431" s="62"/>
      <c r="K431" s="62"/>
      <c r="L431" s="60"/>
      <c r="M431" s="206"/>
      <c r="N431" s="41"/>
      <c r="O431" s="41"/>
      <c r="P431" s="41"/>
      <c r="Q431" s="41"/>
      <c r="R431" s="41"/>
      <c r="S431" s="41"/>
      <c r="T431" s="77"/>
      <c r="AT431" s="23" t="s">
        <v>136</v>
      </c>
      <c r="AU431" s="23" t="s">
        <v>81</v>
      </c>
    </row>
    <row r="432" spans="2:51" s="11" customFormat="1" ht="13.5">
      <c r="B432" s="208"/>
      <c r="C432" s="209"/>
      <c r="D432" s="204" t="s">
        <v>140</v>
      </c>
      <c r="E432" s="210" t="s">
        <v>21</v>
      </c>
      <c r="F432" s="211" t="s">
        <v>539</v>
      </c>
      <c r="G432" s="209"/>
      <c r="H432" s="212" t="s">
        <v>21</v>
      </c>
      <c r="I432" s="213"/>
      <c r="J432" s="209"/>
      <c r="K432" s="209"/>
      <c r="L432" s="214"/>
      <c r="M432" s="215"/>
      <c r="N432" s="216"/>
      <c r="O432" s="216"/>
      <c r="P432" s="216"/>
      <c r="Q432" s="216"/>
      <c r="R432" s="216"/>
      <c r="S432" s="216"/>
      <c r="T432" s="217"/>
      <c r="AT432" s="218" t="s">
        <v>140</v>
      </c>
      <c r="AU432" s="218" t="s">
        <v>81</v>
      </c>
      <c r="AV432" s="11" t="s">
        <v>77</v>
      </c>
      <c r="AW432" s="11" t="s">
        <v>36</v>
      </c>
      <c r="AX432" s="11" t="s">
        <v>72</v>
      </c>
      <c r="AY432" s="218" t="s">
        <v>127</v>
      </c>
    </row>
    <row r="433" spans="2:51" s="12" customFormat="1" ht="13.5">
      <c r="B433" s="219"/>
      <c r="C433" s="220"/>
      <c r="D433" s="232" t="s">
        <v>140</v>
      </c>
      <c r="E433" s="242" t="s">
        <v>21</v>
      </c>
      <c r="F433" s="243" t="s">
        <v>540</v>
      </c>
      <c r="G433" s="220"/>
      <c r="H433" s="244">
        <v>1.051</v>
      </c>
      <c r="I433" s="224"/>
      <c r="J433" s="220"/>
      <c r="K433" s="220"/>
      <c r="L433" s="225"/>
      <c r="M433" s="226"/>
      <c r="N433" s="227"/>
      <c r="O433" s="227"/>
      <c r="P433" s="227"/>
      <c r="Q433" s="227"/>
      <c r="R433" s="227"/>
      <c r="S433" s="227"/>
      <c r="T433" s="228"/>
      <c r="AT433" s="229" t="s">
        <v>140</v>
      </c>
      <c r="AU433" s="229" t="s">
        <v>81</v>
      </c>
      <c r="AV433" s="12" t="s">
        <v>81</v>
      </c>
      <c r="AW433" s="12" t="s">
        <v>36</v>
      </c>
      <c r="AX433" s="12" t="s">
        <v>77</v>
      </c>
      <c r="AY433" s="229" t="s">
        <v>127</v>
      </c>
    </row>
    <row r="434" spans="2:65" s="1" customFormat="1" ht="31.5" customHeight="1">
      <c r="B434" s="40"/>
      <c r="C434" s="192" t="s">
        <v>541</v>
      </c>
      <c r="D434" s="192" t="s">
        <v>129</v>
      </c>
      <c r="E434" s="193" t="s">
        <v>542</v>
      </c>
      <c r="F434" s="194" t="s">
        <v>543</v>
      </c>
      <c r="G434" s="195" t="s">
        <v>170</v>
      </c>
      <c r="H434" s="196">
        <v>7.88</v>
      </c>
      <c r="I434" s="197"/>
      <c r="J434" s="198">
        <f>ROUND(I434*H434,2)</f>
        <v>0</v>
      </c>
      <c r="K434" s="194" t="s">
        <v>133</v>
      </c>
      <c r="L434" s="60"/>
      <c r="M434" s="199" t="s">
        <v>21</v>
      </c>
      <c r="N434" s="200" t="s">
        <v>43</v>
      </c>
      <c r="O434" s="41"/>
      <c r="P434" s="201">
        <f>O434*H434</f>
        <v>0</v>
      </c>
      <c r="Q434" s="201">
        <v>0.1294996</v>
      </c>
      <c r="R434" s="201">
        <f>Q434*H434</f>
        <v>1.020456848</v>
      </c>
      <c r="S434" s="201">
        <v>0</v>
      </c>
      <c r="T434" s="202">
        <f>S434*H434</f>
        <v>0</v>
      </c>
      <c r="AR434" s="23" t="s">
        <v>134</v>
      </c>
      <c r="AT434" s="23" t="s">
        <v>129</v>
      </c>
      <c r="AU434" s="23" t="s">
        <v>81</v>
      </c>
      <c r="AY434" s="23" t="s">
        <v>127</v>
      </c>
      <c r="BE434" s="203">
        <f>IF(N434="základní",J434,0)</f>
        <v>0</v>
      </c>
      <c r="BF434" s="203">
        <f>IF(N434="snížená",J434,0)</f>
        <v>0</v>
      </c>
      <c r="BG434" s="203">
        <f>IF(N434="zákl. přenesená",J434,0)</f>
        <v>0</v>
      </c>
      <c r="BH434" s="203">
        <f>IF(N434="sníž. přenesená",J434,0)</f>
        <v>0</v>
      </c>
      <c r="BI434" s="203">
        <f>IF(N434="nulová",J434,0)</f>
        <v>0</v>
      </c>
      <c r="BJ434" s="23" t="s">
        <v>77</v>
      </c>
      <c r="BK434" s="203">
        <f>ROUND(I434*H434,2)</f>
        <v>0</v>
      </c>
      <c r="BL434" s="23" t="s">
        <v>134</v>
      </c>
      <c r="BM434" s="23" t="s">
        <v>544</v>
      </c>
    </row>
    <row r="435" spans="2:47" s="1" customFormat="1" ht="40.5">
      <c r="B435" s="40"/>
      <c r="C435" s="62"/>
      <c r="D435" s="204" t="s">
        <v>136</v>
      </c>
      <c r="E435" s="62"/>
      <c r="F435" s="205" t="s">
        <v>545</v>
      </c>
      <c r="G435" s="62"/>
      <c r="H435" s="62"/>
      <c r="I435" s="162"/>
      <c r="J435" s="62"/>
      <c r="K435" s="62"/>
      <c r="L435" s="60"/>
      <c r="M435" s="206"/>
      <c r="N435" s="41"/>
      <c r="O435" s="41"/>
      <c r="P435" s="41"/>
      <c r="Q435" s="41"/>
      <c r="R435" s="41"/>
      <c r="S435" s="41"/>
      <c r="T435" s="77"/>
      <c r="AT435" s="23" t="s">
        <v>136</v>
      </c>
      <c r="AU435" s="23" t="s">
        <v>81</v>
      </c>
    </row>
    <row r="436" spans="2:47" s="1" customFormat="1" ht="94.5">
      <c r="B436" s="40"/>
      <c r="C436" s="62"/>
      <c r="D436" s="204" t="s">
        <v>138</v>
      </c>
      <c r="E436" s="62"/>
      <c r="F436" s="207" t="s">
        <v>546</v>
      </c>
      <c r="G436" s="62"/>
      <c r="H436" s="62"/>
      <c r="I436" s="162"/>
      <c r="J436" s="62"/>
      <c r="K436" s="62"/>
      <c r="L436" s="60"/>
      <c r="M436" s="206"/>
      <c r="N436" s="41"/>
      <c r="O436" s="41"/>
      <c r="P436" s="41"/>
      <c r="Q436" s="41"/>
      <c r="R436" s="41"/>
      <c r="S436" s="41"/>
      <c r="T436" s="77"/>
      <c r="AT436" s="23" t="s">
        <v>138</v>
      </c>
      <c r="AU436" s="23" t="s">
        <v>81</v>
      </c>
    </row>
    <row r="437" spans="2:51" s="11" customFormat="1" ht="13.5">
      <c r="B437" s="208"/>
      <c r="C437" s="209"/>
      <c r="D437" s="204" t="s">
        <v>140</v>
      </c>
      <c r="E437" s="210" t="s">
        <v>21</v>
      </c>
      <c r="F437" s="211" t="s">
        <v>141</v>
      </c>
      <c r="G437" s="209"/>
      <c r="H437" s="212" t="s">
        <v>21</v>
      </c>
      <c r="I437" s="213"/>
      <c r="J437" s="209"/>
      <c r="K437" s="209"/>
      <c r="L437" s="214"/>
      <c r="M437" s="215"/>
      <c r="N437" s="216"/>
      <c r="O437" s="216"/>
      <c r="P437" s="216"/>
      <c r="Q437" s="216"/>
      <c r="R437" s="216"/>
      <c r="S437" s="216"/>
      <c r="T437" s="217"/>
      <c r="AT437" s="218" t="s">
        <v>140</v>
      </c>
      <c r="AU437" s="218" t="s">
        <v>81</v>
      </c>
      <c r="AV437" s="11" t="s">
        <v>77</v>
      </c>
      <c r="AW437" s="11" t="s">
        <v>36</v>
      </c>
      <c r="AX437" s="11" t="s">
        <v>72</v>
      </c>
      <c r="AY437" s="218" t="s">
        <v>127</v>
      </c>
    </row>
    <row r="438" spans="2:51" s="11" customFormat="1" ht="13.5">
      <c r="B438" s="208"/>
      <c r="C438" s="209"/>
      <c r="D438" s="204" t="s">
        <v>140</v>
      </c>
      <c r="E438" s="210" t="s">
        <v>21</v>
      </c>
      <c r="F438" s="211" t="s">
        <v>547</v>
      </c>
      <c r="G438" s="209"/>
      <c r="H438" s="212" t="s">
        <v>21</v>
      </c>
      <c r="I438" s="213"/>
      <c r="J438" s="209"/>
      <c r="K438" s="209"/>
      <c r="L438" s="214"/>
      <c r="M438" s="215"/>
      <c r="N438" s="216"/>
      <c r="O438" s="216"/>
      <c r="P438" s="216"/>
      <c r="Q438" s="216"/>
      <c r="R438" s="216"/>
      <c r="S438" s="216"/>
      <c r="T438" s="217"/>
      <c r="AT438" s="218" t="s">
        <v>140</v>
      </c>
      <c r="AU438" s="218" t="s">
        <v>81</v>
      </c>
      <c r="AV438" s="11" t="s">
        <v>77</v>
      </c>
      <c r="AW438" s="11" t="s">
        <v>36</v>
      </c>
      <c r="AX438" s="11" t="s">
        <v>72</v>
      </c>
      <c r="AY438" s="218" t="s">
        <v>127</v>
      </c>
    </row>
    <row r="439" spans="2:51" s="12" customFormat="1" ht="13.5">
      <c r="B439" s="219"/>
      <c r="C439" s="220"/>
      <c r="D439" s="232" t="s">
        <v>140</v>
      </c>
      <c r="E439" s="242" t="s">
        <v>21</v>
      </c>
      <c r="F439" s="243" t="s">
        <v>548</v>
      </c>
      <c r="G439" s="220"/>
      <c r="H439" s="244">
        <v>7.88</v>
      </c>
      <c r="I439" s="224"/>
      <c r="J439" s="220"/>
      <c r="K439" s="220"/>
      <c r="L439" s="225"/>
      <c r="M439" s="226"/>
      <c r="N439" s="227"/>
      <c r="O439" s="227"/>
      <c r="P439" s="227"/>
      <c r="Q439" s="227"/>
      <c r="R439" s="227"/>
      <c r="S439" s="227"/>
      <c r="T439" s="228"/>
      <c r="AT439" s="229" t="s">
        <v>140</v>
      </c>
      <c r="AU439" s="229" t="s">
        <v>81</v>
      </c>
      <c r="AV439" s="12" t="s">
        <v>81</v>
      </c>
      <c r="AW439" s="12" t="s">
        <v>36</v>
      </c>
      <c r="AX439" s="12" t="s">
        <v>77</v>
      </c>
      <c r="AY439" s="229" t="s">
        <v>127</v>
      </c>
    </row>
    <row r="440" spans="2:65" s="1" customFormat="1" ht="22.5" customHeight="1">
      <c r="B440" s="40"/>
      <c r="C440" s="245" t="s">
        <v>549</v>
      </c>
      <c r="D440" s="245" t="s">
        <v>257</v>
      </c>
      <c r="E440" s="246" t="s">
        <v>550</v>
      </c>
      <c r="F440" s="247" t="s">
        <v>551</v>
      </c>
      <c r="G440" s="248" t="s">
        <v>451</v>
      </c>
      <c r="H440" s="249">
        <v>7.959</v>
      </c>
      <c r="I440" s="250"/>
      <c r="J440" s="251">
        <f>ROUND(I440*H440,2)</f>
        <v>0</v>
      </c>
      <c r="K440" s="247" t="s">
        <v>133</v>
      </c>
      <c r="L440" s="252"/>
      <c r="M440" s="253" t="s">
        <v>21</v>
      </c>
      <c r="N440" s="254" t="s">
        <v>43</v>
      </c>
      <c r="O440" s="41"/>
      <c r="P440" s="201">
        <f>O440*H440</f>
        <v>0</v>
      </c>
      <c r="Q440" s="201">
        <v>0.055</v>
      </c>
      <c r="R440" s="201">
        <f>Q440*H440</f>
        <v>0.437745</v>
      </c>
      <c r="S440" s="201">
        <v>0</v>
      </c>
      <c r="T440" s="202">
        <f>S440*H440</f>
        <v>0</v>
      </c>
      <c r="AR440" s="23" t="s">
        <v>197</v>
      </c>
      <c r="AT440" s="23" t="s">
        <v>257</v>
      </c>
      <c r="AU440" s="23" t="s">
        <v>81</v>
      </c>
      <c r="AY440" s="23" t="s">
        <v>127</v>
      </c>
      <c r="BE440" s="203">
        <f>IF(N440="základní",J440,0)</f>
        <v>0</v>
      </c>
      <c r="BF440" s="203">
        <f>IF(N440="snížená",J440,0)</f>
        <v>0</v>
      </c>
      <c r="BG440" s="203">
        <f>IF(N440="zákl. přenesená",J440,0)</f>
        <v>0</v>
      </c>
      <c r="BH440" s="203">
        <f>IF(N440="sníž. přenesená",J440,0)</f>
        <v>0</v>
      </c>
      <c r="BI440" s="203">
        <f>IF(N440="nulová",J440,0)</f>
        <v>0</v>
      </c>
      <c r="BJ440" s="23" t="s">
        <v>77</v>
      </c>
      <c r="BK440" s="203">
        <f>ROUND(I440*H440,2)</f>
        <v>0</v>
      </c>
      <c r="BL440" s="23" t="s">
        <v>134</v>
      </c>
      <c r="BM440" s="23" t="s">
        <v>552</v>
      </c>
    </row>
    <row r="441" spans="2:47" s="1" customFormat="1" ht="13.5">
      <c r="B441" s="40"/>
      <c r="C441" s="62"/>
      <c r="D441" s="204" t="s">
        <v>136</v>
      </c>
      <c r="E441" s="62"/>
      <c r="F441" s="205" t="s">
        <v>551</v>
      </c>
      <c r="G441" s="62"/>
      <c r="H441" s="62"/>
      <c r="I441" s="162"/>
      <c r="J441" s="62"/>
      <c r="K441" s="62"/>
      <c r="L441" s="60"/>
      <c r="M441" s="206"/>
      <c r="N441" s="41"/>
      <c r="O441" s="41"/>
      <c r="P441" s="41"/>
      <c r="Q441" s="41"/>
      <c r="R441" s="41"/>
      <c r="S441" s="41"/>
      <c r="T441" s="77"/>
      <c r="AT441" s="23" t="s">
        <v>136</v>
      </c>
      <c r="AU441" s="23" t="s">
        <v>81</v>
      </c>
    </row>
    <row r="442" spans="2:51" s="11" customFormat="1" ht="13.5">
      <c r="B442" s="208"/>
      <c r="C442" s="209"/>
      <c r="D442" s="204" t="s">
        <v>140</v>
      </c>
      <c r="E442" s="210" t="s">
        <v>21</v>
      </c>
      <c r="F442" s="211" t="s">
        <v>553</v>
      </c>
      <c r="G442" s="209"/>
      <c r="H442" s="212" t="s">
        <v>21</v>
      </c>
      <c r="I442" s="213"/>
      <c r="J442" s="209"/>
      <c r="K442" s="209"/>
      <c r="L442" s="214"/>
      <c r="M442" s="215"/>
      <c r="N442" s="216"/>
      <c r="O442" s="216"/>
      <c r="P442" s="216"/>
      <c r="Q442" s="216"/>
      <c r="R442" s="216"/>
      <c r="S442" s="216"/>
      <c r="T442" s="217"/>
      <c r="AT442" s="218" t="s">
        <v>140</v>
      </c>
      <c r="AU442" s="218" t="s">
        <v>81</v>
      </c>
      <c r="AV442" s="11" t="s">
        <v>77</v>
      </c>
      <c r="AW442" s="11" t="s">
        <v>36</v>
      </c>
      <c r="AX442" s="11" t="s">
        <v>72</v>
      </c>
      <c r="AY442" s="218" t="s">
        <v>127</v>
      </c>
    </row>
    <row r="443" spans="2:51" s="12" customFormat="1" ht="13.5">
      <c r="B443" s="219"/>
      <c r="C443" s="220"/>
      <c r="D443" s="232" t="s">
        <v>140</v>
      </c>
      <c r="E443" s="242" t="s">
        <v>21</v>
      </c>
      <c r="F443" s="243" t="s">
        <v>554</v>
      </c>
      <c r="G443" s="220"/>
      <c r="H443" s="244">
        <v>7.959</v>
      </c>
      <c r="I443" s="224"/>
      <c r="J443" s="220"/>
      <c r="K443" s="220"/>
      <c r="L443" s="225"/>
      <c r="M443" s="226"/>
      <c r="N443" s="227"/>
      <c r="O443" s="227"/>
      <c r="P443" s="227"/>
      <c r="Q443" s="227"/>
      <c r="R443" s="227"/>
      <c r="S443" s="227"/>
      <c r="T443" s="228"/>
      <c r="AT443" s="229" t="s">
        <v>140</v>
      </c>
      <c r="AU443" s="229" t="s">
        <v>81</v>
      </c>
      <c r="AV443" s="12" t="s">
        <v>81</v>
      </c>
      <c r="AW443" s="12" t="s">
        <v>36</v>
      </c>
      <c r="AX443" s="12" t="s">
        <v>77</v>
      </c>
      <c r="AY443" s="229" t="s">
        <v>127</v>
      </c>
    </row>
    <row r="444" spans="2:65" s="1" customFormat="1" ht="22.5" customHeight="1">
      <c r="B444" s="40"/>
      <c r="C444" s="192" t="s">
        <v>555</v>
      </c>
      <c r="D444" s="192" t="s">
        <v>129</v>
      </c>
      <c r="E444" s="193" t="s">
        <v>556</v>
      </c>
      <c r="F444" s="194" t="s">
        <v>557</v>
      </c>
      <c r="G444" s="195" t="s">
        <v>170</v>
      </c>
      <c r="H444" s="196">
        <v>76.39</v>
      </c>
      <c r="I444" s="197"/>
      <c r="J444" s="198">
        <f>ROUND(I444*H444,2)</f>
        <v>0</v>
      </c>
      <c r="K444" s="194" t="s">
        <v>133</v>
      </c>
      <c r="L444" s="60"/>
      <c r="M444" s="199" t="s">
        <v>21</v>
      </c>
      <c r="N444" s="200" t="s">
        <v>43</v>
      </c>
      <c r="O444" s="41"/>
      <c r="P444" s="201">
        <f>O444*H444</f>
        <v>0</v>
      </c>
      <c r="Q444" s="201">
        <v>0.1406696</v>
      </c>
      <c r="R444" s="201">
        <f>Q444*H444</f>
        <v>10.745750744</v>
      </c>
      <c r="S444" s="201">
        <v>0</v>
      </c>
      <c r="T444" s="202">
        <f>S444*H444</f>
        <v>0</v>
      </c>
      <c r="AR444" s="23" t="s">
        <v>134</v>
      </c>
      <c r="AT444" s="23" t="s">
        <v>129</v>
      </c>
      <c r="AU444" s="23" t="s">
        <v>81</v>
      </c>
      <c r="AY444" s="23" t="s">
        <v>127</v>
      </c>
      <c r="BE444" s="203">
        <f>IF(N444="základní",J444,0)</f>
        <v>0</v>
      </c>
      <c r="BF444" s="203">
        <f>IF(N444="snížená",J444,0)</f>
        <v>0</v>
      </c>
      <c r="BG444" s="203">
        <f>IF(N444="zákl. přenesená",J444,0)</f>
        <v>0</v>
      </c>
      <c r="BH444" s="203">
        <f>IF(N444="sníž. přenesená",J444,0)</f>
        <v>0</v>
      </c>
      <c r="BI444" s="203">
        <f>IF(N444="nulová",J444,0)</f>
        <v>0</v>
      </c>
      <c r="BJ444" s="23" t="s">
        <v>77</v>
      </c>
      <c r="BK444" s="203">
        <f>ROUND(I444*H444,2)</f>
        <v>0</v>
      </c>
      <c r="BL444" s="23" t="s">
        <v>134</v>
      </c>
      <c r="BM444" s="23" t="s">
        <v>558</v>
      </c>
    </row>
    <row r="445" spans="2:47" s="1" customFormat="1" ht="27">
      <c r="B445" s="40"/>
      <c r="C445" s="62"/>
      <c r="D445" s="204" t="s">
        <v>136</v>
      </c>
      <c r="E445" s="62"/>
      <c r="F445" s="205" t="s">
        <v>559</v>
      </c>
      <c r="G445" s="62"/>
      <c r="H445" s="62"/>
      <c r="I445" s="162"/>
      <c r="J445" s="62"/>
      <c r="K445" s="62"/>
      <c r="L445" s="60"/>
      <c r="M445" s="206"/>
      <c r="N445" s="41"/>
      <c r="O445" s="41"/>
      <c r="P445" s="41"/>
      <c r="Q445" s="41"/>
      <c r="R445" s="41"/>
      <c r="S445" s="41"/>
      <c r="T445" s="77"/>
      <c r="AT445" s="23" t="s">
        <v>136</v>
      </c>
      <c r="AU445" s="23" t="s">
        <v>81</v>
      </c>
    </row>
    <row r="446" spans="2:47" s="1" customFormat="1" ht="108">
      <c r="B446" s="40"/>
      <c r="C446" s="62"/>
      <c r="D446" s="204" t="s">
        <v>138</v>
      </c>
      <c r="E446" s="62"/>
      <c r="F446" s="207" t="s">
        <v>560</v>
      </c>
      <c r="G446" s="62"/>
      <c r="H446" s="62"/>
      <c r="I446" s="162"/>
      <c r="J446" s="62"/>
      <c r="K446" s="62"/>
      <c r="L446" s="60"/>
      <c r="M446" s="206"/>
      <c r="N446" s="41"/>
      <c r="O446" s="41"/>
      <c r="P446" s="41"/>
      <c r="Q446" s="41"/>
      <c r="R446" s="41"/>
      <c r="S446" s="41"/>
      <c r="T446" s="77"/>
      <c r="AT446" s="23" t="s">
        <v>138</v>
      </c>
      <c r="AU446" s="23" t="s">
        <v>81</v>
      </c>
    </row>
    <row r="447" spans="2:51" s="11" customFormat="1" ht="13.5">
      <c r="B447" s="208"/>
      <c r="C447" s="209"/>
      <c r="D447" s="204" t="s">
        <v>140</v>
      </c>
      <c r="E447" s="210" t="s">
        <v>21</v>
      </c>
      <c r="F447" s="211" t="s">
        <v>141</v>
      </c>
      <c r="G447" s="209"/>
      <c r="H447" s="212" t="s">
        <v>21</v>
      </c>
      <c r="I447" s="213"/>
      <c r="J447" s="209"/>
      <c r="K447" s="209"/>
      <c r="L447" s="214"/>
      <c r="M447" s="215"/>
      <c r="N447" s="216"/>
      <c r="O447" s="216"/>
      <c r="P447" s="216"/>
      <c r="Q447" s="216"/>
      <c r="R447" s="216"/>
      <c r="S447" s="216"/>
      <c r="T447" s="217"/>
      <c r="AT447" s="218" t="s">
        <v>140</v>
      </c>
      <c r="AU447" s="218" t="s">
        <v>81</v>
      </c>
      <c r="AV447" s="11" t="s">
        <v>77</v>
      </c>
      <c r="AW447" s="11" t="s">
        <v>36</v>
      </c>
      <c r="AX447" s="11" t="s">
        <v>72</v>
      </c>
      <c r="AY447" s="218" t="s">
        <v>127</v>
      </c>
    </row>
    <row r="448" spans="2:51" s="11" customFormat="1" ht="27">
      <c r="B448" s="208"/>
      <c r="C448" s="209"/>
      <c r="D448" s="204" t="s">
        <v>140</v>
      </c>
      <c r="E448" s="210" t="s">
        <v>21</v>
      </c>
      <c r="F448" s="211" t="s">
        <v>561</v>
      </c>
      <c r="G448" s="209"/>
      <c r="H448" s="212" t="s">
        <v>21</v>
      </c>
      <c r="I448" s="213"/>
      <c r="J448" s="209"/>
      <c r="K448" s="209"/>
      <c r="L448" s="214"/>
      <c r="M448" s="215"/>
      <c r="N448" s="216"/>
      <c r="O448" s="216"/>
      <c r="P448" s="216"/>
      <c r="Q448" s="216"/>
      <c r="R448" s="216"/>
      <c r="S448" s="216"/>
      <c r="T448" s="217"/>
      <c r="AT448" s="218" t="s">
        <v>140</v>
      </c>
      <c r="AU448" s="218" t="s">
        <v>81</v>
      </c>
      <c r="AV448" s="11" t="s">
        <v>77</v>
      </c>
      <c r="AW448" s="11" t="s">
        <v>36</v>
      </c>
      <c r="AX448" s="11" t="s">
        <v>72</v>
      </c>
      <c r="AY448" s="218" t="s">
        <v>127</v>
      </c>
    </row>
    <row r="449" spans="2:51" s="12" customFormat="1" ht="13.5">
      <c r="B449" s="219"/>
      <c r="C449" s="220"/>
      <c r="D449" s="204" t="s">
        <v>140</v>
      </c>
      <c r="E449" s="221" t="s">
        <v>21</v>
      </c>
      <c r="F449" s="222" t="s">
        <v>562</v>
      </c>
      <c r="G449" s="220"/>
      <c r="H449" s="223">
        <v>47.56</v>
      </c>
      <c r="I449" s="224"/>
      <c r="J449" s="220"/>
      <c r="K449" s="220"/>
      <c r="L449" s="225"/>
      <c r="M449" s="226"/>
      <c r="N449" s="227"/>
      <c r="O449" s="227"/>
      <c r="P449" s="227"/>
      <c r="Q449" s="227"/>
      <c r="R449" s="227"/>
      <c r="S449" s="227"/>
      <c r="T449" s="228"/>
      <c r="AT449" s="229" t="s">
        <v>140</v>
      </c>
      <c r="AU449" s="229" t="s">
        <v>81</v>
      </c>
      <c r="AV449" s="12" t="s">
        <v>81</v>
      </c>
      <c r="AW449" s="12" t="s">
        <v>36</v>
      </c>
      <c r="AX449" s="12" t="s">
        <v>72</v>
      </c>
      <c r="AY449" s="229" t="s">
        <v>127</v>
      </c>
    </row>
    <row r="450" spans="2:51" s="11" customFormat="1" ht="13.5">
      <c r="B450" s="208"/>
      <c r="C450" s="209"/>
      <c r="D450" s="204" t="s">
        <v>140</v>
      </c>
      <c r="E450" s="210" t="s">
        <v>21</v>
      </c>
      <c r="F450" s="211" t="s">
        <v>563</v>
      </c>
      <c r="G450" s="209"/>
      <c r="H450" s="212" t="s">
        <v>21</v>
      </c>
      <c r="I450" s="213"/>
      <c r="J450" s="209"/>
      <c r="K450" s="209"/>
      <c r="L450" s="214"/>
      <c r="M450" s="215"/>
      <c r="N450" s="216"/>
      <c r="O450" s="216"/>
      <c r="P450" s="216"/>
      <c r="Q450" s="216"/>
      <c r="R450" s="216"/>
      <c r="S450" s="216"/>
      <c r="T450" s="217"/>
      <c r="AT450" s="218" t="s">
        <v>140</v>
      </c>
      <c r="AU450" s="218" t="s">
        <v>81</v>
      </c>
      <c r="AV450" s="11" t="s">
        <v>77</v>
      </c>
      <c r="AW450" s="11" t="s">
        <v>36</v>
      </c>
      <c r="AX450" s="11" t="s">
        <v>72</v>
      </c>
      <c r="AY450" s="218" t="s">
        <v>127</v>
      </c>
    </row>
    <row r="451" spans="2:51" s="12" customFormat="1" ht="13.5">
      <c r="B451" s="219"/>
      <c r="C451" s="220"/>
      <c r="D451" s="204" t="s">
        <v>140</v>
      </c>
      <c r="E451" s="221" t="s">
        <v>21</v>
      </c>
      <c r="F451" s="222" t="s">
        <v>564</v>
      </c>
      <c r="G451" s="220"/>
      <c r="H451" s="223">
        <v>28.83</v>
      </c>
      <c r="I451" s="224"/>
      <c r="J451" s="220"/>
      <c r="K451" s="220"/>
      <c r="L451" s="225"/>
      <c r="M451" s="226"/>
      <c r="N451" s="227"/>
      <c r="O451" s="227"/>
      <c r="P451" s="227"/>
      <c r="Q451" s="227"/>
      <c r="R451" s="227"/>
      <c r="S451" s="227"/>
      <c r="T451" s="228"/>
      <c r="AT451" s="229" t="s">
        <v>140</v>
      </c>
      <c r="AU451" s="229" t="s">
        <v>81</v>
      </c>
      <c r="AV451" s="12" t="s">
        <v>81</v>
      </c>
      <c r="AW451" s="12" t="s">
        <v>36</v>
      </c>
      <c r="AX451" s="12" t="s">
        <v>72</v>
      </c>
      <c r="AY451" s="229" t="s">
        <v>127</v>
      </c>
    </row>
    <row r="452" spans="2:51" s="13" customFormat="1" ht="13.5">
      <c r="B452" s="230"/>
      <c r="C452" s="231"/>
      <c r="D452" s="232" t="s">
        <v>140</v>
      </c>
      <c r="E452" s="233" t="s">
        <v>21</v>
      </c>
      <c r="F452" s="234" t="s">
        <v>146</v>
      </c>
      <c r="G452" s="231"/>
      <c r="H452" s="235">
        <v>76.39</v>
      </c>
      <c r="I452" s="236"/>
      <c r="J452" s="231"/>
      <c r="K452" s="231"/>
      <c r="L452" s="237"/>
      <c r="M452" s="238"/>
      <c r="N452" s="239"/>
      <c r="O452" s="239"/>
      <c r="P452" s="239"/>
      <c r="Q452" s="239"/>
      <c r="R452" s="239"/>
      <c r="S452" s="239"/>
      <c r="T452" s="240"/>
      <c r="AT452" s="241" t="s">
        <v>140</v>
      </c>
      <c r="AU452" s="241" t="s">
        <v>81</v>
      </c>
      <c r="AV452" s="13" t="s">
        <v>134</v>
      </c>
      <c r="AW452" s="13" t="s">
        <v>36</v>
      </c>
      <c r="AX452" s="13" t="s">
        <v>77</v>
      </c>
      <c r="AY452" s="241" t="s">
        <v>127</v>
      </c>
    </row>
    <row r="453" spans="2:65" s="1" customFormat="1" ht="22.5" customHeight="1">
      <c r="B453" s="40"/>
      <c r="C453" s="245" t="s">
        <v>565</v>
      </c>
      <c r="D453" s="245" t="s">
        <v>257</v>
      </c>
      <c r="E453" s="246" t="s">
        <v>566</v>
      </c>
      <c r="F453" s="247" t="s">
        <v>567</v>
      </c>
      <c r="G453" s="248" t="s">
        <v>170</v>
      </c>
      <c r="H453" s="249">
        <v>11.44</v>
      </c>
      <c r="I453" s="250"/>
      <c r="J453" s="251">
        <f>ROUND(I453*H453,2)</f>
        <v>0</v>
      </c>
      <c r="K453" s="247" t="s">
        <v>133</v>
      </c>
      <c r="L453" s="252"/>
      <c r="M453" s="253" t="s">
        <v>21</v>
      </c>
      <c r="N453" s="254" t="s">
        <v>43</v>
      </c>
      <c r="O453" s="41"/>
      <c r="P453" s="201">
        <f>O453*H453</f>
        <v>0</v>
      </c>
      <c r="Q453" s="201">
        <v>0.15</v>
      </c>
      <c r="R453" s="201">
        <f>Q453*H453</f>
        <v>1.716</v>
      </c>
      <c r="S453" s="201">
        <v>0</v>
      </c>
      <c r="T453" s="202">
        <f>S453*H453</f>
        <v>0</v>
      </c>
      <c r="AR453" s="23" t="s">
        <v>197</v>
      </c>
      <c r="AT453" s="23" t="s">
        <v>257</v>
      </c>
      <c r="AU453" s="23" t="s">
        <v>81</v>
      </c>
      <c r="AY453" s="23" t="s">
        <v>127</v>
      </c>
      <c r="BE453" s="203">
        <f>IF(N453="základní",J453,0)</f>
        <v>0</v>
      </c>
      <c r="BF453" s="203">
        <f>IF(N453="snížená",J453,0)</f>
        <v>0</v>
      </c>
      <c r="BG453" s="203">
        <f>IF(N453="zákl. přenesená",J453,0)</f>
        <v>0</v>
      </c>
      <c r="BH453" s="203">
        <f>IF(N453="sníž. přenesená",J453,0)</f>
        <v>0</v>
      </c>
      <c r="BI453" s="203">
        <f>IF(N453="nulová",J453,0)</f>
        <v>0</v>
      </c>
      <c r="BJ453" s="23" t="s">
        <v>77</v>
      </c>
      <c r="BK453" s="203">
        <f>ROUND(I453*H453,2)</f>
        <v>0</v>
      </c>
      <c r="BL453" s="23" t="s">
        <v>134</v>
      </c>
      <c r="BM453" s="23" t="s">
        <v>568</v>
      </c>
    </row>
    <row r="454" spans="2:47" s="1" customFormat="1" ht="13.5">
      <c r="B454" s="40"/>
      <c r="C454" s="62"/>
      <c r="D454" s="204" t="s">
        <v>136</v>
      </c>
      <c r="E454" s="62"/>
      <c r="F454" s="205" t="s">
        <v>569</v>
      </c>
      <c r="G454" s="62"/>
      <c r="H454" s="62"/>
      <c r="I454" s="162"/>
      <c r="J454" s="62"/>
      <c r="K454" s="62"/>
      <c r="L454" s="60"/>
      <c r="M454" s="206"/>
      <c r="N454" s="41"/>
      <c r="O454" s="41"/>
      <c r="P454" s="41"/>
      <c r="Q454" s="41"/>
      <c r="R454" s="41"/>
      <c r="S454" s="41"/>
      <c r="T454" s="77"/>
      <c r="AT454" s="23" t="s">
        <v>136</v>
      </c>
      <c r="AU454" s="23" t="s">
        <v>81</v>
      </c>
    </row>
    <row r="455" spans="2:47" s="1" customFormat="1" ht="27">
      <c r="B455" s="40"/>
      <c r="C455" s="62"/>
      <c r="D455" s="204" t="s">
        <v>570</v>
      </c>
      <c r="E455" s="62"/>
      <c r="F455" s="207" t="s">
        <v>571</v>
      </c>
      <c r="G455" s="62"/>
      <c r="H455" s="62"/>
      <c r="I455" s="162"/>
      <c r="J455" s="62"/>
      <c r="K455" s="62"/>
      <c r="L455" s="60"/>
      <c r="M455" s="206"/>
      <c r="N455" s="41"/>
      <c r="O455" s="41"/>
      <c r="P455" s="41"/>
      <c r="Q455" s="41"/>
      <c r="R455" s="41"/>
      <c r="S455" s="41"/>
      <c r="T455" s="77"/>
      <c r="AT455" s="23" t="s">
        <v>570</v>
      </c>
      <c r="AU455" s="23" t="s">
        <v>81</v>
      </c>
    </row>
    <row r="456" spans="2:51" s="11" customFormat="1" ht="13.5">
      <c r="B456" s="208"/>
      <c r="C456" s="209"/>
      <c r="D456" s="204" t="s">
        <v>140</v>
      </c>
      <c r="E456" s="210" t="s">
        <v>21</v>
      </c>
      <c r="F456" s="211" t="s">
        <v>572</v>
      </c>
      <c r="G456" s="209"/>
      <c r="H456" s="212" t="s">
        <v>21</v>
      </c>
      <c r="I456" s="213"/>
      <c r="J456" s="209"/>
      <c r="K456" s="209"/>
      <c r="L456" s="214"/>
      <c r="M456" s="215"/>
      <c r="N456" s="216"/>
      <c r="O456" s="216"/>
      <c r="P456" s="216"/>
      <c r="Q456" s="216"/>
      <c r="R456" s="216"/>
      <c r="S456" s="216"/>
      <c r="T456" s="217"/>
      <c r="AT456" s="218" t="s">
        <v>140</v>
      </c>
      <c r="AU456" s="218" t="s">
        <v>81</v>
      </c>
      <c r="AV456" s="11" t="s">
        <v>77</v>
      </c>
      <c r="AW456" s="11" t="s">
        <v>36</v>
      </c>
      <c r="AX456" s="11" t="s">
        <v>72</v>
      </c>
      <c r="AY456" s="218" t="s">
        <v>127</v>
      </c>
    </row>
    <row r="457" spans="2:51" s="12" customFormat="1" ht="13.5">
      <c r="B457" s="219"/>
      <c r="C457" s="220"/>
      <c r="D457" s="232" t="s">
        <v>140</v>
      </c>
      <c r="E457" s="242" t="s">
        <v>21</v>
      </c>
      <c r="F457" s="243" t="s">
        <v>573</v>
      </c>
      <c r="G457" s="220"/>
      <c r="H457" s="244">
        <v>11.44</v>
      </c>
      <c r="I457" s="224"/>
      <c r="J457" s="220"/>
      <c r="K457" s="220"/>
      <c r="L457" s="225"/>
      <c r="M457" s="226"/>
      <c r="N457" s="227"/>
      <c r="O457" s="227"/>
      <c r="P457" s="227"/>
      <c r="Q457" s="227"/>
      <c r="R457" s="227"/>
      <c r="S457" s="227"/>
      <c r="T457" s="228"/>
      <c r="AT457" s="229" t="s">
        <v>140</v>
      </c>
      <c r="AU457" s="229" t="s">
        <v>81</v>
      </c>
      <c r="AV457" s="12" t="s">
        <v>81</v>
      </c>
      <c r="AW457" s="12" t="s">
        <v>36</v>
      </c>
      <c r="AX457" s="12" t="s">
        <v>77</v>
      </c>
      <c r="AY457" s="229" t="s">
        <v>127</v>
      </c>
    </row>
    <row r="458" spans="2:65" s="1" customFormat="1" ht="22.5" customHeight="1">
      <c r="B458" s="40"/>
      <c r="C458" s="245" t="s">
        <v>574</v>
      </c>
      <c r="D458" s="245" t="s">
        <v>257</v>
      </c>
      <c r="E458" s="246" t="s">
        <v>575</v>
      </c>
      <c r="F458" s="247" t="s">
        <v>576</v>
      </c>
      <c r="G458" s="248" t="s">
        <v>170</v>
      </c>
      <c r="H458" s="249">
        <v>28.83</v>
      </c>
      <c r="I458" s="250"/>
      <c r="J458" s="251">
        <f>ROUND(I458*H458,2)</f>
        <v>0</v>
      </c>
      <c r="K458" s="247" t="s">
        <v>133</v>
      </c>
      <c r="L458" s="252"/>
      <c r="M458" s="253" t="s">
        <v>21</v>
      </c>
      <c r="N458" s="254" t="s">
        <v>43</v>
      </c>
      <c r="O458" s="41"/>
      <c r="P458" s="201">
        <f>O458*H458</f>
        <v>0</v>
      </c>
      <c r="Q458" s="201">
        <v>0.104</v>
      </c>
      <c r="R458" s="201">
        <f>Q458*H458</f>
        <v>2.9983199999999997</v>
      </c>
      <c r="S458" s="201">
        <v>0</v>
      </c>
      <c r="T458" s="202">
        <f>S458*H458</f>
        <v>0</v>
      </c>
      <c r="AR458" s="23" t="s">
        <v>197</v>
      </c>
      <c r="AT458" s="23" t="s">
        <v>257</v>
      </c>
      <c r="AU458" s="23" t="s">
        <v>81</v>
      </c>
      <c r="AY458" s="23" t="s">
        <v>127</v>
      </c>
      <c r="BE458" s="203">
        <f>IF(N458="základní",J458,0)</f>
        <v>0</v>
      </c>
      <c r="BF458" s="203">
        <f>IF(N458="snížená",J458,0)</f>
        <v>0</v>
      </c>
      <c r="BG458" s="203">
        <f>IF(N458="zákl. přenesená",J458,0)</f>
        <v>0</v>
      </c>
      <c r="BH458" s="203">
        <f>IF(N458="sníž. přenesená",J458,0)</f>
        <v>0</v>
      </c>
      <c r="BI458" s="203">
        <f>IF(N458="nulová",J458,0)</f>
        <v>0</v>
      </c>
      <c r="BJ458" s="23" t="s">
        <v>77</v>
      </c>
      <c r="BK458" s="203">
        <f>ROUND(I458*H458,2)</f>
        <v>0</v>
      </c>
      <c r="BL458" s="23" t="s">
        <v>134</v>
      </c>
      <c r="BM458" s="23" t="s">
        <v>577</v>
      </c>
    </row>
    <row r="459" spans="2:47" s="1" customFormat="1" ht="13.5">
      <c r="B459" s="40"/>
      <c r="C459" s="62"/>
      <c r="D459" s="204" t="s">
        <v>136</v>
      </c>
      <c r="E459" s="62"/>
      <c r="F459" s="205" t="s">
        <v>578</v>
      </c>
      <c r="G459" s="62"/>
      <c r="H459" s="62"/>
      <c r="I459" s="162"/>
      <c r="J459" s="62"/>
      <c r="K459" s="62"/>
      <c r="L459" s="60"/>
      <c r="M459" s="206"/>
      <c r="N459" s="41"/>
      <c r="O459" s="41"/>
      <c r="P459" s="41"/>
      <c r="Q459" s="41"/>
      <c r="R459" s="41"/>
      <c r="S459" s="41"/>
      <c r="T459" s="77"/>
      <c r="AT459" s="23" t="s">
        <v>136</v>
      </c>
      <c r="AU459" s="23" t="s">
        <v>81</v>
      </c>
    </row>
    <row r="460" spans="2:47" s="1" customFormat="1" ht="27">
      <c r="B460" s="40"/>
      <c r="C460" s="62"/>
      <c r="D460" s="204" t="s">
        <v>570</v>
      </c>
      <c r="E460" s="62"/>
      <c r="F460" s="207" t="s">
        <v>579</v>
      </c>
      <c r="G460" s="62"/>
      <c r="H460" s="62"/>
      <c r="I460" s="162"/>
      <c r="J460" s="62"/>
      <c r="K460" s="62"/>
      <c r="L460" s="60"/>
      <c r="M460" s="206"/>
      <c r="N460" s="41"/>
      <c r="O460" s="41"/>
      <c r="P460" s="41"/>
      <c r="Q460" s="41"/>
      <c r="R460" s="41"/>
      <c r="S460" s="41"/>
      <c r="T460" s="77"/>
      <c r="AT460" s="23" t="s">
        <v>570</v>
      </c>
      <c r="AU460" s="23" t="s">
        <v>81</v>
      </c>
    </row>
    <row r="461" spans="2:51" s="11" customFormat="1" ht="13.5">
      <c r="B461" s="208"/>
      <c r="C461" s="209"/>
      <c r="D461" s="204" t="s">
        <v>140</v>
      </c>
      <c r="E461" s="210" t="s">
        <v>21</v>
      </c>
      <c r="F461" s="211" t="s">
        <v>572</v>
      </c>
      <c r="G461" s="209"/>
      <c r="H461" s="212" t="s">
        <v>21</v>
      </c>
      <c r="I461" s="213"/>
      <c r="J461" s="209"/>
      <c r="K461" s="209"/>
      <c r="L461" s="214"/>
      <c r="M461" s="215"/>
      <c r="N461" s="216"/>
      <c r="O461" s="216"/>
      <c r="P461" s="216"/>
      <c r="Q461" s="216"/>
      <c r="R461" s="216"/>
      <c r="S461" s="216"/>
      <c r="T461" s="217"/>
      <c r="AT461" s="218" t="s">
        <v>140</v>
      </c>
      <c r="AU461" s="218" t="s">
        <v>81</v>
      </c>
      <c r="AV461" s="11" t="s">
        <v>77</v>
      </c>
      <c r="AW461" s="11" t="s">
        <v>36</v>
      </c>
      <c r="AX461" s="11" t="s">
        <v>72</v>
      </c>
      <c r="AY461" s="218" t="s">
        <v>127</v>
      </c>
    </row>
    <row r="462" spans="2:51" s="12" customFormat="1" ht="13.5">
      <c r="B462" s="219"/>
      <c r="C462" s="220"/>
      <c r="D462" s="232" t="s">
        <v>140</v>
      </c>
      <c r="E462" s="242" t="s">
        <v>21</v>
      </c>
      <c r="F462" s="243" t="s">
        <v>564</v>
      </c>
      <c r="G462" s="220"/>
      <c r="H462" s="244">
        <v>28.83</v>
      </c>
      <c r="I462" s="224"/>
      <c r="J462" s="220"/>
      <c r="K462" s="220"/>
      <c r="L462" s="225"/>
      <c r="M462" s="226"/>
      <c r="N462" s="227"/>
      <c r="O462" s="227"/>
      <c r="P462" s="227"/>
      <c r="Q462" s="227"/>
      <c r="R462" s="227"/>
      <c r="S462" s="227"/>
      <c r="T462" s="228"/>
      <c r="AT462" s="229" t="s">
        <v>140</v>
      </c>
      <c r="AU462" s="229" t="s">
        <v>81</v>
      </c>
      <c r="AV462" s="12" t="s">
        <v>81</v>
      </c>
      <c r="AW462" s="12" t="s">
        <v>36</v>
      </c>
      <c r="AX462" s="12" t="s">
        <v>77</v>
      </c>
      <c r="AY462" s="229" t="s">
        <v>127</v>
      </c>
    </row>
    <row r="463" spans="2:65" s="1" customFormat="1" ht="22.5" customHeight="1">
      <c r="B463" s="40"/>
      <c r="C463" s="192" t="s">
        <v>580</v>
      </c>
      <c r="D463" s="192" t="s">
        <v>129</v>
      </c>
      <c r="E463" s="193" t="s">
        <v>581</v>
      </c>
      <c r="F463" s="194" t="s">
        <v>582</v>
      </c>
      <c r="G463" s="195" t="s">
        <v>181</v>
      </c>
      <c r="H463" s="196">
        <v>5.309</v>
      </c>
      <c r="I463" s="197"/>
      <c r="J463" s="198">
        <f>ROUND(I463*H463,2)</f>
        <v>0</v>
      </c>
      <c r="K463" s="194" t="s">
        <v>133</v>
      </c>
      <c r="L463" s="60"/>
      <c r="M463" s="199" t="s">
        <v>21</v>
      </c>
      <c r="N463" s="200" t="s">
        <v>43</v>
      </c>
      <c r="O463" s="41"/>
      <c r="P463" s="201">
        <f>O463*H463</f>
        <v>0</v>
      </c>
      <c r="Q463" s="201">
        <v>2.25634</v>
      </c>
      <c r="R463" s="201">
        <f>Q463*H463</f>
        <v>11.97890906</v>
      </c>
      <c r="S463" s="201">
        <v>0</v>
      </c>
      <c r="T463" s="202">
        <f>S463*H463</f>
        <v>0</v>
      </c>
      <c r="AR463" s="23" t="s">
        <v>134</v>
      </c>
      <c r="AT463" s="23" t="s">
        <v>129</v>
      </c>
      <c r="AU463" s="23" t="s">
        <v>81</v>
      </c>
      <c r="AY463" s="23" t="s">
        <v>127</v>
      </c>
      <c r="BE463" s="203">
        <f>IF(N463="základní",J463,0)</f>
        <v>0</v>
      </c>
      <c r="BF463" s="203">
        <f>IF(N463="snížená",J463,0)</f>
        <v>0</v>
      </c>
      <c r="BG463" s="203">
        <f>IF(N463="zákl. přenesená",J463,0)</f>
        <v>0</v>
      </c>
      <c r="BH463" s="203">
        <f>IF(N463="sníž. přenesená",J463,0)</f>
        <v>0</v>
      </c>
      <c r="BI463" s="203">
        <f>IF(N463="nulová",J463,0)</f>
        <v>0</v>
      </c>
      <c r="BJ463" s="23" t="s">
        <v>77</v>
      </c>
      <c r="BK463" s="203">
        <f>ROUND(I463*H463,2)</f>
        <v>0</v>
      </c>
      <c r="BL463" s="23" t="s">
        <v>134</v>
      </c>
      <c r="BM463" s="23" t="s">
        <v>583</v>
      </c>
    </row>
    <row r="464" spans="2:47" s="1" customFormat="1" ht="13.5">
      <c r="B464" s="40"/>
      <c r="C464" s="62"/>
      <c r="D464" s="204" t="s">
        <v>136</v>
      </c>
      <c r="E464" s="62"/>
      <c r="F464" s="205" t="s">
        <v>584</v>
      </c>
      <c r="G464" s="62"/>
      <c r="H464" s="62"/>
      <c r="I464" s="162"/>
      <c r="J464" s="62"/>
      <c r="K464" s="62"/>
      <c r="L464" s="60"/>
      <c r="M464" s="206"/>
      <c r="N464" s="41"/>
      <c r="O464" s="41"/>
      <c r="P464" s="41"/>
      <c r="Q464" s="41"/>
      <c r="R464" s="41"/>
      <c r="S464" s="41"/>
      <c r="T464" s="77"/>
      <c r="AT464" s="23" t="s">
        <v>136</v>
      </c>
      <c r="AU464" s="23" t="s">
        <v>81</v>
      </c>
    </row>
    <row r="465" spans="2:51" s="11" customFormat="1" ht="13.5">
      <c r="B465" s="208"/>
      <c r="C465" s="209"/>
      <c r="D465" s="204" t="s">
        <v>140</v>
      </c>
      <c r="E465" s="210" t="s">
        <v>21</v>
      </c>
      <c r="F465" s="211" t="s">
        <v>141</v>
      </c>
      <c r="G465" s="209"/>
      <c r="H465" s="212" t="s">
        <v>21</v>
      </c>
      <c r="I465" s="213"/>
      <c r="J465" s="209"/>
      <c r="K465" s="209"/>
      <c r="L465" s="214"/>
      <c r="M465" s="215"/>
      <c r="N465" s="216"/>
      <c r="O465" s="216"/>
      <c r="P465" s="216"/>
      <c r="Q465" s="216"/>
      <c r="R465" s="216"/>
      <c r="S465" s="216"/>
      <c r="T465" s="217"/>
      <c r="AT465" s="218" t="s">
        <v>140</v>
      </c>
      <c r="AU465" s="218" t="s">
        <v>81</v>
      </c>
      <c r="AV465" s="11" t="s">
        <v>77</v>
      </c>
      <c r="AW465" s="11" t="s">
        <v>36</v>
      </c>
      <c r="AX465" s="11" t="s">
        <v>72</v>
      </c>
      <c r="AY465" s="218" t="s">
        <v>127</v>
      </c>
    </row>
    <row r="466" spans="2:51" s="11" customFormat="1" ht="27">
      <c r="B466" s="208"/>
      <c r="C466" s="209"/>
      <c r="D466" s="204" t="s">
        <v>140</v>
      </c>
      <c r="E466" s="210" t="s">
        <v>21</v>
      </c>
      <c r="F466" s="211" t="s">
        <v>561</v>
      </c>
      <c r="G466" s="209"/>
      <c r="H466" s="212" t="s">
        <v>21</v>
      </c>
      <c r="I466" s="213"/>
      <c r="J466" s="209"/>
      <c r="K466" s="209"/>
      <c r="L466" s="214"/>
      <c r="M466" s="215"/>
      <c r="N466" s="216"/>
      <c r="O466" s="216"/>
      <c r="P466" s="216"/>
      <c r="Q466" s="216"/>
      <c r="R466" s="216"/>
      <c r="S466" s="216"/>
      <c r="T466" s="217"/>
      <c r="AT466" s="218" t="s">
        <v>140</v>
      </c>
      <c r="AU466" s="218" t="s">
        <v>81</v>
      </c>
      <c r="AV466" s="11" t="s">
        <v>77</v>
      </c>
      <c r="AW466" s="11" t="s">
        <v>36</v>
      </c>
      <c r="AX466" s="11" t="s">
        <v>72</v>
      </c>
      <c r="AY466" s="218" t="s">
        <v>127</v>
      </c>
    </row>
    <row r="467" spans="2:51" s="12" customFormat="1" ht="13.5">
      <c r="B467" s="219"/>
      <c r="C467" s="220"/>
      <c r="D467" s="204" t="s">
        <v>140</v>
      </c>
      <c r="E467" s="221" t="s">
        <v>21</v>
      </c>
      <c r="F467" s="222" t="s">
        <v>585</v>
      </c>
      <c r="G467" s="220"/>
      <c r="H467" s="223">
        <v>3.805</v>
      </c>
      <c r="I467" s="224"/>
      <c r="J467" s="220"/>
      <c r="K467" s="220"/>
      <c r="L467" s="225"/>
      <c r="M467" s="226"/>
      <c r="N467" s="227"/>
      <c r="O467" s="227"/>
      <c r="P467" s="227"/>
      <c r="Q467" s="227"/>
      <c r="R467" s="227"/>
      <c r="S467" s="227"/>
      <c r="T467" s="228"/>
      <c r="AT467" s="229" t="s">
        <v>140</v>
      </c>
      <c r="AU467" s="229" t="s">
        <v>81</v>
      </c>
      <c r="AV467" s="12" t="s">
        <v>81</v>
      </c>
      <c r="AW467" s="12" t="s">
        <v>36</v>
      </c>
      <c r="AX467" s="12" t="s">
        <v>72</v>
      </c>
      <c r="AY467" s="229" t="s">
        <v>127</v>
      </c>
    </row>
    <row r="468" spans="2:51" s="11" customFormat="1" ht="13.5">
      <c r="B468" s="208"/>
      <c r="C468" s="209"/>
      <c r="D468" s="204" t="s">
        <v>140</v>
      </c>
      <c r="E468" s="210" t="s">
        <v>21</v>
      </c>
      <c r="F468" s="211" t="s">
        <v>563</v>
      </c>
      <c r="G468" s="209"/>
      <c r="H468" s="212" t="s">
        <v>21</v>
      </c>
      <c r="I468" s="213"/>
      <c r="J468" s="209"/>
      <c r="K468" s="209"/>
      <c r="L468" s="214"/>
      <c r="M468" s="215"/>
      <c r="N468" s="216"/>
      <c r="O468" s="216"/>
      <c r="P468" s="216"/>
      <c r="Q468" s="216"/>
      <c r="R468" s="216"/>
      <c r="S468" s="216"/>
      <c r="T468" s="217"/>
      <c r="AT468" s="218" t="s">
        <v>140</v>
      </c>
      <c r="AU468" s="218" t="s">
        <v>81</v>
      </c>
      <c r="AV468" s="11" t="s">
        <v>77</v>
      </c>
      <c r="AW468" s="11" t="s">
        <v>36</v>
      </c>
      <c r="AX468" s="11" t="s">
        <v>72</v>
      </c>
      <c r="AY468" s="218" t="s">
        <v>127</v>
      </c>
    </row>
    <row r="469" spans="2:51" s="12" customFormat="1" ht="13.5">
      <c r="B469" s="219"/>
      <c r="C469" s="220"/>
      <c r="D469" s="204" t="s">
        <v>140</v>
      </c>
      <c r="E469" s="221" t="s">
        <v>21</v>
      </c>
      <c r="F469" s="222" t="s">
        <v>586</v>
      </c>
      <c r="G469" s="220"/>
      <c r="H469" s="223">
        <v>0.865</v>
      </c>
      <c r="I469" s="224"/>
      <c r="J469" s="220"/>
      <c r="K469" s="220"/>
      <c r="L469" s="225"/>
      <c r="M469" s="226"/>
      <c r="N469" s="227"/>
      <c r="O469" s="227"/>
      <c r="P469" s="227"/>
      <c r="Q469" s="227"/>
      <c r="R469" s="227"/>
      <c r="S469" s="227"/>
      <c r="T469" s="228"/>
      <c r="AT469" s="229" t="s">
        <v>140</v>
      </c>
      <c r="AU469" s="229" t="s">
        <v>81</v>
      </c>
      <c r="AV469" s="12" t="s">
        <v>81</v>
      </c>
      <c r="AW469" s="12" t="s">
        <v>36</v>
      </c>
      <c r="AX469" s="12" t="s">
        <v>72</v>
      </c>
      <c r="AY469" s="229" t="s">
        <v>127</v>
      </c>
    </row>
    <row r="470" spans="2:51" s="11" customFormat="1" ht="13.5">
      <c r="B470" s="208"/>
      <c r="C470" s="209"/>
      <c r="D470" s="204" t="s">
        <v>140</v>
      </c>
      <c r="E470" s="210" t="s">
        <v>21</v>
      </c>
      <c r="F470" s="211" t="s">
        <v>530</v>
      </c>
      <c r="G470" s="209"/>
      <c r="H470" s="212" t="s">
        <v>21</v>
      </c>
      <c r="I470" s="213"/>
      <c r="J470" s="209"/>
      <c r="K470" s="209"/>
      <c r="L470" s="214"/>
      <c r="M470" s="215"/>
      <c r="N470" s="216"/>
      <c r="O470" s="216"/>
      <c r="P470" s="216"/>
      <c r="Q470" s="216"/>
      <c r="R470" s="216"/>
      <c r="S470" s="216"/>
      <c r="T470" s="217"/>
      <c r="AT470" s="218" t="s">
        <v>140</v>
      </c>
      <c r="AU470" s="218" t="s">
        <v>81</v>
      </c>
      <c r="AV470" s="11" t="s">
        <v>77</v>
      </c>
      <c r="AW470" s="11" t="s">
        <v>36</v>
      </c>
      <c r="AX470" s="11" t="s">
        <v>72</v>
      </c>
      <c r="AY470" s="218" t="s">
        <v>127</v>
      </c>
    </row>
    <row r="471" spans="2:51" s="12" customFormat="1" ht="13.5">
      <c r="B471" s="219"/>
      <c r="C471" s="220"/>
      <c r="D471" s="204" t="s">
        <v>140</v>
      </c>
      <c r="E471" s="221" t="s">
        <v>21</v>
      </c>
      <c r="F471" s="222" t="s">
        <v>587</v>
      </c>
      <c r="G471" s="220"/>
      <c r="H471" s="223">
        <v>0.521</v>
      </c>
      <c r="I471" s="224"/>
      <c r="J471" s="220"/>
      <c r="K471" s="220"/>
      <c r="L471" s="225"/>
      <c r="M471" s="226"/>
      <c r="N471" s="227"/>
      <c r="O471" s="227"/>
      <c r="P471" s="227"/>
      <c r="Q471" s="227"/>
      <c r="R471" s="227"/>
      <c r="S471" s="227"/>
      <c r="T471" s="228"/>
      <c r="AT471" s="229" t="s">
        <v>140</v>
      </c>
      <c r="AU471" s="229" t="s">
        <v>81</v>
      </c>
      <c r="AV471" s="12" t="s">
        <v>81</v>
      </c>
      <c r="AW471" s="12" t="s">
        <v>36</v>
      </c>
      <c r="AX471" s="12" t="s">
        <v>72</v>
      </c>
      <c r="AY471" s="229" t="s">
        <v>127</v>
      </c>
    </row>
    <row r="472" spans="2:51" s="11" customFormat="1" ht="13.5">
      <c r="B472" s="208"/>
      <c r="C472" s="209"/>
      <c r="D472" s="204" t="s">
        <v>140</v>
      </c>
      <c r="E472" s="210" t="s">
        <v>21</v>
      </c>
      <c r="F472" s="211" t="s">
        <v>547</v>
      </c>
      <c r="G472" s="209"/>
      <c r="H472" s="212" t="s">
        <v>21</v>
      </c>
      <c r="I472" s="213"/>
      <c r="J472" s="209"/>
      <c r="K472" s="209"/>
      <c r="L472" s="214"/>
      <c r="M472" s="215"/>
      <c r="N472" s="216"/>
      <c r="O472" s="216"/>
      <c r="P472" s="216"/>
      <c r="Q472" s="216"/>
      <c r="R472" s="216"/>
      <c r="S472" s="216"/>
      <c r="T472" s="217"/>
      <c r="AT472" s="218" t="s">
        <v>140</v>
      </c>
      <c r="AU472" s="218" t="s">
        <v>81</v>
      </c>
      <c r="AV472" s="11" t="s">
        <v>77</v>
      </c>
      <c r="AW472" s="11" t="s">
        <v>36</v>
      </c>
      <c r="AX472" s="11" t="s">
        <v>72</v>
      </c>
      <c r="AY472" s="218" t="s">
        <v>127</v>
      </c>
    </row>
    <row r="473" spans="2:51" s="12" customFormat="1" ht="13.5">
      <c r="B473" s="219"/>
      <c r="C473" s="220"/>
      <c r="D473" s="204" t="s">
        <v>140</v>
      </c>
      <c r="E473" s="221" t="s">
        <v>21</v>
      </c>
      <c r="F473" s="222" t="s">
        <v>588</v>
      </c>
      <c r="G473" s="220"/>
      <c r="H473" s="223">
        <v>0.118</v>
      </c>
      <c r="I473" s="224"/>
      <c r="J473" s="220"/>
      <c r="K473" s="220"/>
      <c r="L473" s="225"/>
      <c r="M473" s="226"/>
      <c r="N473" s="227"/>
      <c r="O473" s="227"/>
      <c r="P473" s="227"/>
      <c r="Q473" s="227"/>
      <c r="R473" s="227"/>
      <c r="S473" s="227"/>
      <c r="T473" s="228"/>
      <c r="AT473" s="229" t="s">
        <v>140</v>
      </c>
      <c r="AU473" s="229" t="s">
        <v>81</v>
      </c>
      <c r="AV473" s="12" t="s">
        <v>81</v>
      </c>
      <c r="AW473" s="12" t="s">
        <v>36</v>
      </c>
      <c r="AX473" s="12" t="s">
        <v>72</v>
      </c>
      <c r="AY473" s="229" t="s">
        <v>127</v>
      </c>
    </row>
    <row r="474" spans="2:51" s="13" customFormat="1" ht="13.5">
      <c r="B474" s="230"/>
      <c r="C474" s="231"/>
      <c r="D474" s="232" t="s">
        <v>140</v>
      </c>
      <c r="E474" s="233" t="s">
        <v>21</v>
      </c>
      <c r="F474" s="234" t="s">
        <v>146</v>
      </c>
      <c r="G474" s="231"/>
      <c r="H474" s="235">
        <v>5.309</v>
      </c>
      <c r="I474" s="236"/>
      <c r="J474" s="231"/>
      <c r="K474" s="231"/>
      <c r="L474" s="237"/>
      <c r="M474" s="238"/>
      <c r="N474" s="239"/>
      <c r="O474" s="239"/>
      <c r="P474" s="239"/>
      <c r="Q474" s="239"/>
      <c r="R474" s="239"/>
      <c r="S474" s="239"/>
      <c r="T474" s="240"/>
      <c r="AT474" s="241" t="s">
        <v>140</v>
      </c>
      <c r="AU474" s="241" t="s">
        <v>81</v>
      </c>
      <c r="AV474" s="13" t="s">
        <v>134</v>
      </c>
      <c r="AW474" s="13" t="s">
        <v>36</v>
      </c>
      <c r="AX474" s="13" t="s">
        <v>77</v>
      </c>
      <c r="AY474" s="241" t="s">
        <v>127</v>
      </c>
    </row>
    <row r="475" spans="2:65" s="1" customFormat="1" ht="31.5" customHeight="1">
      <c r="B475" s="40"/>
      <c r="C475" s="192" t="s">
        <v>589</v>
      </c>
      <c r="D475" s="192" t="s">
        <v>129</v>
      </c>
      <c r="E475" s="193" t="s">
        <v>590</v>
      </c>
      <c r="F475" s="194" t="s">
        <v>591</v>
      </c>
      <c r="G475" s="195" t="s">
        <v>170</v>
      </c>
      <c r="H475" s="196">
        <v>32.29</v>
      </c>
      <c r="I475" s="197"/>
      <c r="J475" s="198">
        <f>ROUND(I475*H475,2)</f>
        <v>0</v>
      </c>
      <c r="K475" s="194" t="s">
        <v>133</v>
      </c>
      <c r="L475" s="60"/>
      <c r="M475" s="199" t="s">
        <v>21</v>
      </c>
      <c r="N475" s="200" t="s">
        <v>43</v>
      </c>
      <c r="O475" s="41"/>
      <c r="P475" s="201">
        <f>O475*H475</f>
        <v>0</v>
      </c>
      <c r="Q475" s="201">
        <v>0.000605063</v>
      </c>
      <c r="R475" s="201">
        <f>Q475*H475</f>
        <v>0.01953748427</v>
      </c>
      <c r="S475" s="201">
        <v>0</v>
      </c>
      <c r="T475" s="202">
        <f>S475*H475</f>
        <v>0</v>
      </c>
      <c r="AR475" s="23" t="s">
        <v>134</v>
      </c>
      <c r="AT475" s="23" t="s">
        <v>129</v>
      </c>
      <c r="AU475" s="23" t="s">
        <v>81</v>
      </c>
      <c r="AY475" s="23" t="s">
        <v>127</v>
      </c>
      <c r="BE475" s="203">
        <f>IF(N475="základní",J475,0)</f>
        <v>0</v>
      </c>
      <c r="BF475" s="203">
        <f>IF(N475="snížená",J475,0)</f>
        <v>0</v>
      </c>
      <c r="BG475" s="203">
        <f>IF(N475="zákl. přenesená",J475,0)</f>
        <v>0</v>
      </c>
      <c r="BH475" s="203">
        <f>IF(N475="sníž. přenesená",J475,0)</f>
        <v>0</v>
      </c>
      <c r="BI475" s="203">
        <f>IF(N475="nulová",J475,0)</f>
        <v>0</v>
      </c>
      <c r="BJ475" s="23" t="s">
        <v>77</v>
      </c>
      <c r="BK475" s="203">
        <f>ROUND(I475*H475,2)</f>
        <v>0</v>
      </c>
      <c r="BL475" s="23" t="s">
        <v>134</v>
      </c>
      <c r="BM475" s="23" t="s">
        <v>592</v>
      </c>
    </row>
    <row r="476" spans="2:47" s="1" customFormat="1" ht="40.5">
      <c r="B476" s="40"/>
      <c r="C476" s="62"/>
      <c r="D476" s="204" t="s">
        <v>136</v>
      </c>
      <c r="E476" s="62"/>
      <c r="F476" s="205" t="s">
        <v>593</v>
      </c>
      <c r="G476" s="62"/>
      <c r="H476" s="62"/>
      <c r="I476" s="162"/>
      <c r="J476" s="62"/>
      <c r="K476" s="62"/>
      <c r="L476" s="60"/>
      <c r="M476" s="206"/>
      <c r="N476" s="41"/>
      <c r="O476" s="41"/>
      <c r="P476" s="41"/>
      <c r="Q476" s="41"/>
      <c r="R476" s="41"/>
      <c r="S476" s="41"/>
      <c r="T476" s="77"/>
      <c r="AT476" s="23" t="s">
        <v>136</v>
      </c>
      <c r="AU476" s="23" t="s">
        <v>81</v>
      </c>
    </row>
    <row r="477" spans="2:47" s="1" customFormat="1" ht="40.5">
      <c r="B477" s="40"/>
      <c r="C477" s="62"/>
      <c r="D477" s="204" t="s">
        <v>138</v>
      </c>
      <c r="E477" s="62"/>
      <c r="F477" s="207" t="s">
        <v>594</v>
      </c>
      <c r="G477" s="62"/>
      <c r="H477" s="62"/>
      <c r="I477" s="162"/>
      <c r="J477" s="62"/>
      <c r="K477" s="62"/>
      <c r="L477" s="60"/>
      <c r="M477" s="206"/>
      <c r="N477" s="41"/>
      <c r="O477" s="41"/>
      <c r="P477" s="41"/>
      <c r="Q477" s="41"/>
      <c r="R477" s="41"/>
      <c r="S477" s="41"/>
      <c r="T477" s="77"/>
      <c r="AT477" s="23" t="s">
        <v>138</v>
      </c>
      <c r="AU477" s="23" t="s">
        <v>81</v>
      </c>
    </row>
    <row r="478" spans="2:51" s="11" customFormat="1" ht="13.5">
      <c r="B478" s="208"/>
      <c r="C478" s="209"/>
      <c r="D478" s="204" t="s">
        <v>140</v>
      </c>
      <c r="E478" s="210" t="s">
        <v>21</v>
      </c>
      <c r="F478" s="211" t="s">
        <v>141</v>
      </c>
      <c r="G478" s="209"/>
      <c r="H478" s="212" t="s">
        <v>21</v>
      </c>
      <c r="I478" s="213"/>
      <c r="J478" s="209"/>
      <c r="K478" s="209"/>
      <c r="L478" s="214"/>
      <c r="M478" s="215"/>
      <c r="N478" s="216"/>
      <c r="O478" s="216"/>
      <c r="P478" s="216"/>
      <c r="Q478" s="216"/>
      <c r="R478" s="216"/>
      <c r="S478" s="216"/>
      <c r="T478" s="217"/>
      <c r="AT478" s="218" t="s">
        <v>140</v>
      </c>
      <c r="AU478" s="218" t="s">
        <v>81</v>
      </c>
      <c r="AV478" s="11" t="s">
        <v>77</v>
      </c>
      <c r="AW478" s="11" t="s">
        <v>36</v>
      </c>
      <c r="AX478" s="11" t="s">
        <v>72</v>
      </c>
      <c r="AY478" s="218" t="s">
        <v>127</v>
      </c>
    </row>
    <row r="479" spans="2:51" s="11" customFormat="1" ht="13.5">
      <c r="B479" s="208"/>
      <c r="C479" s="209"/>
      <c r="D479" s="204" t="s">
        <v>140</v>
      </c>
      <c r="E479" s="210" t="s">
        <v>21</v>
      </c>
      <c r="F479" s="211" t="s">
        <v>595</v>
      </c>
      <c r="G479" s="209"/>
      <c r="H479" s="212" t="s">
        <v>21</v>
      </c>
      <c r="I479" s="213"/>
      <c r="J479" s="209"/>
      <c r="K479" s="209"/>
      <c r="L479" s="214"/>
      <c r="M479" s="215"/>
      <c r="N479" s="216"/>
      <c r="O479" s="216"/>
      <c r="P479" s="216"/>
      <c r="Q479" s="216"/>
      <c r="R479" s="216"/>
      <c r="S479" s="216"/>
      <c r="T479" s="217"/>
      <c r="AT479" s="218" t="s">
        <v>140</v>
      </c>
      <c r="AU479" s="218" t="s">
        <v>81</v>
      </c>
      <c r="AV479" s="11" t="s">
        <v>77</v>
      </c>
      <c r="AW479" s="11" t="s">
        <v>36</v>
      </c>
      <c r="AX479" s="11" t="s">
        <v>72</v>
      </c>
      <c r="AY479" s="218" t="s">
        <v>127</v>
      </c>
    </row>
    <row r="480" spans="2:51" s="12" customFormat="1" ht="13.5">
      <c r="B480" s="219"/>
      <c r="C480" s="220"/>
      <c r="D480" s="232" t="s">
        <v>140</v>
      </c>
      <c r="E480" s="242" t="s">
        <v>21</v>
      </c>
      <c r="F480" s="243" t="s">
        <v>596</v>
      </c>
      <c r="G480" s="220"/>
      <c r="H480" s="244">
        <v>32.29</v>
      </c>
      <c r="I480" s="224"/>
      <c r="J480" s="220"/>
      <c r="K480" s="220"/>
      <c r="L480" s="225"/>
      <c r="M480" s="226"/>
      <c r="N480" s="227"/>
      <c r="O480" s="227"/>
      <c r="P480" s="227"/>
      <c r="Q480" s="227"/>
      <c r="R480" s="227"/>
      <c r="S480" s="227"/>
      <c r="T480" s="228"/>
      <c r="AT480" s="229" t="s">
        <v>140</v>
      </c>
      <c r="AU480" s="229" t="s">
        <v>81</v>
      </c>
      <c r="AV480" s="12" t="s">
        <v>81</v>
      </c>
      <c r="AW480" s="12" t="s">
        <v>36</v>
      </c>
      <c r="AX480" s="12" t="s">
        <v>77</v>
      </c>
      <c r="AY480" s="229" t="s">
        <v>127</v>
      </c>
    </row>
    <row r="481" spans="2:65" s="1" customFormat="1" ht="22.5" customHeight="1">
      <c r="B481" s="40"/>
      <c r="C481" s="192" t="s">
        <v>597</v>
      </c>
      <c r="D481" s="192" t="s">
        <v>129</v>
      </c>
      <c r="E481" s="193" t="s">
        <v>598</v>
      </c>
      <c r="F481" s="194" t="s">
        <v>599</v>
      </c>
      <c r="G481" s="195" t="s">
        <v>170</v>
      </c>
      <c r="H481" s="196">
        <v>15.33</v>
      </c>
      <c r="I481" s="197"/>
      <c r="J481" s="198">
        <f>ROUND(I481*H481,2)</f>
        <v>0</v>
      </c>
      <c r="K481" s="194" t="s">
        <v>133</v>
      </c>
      <c r="L481" s="60"/>
      <c r="M481" s="199" t="s">
        <v>21</v>
      </c>
      <c r="N481" s="200" t="s">
        <v>43</v>
      </c>
      <c r="O481" s="41"/>
      <c r="P481" s="201">
        <f>O481*H481</f>
        <v>0</v>
      </c>
      <c r="Q481" s="201">
        <v>1.995E-06</v>
      </c>
      <c r="R481" s="201">
        <f>Q481*H481</f>
        <v>3.058335E-05</v>
      </c>
      <c r="S481" s="201">
        <v>0</v>
      </c>
      <c r="T481" s="202">
        <f>S481*H481</f>
        <v>0</v>
      </c>
      <c r="AR481" s="23" t="s">
        <v>134</v>
      </c>
      <c r="AT481" s="23" t="s">
        <v>129</v>
      </c>
      <c r="AU481" s="23" t="s">
        <v>81</v>
      </c>
      <c r="AY481" s="23" t="s">
        <v>127</v>
      </c>
      <c r="BE481" s="203">
        <f>IF(N481="základní",J481,0)</f>
        <v>0</v>
      </c>
      <c r="BF481" s="203">
        <f>IF(N481="snížená",J481,0)</f>
        <v>0</v>
      </c>
      <c r="BG481" s="203">
        <f>IF(N481="zákl. přenesená",J481,0)</f>
        <v>0</v>
      </c>
      <c r="BH481" s="203">
        <f>IF(N481="sníž. přenesená",J481,0)</f>
        <v>0</v>
      </c>
      <c r="BI481" s="203">
        <f>IF(N481="nulová",J481,0)</f>
        <v>0</v>
      </c>
      <c r="BJ481" s="23" t="s">
        <v>77</v>
      </c>
      <c r="BK481" s="203">
        <f>ROUND(I481*H481,2)</f>
        <v>0</v>
      </c>
      <c r="BL481" s="23" t="s">
        <v>134</v>
      </c>
      <c r="BM481" s="23" t="s">
        <v>600</v>
      </c>
    </row>
    <row r="482" spans="2:47" s="1" customFormat="1" ht="13.5">
      <c r="B482" s="40"/>
      <c r="C482" s="62"/>
      <c r="D482" s="204" t="s">
        <v>136</v>
      </c>
      <c r="E482" s="62"/>
      <c r="F482" s="205" t="s">
        <v>601</v>
      </c>
      <c r="G482" s="62"/>
      <c r="H482" s="62"/>
      <c r="I482" s="162"/>
      <c r="J482" s="62"/>
      <c r="K482" s="62"/>
      <c r="L482" s="60"/>
      <c r="M482" s="206"/>
      <c r="N482" s="41"/>
      <c r="O482" s="41"/>
      <c r="P482" s="41"/>
      <c r="Q482" s="41"/>
      <c r="R482" s="41"/>
      <c r="S482" s="41"/>
      <c r="T482" s="77"/>
      <c r="AT482" s="23" t="s">
        <v>136</v>
      </c>
      <c r="AU482" s="23" t="s">
        <v>81</v>
      </c>
    </row>
    <row r="483" spans="2:47" s="1" customFormat="1" ht="27">
      <c r="B483" s="40"/>
      <c r="C483" s="62"/>
      <c r="D483" s="204" t="s">
        <v>138</v>
      </c>
      <c r="E483" s="62"/>
      <c r="F483" s="207" t="s">
        <v>602</v>
      </c>
      <c r="G483" s="62"/>
      <c r="H483" s="62"/>
      <c r="I483" s="162"/>
      <c r="J483" s="62"/>
      <c r="K483" s="62"/>
      <c r="L483" s="60"/>
      <c r="M483" s="206"/>
      <c r="N483" s="41"/>
      <c r="O483" s="41"/>
      <c r="P483" s="41"/>
      <c r="Q483" s="41"/>
      <c r="R483" s="41"/>
      <c r="S483" s="41"/>
      <c r="T483" s="77"/>
      <c r="AT483" s="23" t="s">
        <v>138</v>
      </c>
      <c r="AU483" s="23" t="s">
        <v>81</v>
      </c>
    </row>
    <row r="484" spans="2:51" s="11" customFormat="1" ht="13.5">
      <c r="B484" s="208"/>
      <c r="C484" s="209"/>
      <c r="D484" s="204" t="s">
        <v>140</v>
      </c>
      <c r="E484" s="210" t="s">
        <v>21</v>
      </c>
      <c r="F484" s="211" t="s">
        <v>141</v>
      </c>
      <c r="G484" s="209"/>
      <c r="H484" s="212" t="s">
        <v>21</v>
      </c>
      <c r="I484" s="213"/>
      <c r="J484" s="209"/>
      <c r="K484" s="209"/>
      <c r="L484" s="214"/>
      <c r="M484" s="215"/>
      <c r="N484" s="216"/>
      <c r="O484" s="216"/>
      <c r="P484" s="216"/>
      <c r="Q484" s="216"/>
      <c r="R484" s="216"/>
      <c r="S484" s="216"/>
      <c r="T484" s="217"/>
      <c r="AT484" s="218" t="s">
        <v>140</v>
      </c>
      <c r="AU484" s="218" t="s">
        <v>81</v>
      </c>
      <c r="AV484" s="11" t="s">
        <v>77</v>
      </c>
      <c r="AW484" s="11" t="s">
        <v>36</v>
      </c>
      <c r="AX484" s="11" t="s">
        <v>72</v>
      </c>
      <c r="AY484" s="218" t="s">
        <v>127</v>
      </c>
    </row>
    <row r="485" spans="2:51" s="11" customFormat="1" ht="13.5">
      <c r="B485" s="208"/>
      <c r="C485" s="209"/>
      <c r="D485" s="204" t="s">
        <v>140</v>
      </c>
      <c r="E485" s="210" t="s">
        <v>21</v>
      </c>
      <c r="F485" s="211" t="s">
        <v>603</v>
      </c>
      <c r="G485" s="209"/>
      <c r="H485" s="212" t="s">
        <v>21</v>
      </c>
      <c r="I485" s="213"/>
      <c r="J485" s="209"/>
      <c r="K485" s="209"/>
      <c r="L485" s="214"/>
      <c r="M485" s="215"/>
      <c r="N485" s="216"/>
      <c r="O485" s="216"/>
      <c r="P485" s="216"/>
      <c r="Q485" s="216"/>
      <c r="R485" s="216"/>
      <c r="S485" s="216"/>
      <c r="T485" s="217"/>
      <c r="AT485" s="218" t="s">
        <v>140</v>
      </c>
      <c r="AU485" s="218" t="s">
        <v>81</v>
      </c>
      <c r="AV485" s="11" t="s">
        <v>77</v>
      </c>
      <c r="AW485" s="11" t="s">
        <v>36</v>
      </c>
      <c r="AX485" s="11" t="s">
        <v>72</v>
      </c>
      <c r="AY485" s="218" t="s">
        <v>127</v>
      </c>
    </row>
    <row r="486" spans="2:51" s="12" customFormat="1" ht="13.5">
      <c r="B486" s="219"/>
      <c r="C486" s="220"/>
      <c r="D486" s="232" t="s">
        <v>140</v>
      </c>
      <c r="E486" s="242" t="s">
        <v>21</v>
      </c>
      <c r="F486" s="243" t="s">
        <v>604</v>
      </c>
      <c r="G486" s="220"/>
      <c r="H486" s="244">
        <v>15.33</v>
      </c>
      <c r="I486" s="224"/>
      <c r="J486" s="220"/>
      <c r="K486" s="220"/>
      <c r="L486" s="225"/>
      <c r="M486" s="226"/>
      <c r="N486" s="227"/>
      <c r="O486" s="227"/>
      <c r="P486" s="227"/>
      <c r="Q486" s="227"/>
      <c r="R486" s="227"/>
      <c r="S486" s="227"/>
      <c r="T486" s="228"/>
      <c r="AT486" s="229" t="s">
        <v>140</v>
      </c>
      <c r="AU486" s="229" t="s">
        <v>81</v>
      </c>
      <c r="AV486" s="12" t="s">
        <v>81</v>
      </c>
      <c r="AW486" s="12" t="s">
        <v>36</v>
      </c>
      <c r="AX486" s="12" t="s">
        <v>77</v>
      </c>
      <c r="AY486" s="229" t="s">
        <v>127</v>
      </c>
    </row>
    <row r="487" spans="2:65" s="1" customFormat="1" ht="22.5" customHeight="1">
      <c r="B487" s="40"/>
      <c r="C487" s="192" t="s">
        <v>605</v>
      </c>
      <c r="D487" s="192" t="s">
        <v>129</v>
      </c>
      <c r="E487" s="193" t="s">
        <v>606</v>
      </c>
      <c r="F487" s="194" t="s">
        <v>607</v>
      </c>
      <c r="G487" s="195" t="s">
        <v>132</v>
      </c>
      <c r="H487" s="196">
        <v>15.27</v>
      </c>
      <c r="I487" s="197"/>
      <c r="J487" s="198">
        <f>ROUND(I487*H487,2)</f>
        <v>0</v>
      </c>
      <c r="K487" s="194" t="s">
        <v>133</v>
      </c>
      <c r="L487" s="60"/>
      <c r="M487" s="199" t="s">
        <v>21</v>
      </c>
      <c r="N487" s="200" t="s">
        <v>43</v>
      </c>
      <c r="O487" s="41"/>
      <c r="P487" s="201">
        <f>O487*H487</f>
        <v>0</v>
      </c>
      <c r="Q487" s="201">
        <v>0</v>
      </c>
      <c r="R487" s="201">
        <f>Q487*H487</f>
        <v>0</v>
      </c>
      <c r="S487" s="201">
        <v>0.02</v>
      </c>
      <c r="T487" s="202">
        <f>S487*H487</f>
        <v>0.3054</v>
      </c>
      <c r="AR487" s="23" t="s">
        <v>134</v>
      </c>
      <c r="AT487" s="23" t="s">
        <v>129</v>
      </c>
      <c r="AU487" s="23" t="s">
        <v>81</v>
      </c>
      <c r="AY487" s="23" t="s">
        <v>127</v>
      </c>
      <c r="BE487" s="203">
        <f>IF(N487="základní",J487,0)</f>
        <v>0</v>
      </c>
      <c r="BF487" s="203">
        <f>IF(N487="snížená",J487,0)</f>
        <v>0</v>
      </c>
      <c r="BG487" s="203">
        <f>IF(N487="zákl. přenesená",J487,0)</f>
        <v>0</v>
      </c>
      <c r="BH487" s="203">
        <f>IF(N487="sníž. přenesená",J487,0)</f>
        <v>0</v>
      </c>
      <c r="BI487" s="203">
        <f>IF(N487="nulová",J487,0)</f>
        <v>0</v>
      </c>
      <c r="BJ487" s="23" t="s">
        <v>77</v>
      </c>
      <c r="BK487" s="203">
        <f>ROUND(I487*H487,2)</f>
        <v>0</v>
      </c>
      <c r="BL487" s="23" t="s">
        <v>134</v>
      </c>
      <c r="BM487" s="23" t="s">
        <v>608</v>
      </c>
    </row>
    <row r="488" spans="2:47" s="1" customFormat="1" ht="27">
      <c r="B488" s="40"/>
      <c r="C488" s="62"/>
      <c r="D488" s="204" t="s">
        <v>136</v>
      </c>
      <c r="E488" s="62"/>
      <c r="F488" s="205" t="s">
        <v>609</v>
      </c>
      <c r="G488" s="62"/>
      <c r="H488" s="62"/>
      <c r="I488" s="162"/>
      <c r="J488" s="62"/>
      <c r="K488" s="62"/>
      <c r="L488" s="60"/>
      <c r="M488" s="206"/>
      <c r="N488" s="41"/>
      <c r="O488" s="41"/>
      <c r="P488" s="41"/>
      <c r="Q488" s="41"/>
      <c r="R488" s="41"/>
      <c r="S488" s="41"/>
      <c r="T488" s="77"/>
      <c r="AT488" s="23" t="s">
        <v>136</v>
      </c>
      <c r="AU488" s="23" t="s">
        <v>81</v>
      </c>
    </row>
    <row r="489" spans="2:47" s="1" customFormat="1" ht="67.5">
      <c r="B489" s="40"/>
      <c r="C489" s="62"/>
      <c r="D489" s="204" t="s">
        <v>138</v>
      </c>
      <c r="E489" s="62"/>
      <c r="F489" s="207" t="s">
        <v>610</v>
      </c>
      <c r="G489" s="62"/>
      <c r="H489" s="62"/>
      <c r="I489" s="162"/>
      <c r="J489" s="62"/>
      <c r="K489" s="62"/>
      <c r="L489" s="60"/>
      <c r="M489" s="206"/>
      <c r="N489" s="41"/>
      <c r="O489" s="41"/>
      <c r="P489" s="41"/>
      <c r="Q489" s="41"/>
      <c r="R489" s="41"/>
      <c r="S489" s="41"/>
      <c r="T489" s="77"/>
      <c r="AT489" s="23" t="s">
        <v>138</v>
      </c>
      <c r="AU489" s="23" t="s">
        <v>81</v>
      </c>
    </row>
    <row r="490" spans="2:51" s="11" customFormat="1" ht="13.5">
      <c r="B490" s="208"/>
      <c r="C490" s="209"/>
      <c r="D490" s="204" t="s">
        <v>140</v>
      </c>
      <c r="E490" s="210" t="s">
        <v>21</v>
      </c>
      <c r="F490" s="211" t="s">
        <v>141</v>
      </c>
      <c r="G490" s="209"/>
      <c r="H490" s="212" t="s">
        <v>21</v>
      </c>
      <c r="I490" s="213"/>
      <c r="J490" s="209"/>
      <c r="K490" s="209"/>
      <c r="L490" s="214"/>
      <c r="M490" s="215"/>
      <c r="N490" s="216"/>
      <c r="O490" s="216"/>
      <c r="P490" s="216"/>
      <c r="Q490" s="216"/>
      <c r="R490" s="216"/>
      <c r="S490" s="216"/>
      <c r="T490" s="217"/>
      <c r="AT490" s="218" t="s">
        <v>140</v>
      </c>
      <c r="AU490" s="218" t="s">
        <v>81</v>
      </c>
      <c r="AV490" s="11" t="s">
        <v>77</v>
      </c>
      <c r="AW490" s="11" t="s">
        <v>36</v>
      </c>
      <c r="AX490" s="11" t="s">
        <v>72</v>
      </c>
      <c r="AY490" s="218" t="s">
        <v>127</v>
      </c>
    </row>
    <row r="491" spans="2:51" s="11" customFormat="1" ht="13.5">
      <c r="B491" s="208"/>
      <c r="C491" s="209"/>
      <c r="D491" s="204" t="s">
        <v>140</v>
      </c>
      <c r="E491" s="210" t="s">
        <v>21</v>
      </c>
      <c r="F491" s="211" t="s">
        <v>611</v>
      </c>
      <c r="G491" s="209"/>
      <c r="H491" s="212" t="s">
        <v>21</v>
      </c>
      <c r="I491" s="213"/>
      <c r="J491" s="209"/>
      <c r="K491" s="209"/>
      <c r="L491" s="214"/>
      <c r="M491" s="215"/>
      <c r="N491" s="216"/>
      <c r="O491" s="216"/>
      <c r="P491" s="216"/>
      <c r="Q491" s="216"/>
      <c r="R491" s="216"/>
      <c r="S491" s="216"/>
      <c r="T491" s="217"/>
      <c r="AT491" s="218" t="s">
        <v>140</v>
      </c>
      <c r="AU491" s="218" t="s">
        <v>81</v>
      </c>
      <c r="AV491" s="11" t="s">
        <v>77</v>
      </c>
      <c r="AW491" s="11" t="s">
        <v>36</v>
      </c>
      <c r="AX491" s="11" t="s">
        <v>72</v>
      </c>
      <c r="AY491" s="218" t="s">
        <v>127</v>
      </c>
    </row>
    <row r="492" spans="2:51" s="12" customFormat="1" ht="13.5">
      <c r="B492" s="219"/>
      <c r="C492" s="220"/>
      <c r="D492" s="232" t="s">
        <v>140</v>
      </c>
      <c r="E492" s="242" t="s">
        <v>21</v>
      </c>
      <c r="F492" s="243" t="s">
        <v>166</v>
      </c>
      <c r="G492" s="220"/>
      <c r="H492" s="244">
        <v>15.27</v>
      </c>
      <c r="I492" s="224"/>
      <c r="J492" s="220"/>
      <c r="K492" s="220"/>
      <c r="L492" s="225"/>
      <c r="M492" s="226"/>
      <c r="N492" s="227"/>
      <c r="O492" s="227"/>
      <c r="P492" s="227"/>
      <c r="Q492" s="227"/>
      <c r="R492" s="227"/>
      <c r="S492" s="227"/>
      <c r="T492" s="228"/>
      <c r="AT492" s="229" t="s">
        <v>140</v>
      </c>
      <c r="AU492" s="229" t="s">
        <v>81</v>
      </c>
      <c r="AV492" s="12" t="s">
        <v>81</v>
      </c>
      <c r="AW492" s="12" t="s">
        <v>36</v>
      </c>
      <c r="AX492" s="12" t="s">
        <v>77</v>
      </c>
      <c r="AY492" s="229" t="s">
        <v>127</v>
      </c>
    </row>
    <row r="493" spans="2:65" s="1" customFormat="1" ht="22.5" customHeight="1">
      <c r="B493" s="40"/>
      <c r="C493" s="192" t="s">
        <v>612</v>
      </c>
      <c r="D493" s="192" t="s">
        <v>129</v>
      </c>
      <c r="E493" s="193" t="s">
        <v>613</v>
      </c>
      <c r="F493" s="194" t="s">
        <v>614</v>
      </c>
      <c r="G493" s="195" t="s">
        <v>181</v>
      </c>
      <c r="H493" s="196">
        <v>0.054</v>
      </c>
      <c r="I493" s="197"/>
      <c r="J493" s="198">
        <f>ROUND(I493*H493,2)</f>
        <v>0</v>
      </c>
      <c r="K493" s="194" t="s">
        <v>133</v>
      </c>
      <c r="L493" s="60"/>
      <c r="M493" s="199" t="s">
        <v>21</v>
      </c>
      <c r="N493" s="200" t="s">
        <v>43</v>
      </c>
      <c r="O493" s="41"/>
      <c r="P493" s="201">
        <f>O493*H493</f>
        <v>0</v>
      </c>
      <c r="Q493" s="201">
        <v>0</v>
      </c>
      <c r="R493" s="201">
        <f>Q493*H493</f>
        <v>0</v>
      </c>
      <c r="S493" s="201">
        <v>2</v>
      </c>
      <c r="T493" s="202">
        <f>S493*H493</f>
        <v>0.108</v>
      </c>
      <c r="AR493" s="23" t="s">
        <v>134</v>
      </c>
      <c r="AT493" s="23" t="s">
        <v>129</v>
      </c>
      <c r="AU493" s="23" t="s">
        <v>81</v>
      </c>
      <c r="AY493" s="23" t="s">
        <v>127</v>
      </c>
      <c r="BE493" s="203">
        <f>IF(N493="základní",J493,0)</f>
        <v>0</v>
      </c>
      <c r="BF493" s="203">
        <f>IF(N493="snížená",J493,0)</f>
        <v>0</v>
      </c>
      <c r="BG493" s="203">
        <f>IF(N493="zákl. přenesená",J493,0)</f>
        <v>0</v>
      </c>
      <c r="BH493" s="203">
        <f>IF(N493="sníž. přenesená",J493,0)</f>
        <v>0</v>
      </c>
      <c r="BI493" s="203">
        <f>IF(N493="nulová",J493,0)</f>
        <v>0</v>
      </c>
      <c r="BJ493" s="23" t="s">
        <v>77</v>
      </c>
      <c r="BK493" s="203">
        <f>ROUND(I493*H493,2)</f>
        <v>0</v>
      </c>
      <c r="BL493" s="23" t="s">
        <v>134</v>
      </c>
      <c r="BM493" s="23" t="s">
        <v>615</v>
      </c>
    </row>
    <row r="494" spans="2:47" s="1" customFormat="1" ht="13.5">
      <c r="B494" s="40"/>
      <c r="C494" s="62"/>
      <c r="D494" s="204" t="s">
        <v>136</v>
      </c>
      <c r="E494" s="62"/>
      <c r="F494" s="205" t="s">
        <v>616</v>
      </c>
      <c r="G494" s="62"/>
      <c r="H494" s="62"/>
      <c r="I494" s="162"/>
      <c r="J494" s="62"/>
      <c r="K494" s="62"/>
      <c r="L494" s="60"/>
      <c r="M494" s="206"/>
      <c r="N494" s="41"/>
      <c r="O494" s="41"/>
      <c r="P494" s="41"/>
      <c r="Q494" s="41"/>
      <c r="R494" s="41"/>
      <c r="S494" s="41"/>
      <c r="T494" s="77"/>
      <c r="AT494" s="23" t="s">
        <v>136</v>
      </c>
      <c r="AU494" s="23" t="s">
        <v>81</v>
      </c>
    </row>
    <row r="495" spans="2:51" s="11" customFormat="1" ht="13.5">
      <c r="B495" s="208"/>
      <c r="C495" s="209"/>
      <c r="D495" s="204" t="s">
        <v>140</v>
      </c>
      <c r="E495" s="210" t="s">
        <v>21</v>
      </c>
      <c r="F495" s="211" t="s">
        <v>141</v>
      </c>
      <c r="G495" s="209"/>
      <c r="H495" s="212" t="s">
        <v>21</v>
      </c>
      <c r="I495" s="213"/>
      <c r="J495" s="209"/>
      <c r="K495" s="209"/>
      <c r="L495" s="214"/>
      <c r="M495" s="215"/>
      <c r="N495" s="216"/>
      <c r="O495" s="216"/>
      <c r="P495" s="216"/>
      <c r="Q495" s="216"/>
      <c r="R495" s="216"/>
      <c r="S495" s="216"/>
      <c r="T495" s="217"/>
      <c r="AT495" s="218" t="s">
        <v>140</v>
      </c>
      <c r="AU495" s="218" t="s">
        <v>81</v>
      </c>
      <c r="AV495" s="11" t="s">
        <v>77</v>
      </c>
      <c r="AW495" s="11" t="s">
        <v>36</v>
      </c>
      <c r="AX495" s="11" t="s">
        <v>72</v>
      </c>
      <c r="AY495" s="218" t="s">
        <v>127</v>
      </c>
    </row>
    <row r="496" spans="2:51" s="11" customFormat="1" ht="13.5">
      <c r="B496" s="208"/>
      <c r="C496" s="209"/>
      <c r="D496" s="204" t="s">
        <v>140</v>
      </c>
      <c r="E496" s="210" t="s">
        <v>21</v>
      </c>
      <c r="F496" s="211" t="s">
        <v>617</v>
      </c>
      <c r="G496" s="209"/>
      <c r="H496" s="212" t="s">
        <v>21</v>
      </c>
      <c r="I496" s="213"/>
      <c r="J496" s="209"/>
      <c r="K496" s="209"/>
      <c r="L496" s="214"/>
      <c r="M496" s="215"/>
      <c r="N496" s="216"/>
      <c r="O496" s="216"/>
      <c r="P496" s="216"/>
      <c r="Q496" s="216"/>
      <c r="R496" s="216"/>
      <c r="S496" s="216"/>
      <c r="T496" s="217"/>
      <c r="AT496" s="218" t="s">
        <v>140</v>
      </c>
      <c r="AU496" s="218" t="s">
        <v>81</v>
      </c>
      <c r="AV496" s="11" t="s">
        <v>77</v>
      </c>
      <c r="AW496" s="11" t="s">
        <v>36</v>
      </c>
      <c r="AX496" s="11" t="s">
        <v>72</v>
      </c>
      <c r="AY496" s="218" t="s">
        <v>127</v>
      </c>
    </row>
    <row r="497" spans="2:51" s="12" customFormat="1" ht="13.5">
      <c r="B497" s="219"/>
      <c r="C497" s="220"/>
      <c r="D497" s="232" t="s">
        <v>140</v>
      </c>
      <c r="E497" s="242" t="s">
        <v>21</v>
      </c>
      <c r="F497" s="243" t="s">
        <v>618</v>
      </c>
      <c r="G497" s="220"/>
      <c r="H497" s="244">
        <v>0.054</v>
      </c>
      <c r="I497" s="224"/>
      <c r="J497" s="220"/>
      <c r="K497" s="220"/>
      <c r="L497" s="225"/>
      <c r="M497" s="226"/>
      <c r="N497" s="227"/>
      <c r="O497" s="227"/>
      <c r="P497" s="227"/>
      <c r="Q497" s="227"/>
      <c r="R497" s="227"/>
      <c r="S497" s="227"/>
      <c r="T497" s="228"/>
      <c r="AT497" s="229" t="s">
        <v>140</v>
      </c>
      <c r="AU497" s="229" t="s">
        <v>81</v>
      </c>
      <c r="AV497" s="12" t="s">
        <v>81</v>
      </c>
      <c r="AW497" s="12" t="s">
        <v>36</v>
      </c>
      <c r="AX497" s="12" t="s">
        <v>77</v>
      </c>
      <c r="AY497" s="229" t="s">
        <v>127</v>
      </c>
    </row>
    <row r="498" spans="2:65" s="1" customFormat="1" ht="22.5" customHeight="1">
      <c r="B498" s="40"/>
      <c r="C498" s="192" t="s">
        <v>619</v>
      </c>
      <c r="D498" s="192" t="s">
        <v>129</v>
      </c>
      <c r="E498" s="193" t="s">
        <v>620</v>
      </c>
      <c r="F498" s="194" t="s">
        <v>621</v>
      </c>
      <c r="G498" s="195" t="s">
        <v>451</v>
      </c>
      <c r="H498" s="196">
        <v>4</v>
      </c>
      <c r="I498" s="197"/>
      <c r="J498" s="198">
        <f>ROUND(I498*H498,2)</f>
        <v>0</v>
      </c>
      <c r="K498" s="194" t="s">
        <v>133</v>
      </c>
      <c r="L498" s="60"/>
      <c r="M498" s="199" t="s">
        <v>21</v>
      </c>
      <c r="N498" s="200" t="s">
        <v>43</v>
      </c>
      <c r="O498" s="41"/>
      <c r="P498" s="201">
        <f>O498*H498</f>
        <v>0</v>
      </c>
      <c r="Q498" s="201">
        <v>0</v>
      </c>
      <c r="R498" s="201">
        <f>Q498*H498</f>
        <v>0</v>
      </c>
      <c r="S498" s="201">
        <v>0.082</v>
      </c>
      <c r="T498" s="202">
        <f>S498*H498</f>
        <v>0.328</v>
      </c>
      <c r="AR498" s="23" t="s">
        <v>134</v>
      </c>
      <c r="AT498" s="23" t="s">
        <v>129</v>
      </c>
      <c r="AU498" s="23" t="s">
        <v>81</v>
      </c>
      <c r="AY498" s="23" t="s">
        <v>127</v>
      </c>
      <c r="BE498" s="203">
        <f>IF(N498="základní",J498,0)</f>
        <v>0</v>
      </c>
      <c r="BF498" s="203">
        <f>IF(N498="snížená",J498,0)</f>
        <v>0</v>
      </c>
      <c r="BG498" s="203">
        <f>IF(N498="zákl. přenesená",J498,0)</f>
        <v>0</v>
      </c>
      <c r="BH498" s="203">
        <f>IF(N498="sníž. přenesená",J498,0)</f>
        <v>0</v>
      </c>
      <c r="BI498" s="203">
        <f>IF(N498="nulová",J498,0)</f>
        <v>0</v>
      </c>
      <c r="BJ498" s="23" t="s">
        <v>77</v>
      </c>
      <c r="BK498" s="203">
        <f>ROUND(I498*H498,2)</f>
        <v>0</v>
      </c>
      <c r="BL498" s="23" t="s">
        <v>134</v>
      </c>
      <c r="BM498" s="23" t="s">
        <v>622</v>
      </c>
    </row>
    <row r="499" spans="2:47" s="1" customFormat="1" ht="27">
      <c r="B499" s="40"/>
      <c r="C499" s="62"/>
      <c r="D499" s="204" t="s">
        <v>136</v>
      </c>
      <c r="E499" s="62"/>
      <c r="F499" s="205" t="s">
        <v>623</v>
      </c>
      <c r="G499" s="62"/>
      <c r="H499" s="62"/>
      <c r="I499" s="162"/>
      <c r="J499" s="62"/>
      <c r="K499" s="62"/>
      <c r="L499" s="60"/>
      <c r="M499" s="206"/>
      <c r="N499" s="41"/>
      <c r="O499" s="41"/>
      <c r="P499" s="41"/>
      <c r="Q499" s="41"/>
      <c r="R499" s="41"/>
      <c r="S499" s="41"/>
      <c r="T499" s="77"/>
      <c r="AT499" s="23" t="s">
        <v>136</v>
      </c>
      <c r="AU499" s="23" t="s">
        <v>81</v>
      </c>
    </row>
    <row r="500" spans="2:47" s="1" customFormat="1" ht="67.5">
      <c r="B500" s="40"/>
      <c r="C500" s="62"/>
      <c r="D500" s="204" t="s">
        <v>138</v>
      </c>
      <c r="E500" s="62"/>
      <c r="F500" s="207" t="s">
        <v>624</v>
      </c>
      <c r="G500" s="62"/>
      <c r="H500" s="62"/>
      <c r="I500" s="162"/>
      <c r="J500" s="62"/>
      <c r="K500" s="62"/>
      <c r="L500" s="60"/>
      <c r="M500" s="206"/>
      <c r="N500" s="41"/>
      <c r="O500" s="41"/>
      <c r="P500" s="41"/>
      <c r="Q500" s="41"/>
      <c r="R500" s="41"/>
      <c r="S500" s="41"/>
      <c r="T500" s="77"/>
      <c r="AT500" s="23" t="s">
        <v>138</v>
      </c>
      <c r="AU500" s="23" t="s">
        <v>81</v>
      </c>
    </row>
    <row r="501" spans="2:51" s="11" customFormat="1" ht="13.5">
      <c r="B501" s="208"/>
      <c r="C501" s="209"/>
      <c r="D501" s="204" t="s">
        <v>140</v>
      </c>
      <c r="E501" s="210" t="s">
        <v>21</v>
      </c>
      <c r="F501" s="211" t="s">
        <v>141</v>
      </c>
      <c r="G501" s="209"/>
      <c r="H501" s="212" t="s">
        <v>21</v>
      </c>
      <c r="I501" s="213"/>
      <c r="J501" s="209"/>
      <c r="K501" s="209"/>
      <c r="L501" s="214"/>
      <c r="M501" s="215"/>
      <c r="N501" s="216"/>
      <c r="O501" s="216"/>
      <c r="P501" s="216"/>
      <c r="Q501" s="216"/>
      <c r="R501" s="216"/>
      <c r="S501" s="216"/>
      <c r="T501" s="217"/>
      <c r="AT501" s="218" t="s">
        <v>140</v>
      </c>
      <c r="AU501" s="218" t="s">
        <v>81</v>
      </c>
      <c r="AV501" s="11" t="s">
        <v>77</v>
      </c>
      <c r="AW501" s="11" t="s">
        <v>36</v>
      </c>
      <c r="AX501" s="11" t="s">
        <v>72</v>
      </c>
      <c r="AY501" s="218" t="s">
        <v>127</v>
      </c>
    </row>
    <row r="502" spans="2:51" s="11" customFormat="1" ht="13.5">
      <c r="B502" s="208"/>
      <c r="C502" s="209"/>
      <c r="D502" s="204" t="s">
        <v>140</v>
      </c>
      <c r="E502" s="210" t="s">
        <v>21</v>
      </c>
      <c r="F502" s="211" t="s">
        <v>625</v>
      </c>
      <c r="G502" s="209"/>
      <c r="H502" s="212" t="s">
        <v>21</v>
      </c>
      <c r="I502" s="213"/>
      <c r="J502" s="209"/>
      <c r="K502" s="209"/>
      <c r="L502" s="214"/>
      <c r="M502" s="215"/>
      <c r="N502" s="216"/>
      <c r="O502" s="216"/>
      <c r="P502" s="216"/>
      <c r="Q502" s="216"/>
      <c r="R502" s="216"/>
      <c r="S502" s="216"/>
      <c r="T502" s="217"/>
      <c r="AT502" s="218" t="s">
        <v>140</v>
      </c>
      <c r="AU502" s="218" t="s">
        <v>81</v>
      </c>
      <c r="AV502" s="11" t="s">
        <v>77</v>
      </c>
      <c r="AW502" s="11" t="s">
        <v>36</v>
      </c>
      <c r="AX502" s="11" t="s">
        <v>72</v>
      </c>
      <c r="AY502" s="218" t="s">
        <v>127</v>
      </c>
    </row>
    <row r="503" spans="2:51" s="12" customFormat="1" ht="13.5">
      <c r="B503" s="219"/>
      <c r="C503" s="220"/>
      <c r="D503" s="232" t="s">
        <v>140</v>
      </c>
      <c r="E503" s="242" t="s">
        <v>21</v>
      </c>
      <c r="F503" s="243" t="s">
        <v>470</v>
      </c>
      <c r="G503" s="220"/>
      <c r="H503" s="244">
        <v>4</v>
      </c>
      <c r="I503" s="224"/>
      <c r="J503" s="220"/>
      <c r="K503" s="220"/>
      <c r="L503" s="225"/>
      <c r="M503" s="226"/>
      <c r="N503" s="227"/>
      <c r="O503" s="227"/>
      <c r="P503" s="227"/>
      <c r="Q503" s="227"/>
      <c r="R503" s="227"/>
      <c r="S503" s="227"/>
      <c r="T503" s="228"/>
      <c r="AT503" s="229" t="s">
        <v>140</v>
      </c>
      <c r="AU503" s="229" t="s">
        <v>81</v>
      </c>
      <c r="AV503" s="12" t="s">
        <v>81</v>
      </c>
      <c r="AW503" s="12" t="s">
        <v>36</v>
      </c>
      <c r="AX503" s="12" t="s">
        <v>77</v>
      </c>
      <c r="AY503" s="229" t="s">
        <v>127</v>
      </c>
    </row>
    <row r="504" spans="2:65" s="1" customFormat="1" ht="22.5" customHeight="1">
      <c r="B504" s="40"/>
      <c r="C504" s="192" t="s">
        <v>626</v>
      </c>
      <c r="D504" s="192" t="s">
        <v>129</v>
      </c>
      <c r="E504" s="193" t="s">
        <v>627</v>
      </c>
      <c r="F504" s="194" t="s">
        <v>628</v>
      </c>
      <c r="G504" s="195" t="s">
        <v>170</v>
      </c>
      <c r="H504" s="196">
        <v>36.12</v>
      </c>
      <c r="I504" s="197"/>
      <c r="J504" s="198">
        <f>ROUND(I504*H504,2)</f>
        <v>0</v>
      </c>
      <c r="K504" s="194" t="s">
        <v>133</v>
      </c>
      <c r="L504" s="60"/>
      <c r="M504" s="199" t="s">
        <v>21</v>
      </c>
      <c r="N504" s="200" t="s">
        <v>43</v>
      </c>
      <c r="O504" s="41"/>
      <c r="P504" s="201">
        <f>O504*H504</f>
        <v>0</v>
      </c>
      <c r="Q504" s="201">
        <v>0</v>
      </c>
      <c r="R504" s="201">
        <f>Q504*H504</f>
        <v>0</v>
      </c>
      <c r="S504" s="201">
        <v>0</v>
      </c>
      <c r="T504" s="202">
        <f>S504*H504</f>
        <v>0</v>
      </c>
      <c r="AR504" s="23" t="s">
        <v>134</v>
      </c>
      <c r="AT504" s="23" t="s">
        <v>129</v>
      </c>
      <c r="AU504" s="23" t="s">
        <v>81</v>
      </c>
      <c r="AY504" s="23" t="s">
        <v>127</v>
      </c>
      <c r="BE504" s="203">
        <f>IF(N504="základní",J504,0)</f>
        <v>0</v>
      </c>
      <c r="BF504" s="203">
        <f>IF(N504="snížená",J504,0)</f>
        <v>0</v>
      </c>
      <c r="BG504" s="203">
        <f>IF(N504="zákl. přenesená",J504,0)</f>
        <v>0</v>
      </c>
      <c r="BH504" s="203">
        <f>IF(N504="sníž. přenesená",J504,0)</f>
        <v>0</v>
      </c>
      <c r="BI504" s="203">
        <f>IF(N504="nulová",J504,0)</f>
        <v>0</v>
      </c>
      <c r="BJ504" s="23" t="s">
        <v>77</v>
      </c>
      <c r="BK504" s="203">
        <f>ROUND(I504*H504,2)</f>
        <v>0</v>
      </c>
      <c r="BL504" s="23" t="s">
        <v>134</v>
      </c>
      <c r="BM504" s="23" t="s">
        <v>629</v>
      </c>
    </row>
    <row r="505" spans="2:47" s="1" customFormat="1" ht="40.5">
      <c r="B505" s="40"/>
      <c r="C505" s="62"/>
      <c r="D505" s="204" t="s">
        <v>136</v>
      </c>
      <c r="E505" s="62"/>
      <c r="F505" s="205" t="s">
        <v>630</v>
      </c>
      <c r="G505" s="62"/>
      <c r="H505" s="62"/>
      <c r="I505" s="162"/>
      <c r="J505" s="62"/>
      <c r="K505" s="62"/>
      <c r="L505" s="60"/>
      <c r="M505" s="206"/>
      <c r="N505" s="41"/>
      <c r="O505" s="41"/>
      <c r="P505" s="41"/>
      <c r="Q505" s="41"/>
      <c r="R505" s="41"/>
      <c r="S505" s="41"/>
      <c r="T505" s="77"/>
      <c r="AT505" s="23" t="s">
        <v>136</v>
      </c>
      <c r="AU505" s="23" t="s">
        <v>81</v>
      </c>
    </row>
    <row r="506" spans="2:47" s="1" customFormat="1" ht="67.5">
      <c r="B506" s="40"/>
      <c r="C506" s="62"/>
      <c r="D506" s="204" t="s">
        <v>138</v>
      </c>
      <c r="E506" s="62"/>
      <c r="F506" s="207" t="s">
        <v>631</v>
      </c>
      <c r="G506" s="62"/>
      <c r="H506" s="62"/>
      <c r="I506" s="162"/>
      <c r="J506" s="62"/>
      <c r="K506" s="62"/>
      <c r="L506" s="60"/>
      <c r="M506" s="206"/>
      <c r="N506" s="41"/>
      <c r="O506" s="41"/>
      <c r="P506" s="41"/>
      <c r="Q506" s="41"/>
      <c r="R506" s="41"/>
      <c r="S506" s="41"/>
      <c r="T506" s="77"/>
      <c r="AT506" s="23" t="s">
        <v>138</v>
      </c>
      <c r="AU506" s="23" t="s">
        <v>81</v>
      </c>
    </row>
    <row r="507" spans="2:51" s="11" customFormat="1" ht="13.5">
      <c r="B507" s="208"/>
      <c r="C507" s="209"/>
      <c r="D507" s="204" t="s">
        <v>140</v>
      </c>
      <c r="E507" s="210" t="s">
        <v>21</v>
      </c>
      <c r="F507" s="211" t="s">
        <v>141</v>
      </c>
      <c r="G507" s="209"/>
      <c r="H507" s="212" t="s">
        <v>21</v>
      </c>
      <c r="I507" s="213"/>
      <c r="J507" s="209"/>
      <c r="K507" s="209"/>
      <c r="L507" s="214"/>
      <c r="M507" s="215"/>
      <c r="N507" s="216"/>
      <c r="O507" s="216"/>
      <c r="P507" s="216"/>
      <c r="Q507" s="216"/>
      <c r="R507" s="216"/>
      <c r="S507" s="216"/>
      <c r="T507" s="217"/>
      <c r="AT507" s="218" t="s">
        <v>140</v>
      </c>
      <c r="AU507" s="218" t="s">
        <v>81</v>
      </c>
      <c r="AV507" s="11" t="s">
        <v>77</v>
      </c>
      <c r="AW507" s="11" t="s">
        <v>36</v>
      </c>
      <c r="AX507" s="11" t="s">
        <v>72</v>
      </c>
      <c r="AY507" s="218" t="s">
        <v>127</v>
      </c>
    </row>
    <row r="508" spans="2:51" s="11" customFormat="1" ht="27">
      <c r="B508" s="208"/>
      <c r="C508" s="209"/>
      <c r="D508" s="204" t="s">
        <v>140</v>
      </c>
      <c r="E508" s="210" t="s">
        <v>21</v>
      </c>
      <c r="F508" s="211" t="s">
        <v>176</v>
      </c>
      <c r="G508" s="209"/>
      <c r="H508" s="212" t="s">
        <v>21</v>
      </c>
      <c r="I508" s="213"/>
      <c r="J508" s="209"/>
      <c r="K508" s="209"/>
      <c r="L508" s="214"/>
      <c r="M508" s="215"/>
      <c r="N508" s="216"/>
      <c r="O508" s="216"/>
      <c r="P508" s="216"/>
      <c r="Q508" s="216"/>
      <c r="R508" s="216"/>
      <c r="S508" s="216"/>
      <c r="T508" s="217"/>
      <c r="AT508" s="218" t="s">
        <v>140</v>
      </c>
      <c r="AU508" s="218" t="s">
        <v>81</v>
      </c>
      <c r="AV508" s="11" t="s">
        <v>77</v>
      </c>
      <c r="AW508" s="11" t="s">
        <v>36</v>
      </c>
      <c r="AX508" s="11" t="s">
        <v>72</v>
      </c>
      <c r="AY508" s="218" t="s">
        <v>127</v>
      </c>
    </row>
    <row r="509" spans="2:51" s="12" customFormat="1" ht="13.5">
      <c r="B509" s="219"/>
      <c r="C509" s="220"/>
      <c r="D509" s="232" t="s">
        <v>140</v>
      </c>
      <c r="E509" s="242" t="s">
        <v>21</v>
      </c>
      <c r="F509" s="243" t="s">
        <v>177</v>
      </c>
      <c r="G509" s="220"/>
      <c r="H509" s="244">
        <v>36.12</v>
      </c>
      <c r="I509" s="224"/>
      <c r="J509" s="220"/>
      <c r="K509" s="220"/>
      <c r="L509" s="225"/>
      <c r="M509" s="226"/>
      <c r="N509" s="227"/>
      <c r="O509" s="227"/>
      <c r="P509" s="227"/>
      <c r="Q509" s="227"/>
      <c r="R509" s="227"/>
      <c r="S509" s="227"/>
      <c r="T509" s="228"/>
      <c r="AT509" s="229" t="s">
        <v>140</v>
      </c>
      <c r="AU509" s="229" t="s">
        <v>81</v>
      </c>
      <c r="AV509" s="12" t="s">
        <v>81</v>
      </c>
      <c r="AW509" s="12" t="s">
        <v>36</v>
      </c>
      <c r="AX509" s="12" t="s">
        <v>77</v>
      </c>
      <c r="AY509" s="229" t="s">
        <v>127</v>
      </c>
    </row>
    <row r="510" spans="2:65" s="1" customFormat="1" ht="22.5" customHeight="1">
      <c r="B510" s="40"/>
      <c r="C510" s="192" t="s">
        <v>632</v>
      </c>
      <c r="D510" s="192" t="s">
        <v>129</v>
      </c>
      <c r="E510" s="193" t="s">
        <v>633</v>
      </c>
      <c r="F510" s="194" t="s">
        <v>634</v>
      </c>
      <c r="G510" s="195" t="s">
        <v>132</v>
      </c>
      <c r="H510" s="196">
        <v>127.59</v>
      </c>
      <c r="I510" s="197"/>
      <c r="J510" s="198">
        <f>ROUND(I510*H510,2)</f>
        <v>0</v>
      </c>
      <c r="K510" s="194" t="s">
        <v>133</v>
      </c>
      <c r="L510" s="60"/>
      <c r="M510" s="199" t="s">
        <v>21</v>
      </c>
      <c r="N510" s="200" t="s">
        <v>43</v>
      </c>
      <c r="O510" s="41"/>
      <c r="P510" s="201">
        <f>O510*H510</f>
        <v>0</v>
      </c>
      <c r="Q510" s="201">
        <v>0</v>
      </c>
      <c r="R510" s="201">
        <f>Q510*H510</f>
        <v>0</v>
      </c>
      <c r="S510" s="201">
        <v>0</v>
      </c>
      <c r="T510" s="202">
        <f>S510*H510</f>
        <v>0</v>
      </c>
      <c r="AR510" s="23" t="s">
        <v>134</v>
      </c>
      <c r="AT510" s="23" t="s">
        <v>129</v>
      </c>
      <c r="AU510" s="23" t="s">
        <v>81</v>
      </c>
      <c r="AY510" s="23" t="s">
        <v>127</v>
      </c>
      <c r="BE510" s="203">
        <f>IF(N510="základní",J510,0)</f>
        <v>0</v>
      </c>
      <c r="BF510" s="203">
        <f>IF(N510="snížená",J510,0)</f>
        <v>0</v>
      </c>
      <c r="BG510" s="203">
        <f>IF(N510="zákl. přenesená",J510,0)</f>
        <v>0</v>
      </c>
      <c r="BH510" s="203">
        <f>IF(N510="sníž. přenesená",J510,0)</f>
        <v>0</v>
      </c>
      <c r="BI510" s="203">
        <f>IF(N510="nulová",J510,0)</f>
        <v>0</v>
      </c>
      <c r="BJ510" s="23" t="s">
        <v>77</v>
      </c>
      <c r="BK510" s="203">
        <f>ROUND(I510*H510,2)</f>
        <v>0</v>
      </c>
      <c r="BL510" s="23" t="s">
        <v>134</v>
      </c>
      <c r="BM510" s="23" t="s">
        <v>635</v>
      </c>
    </row>
    <row r="511" spans="2:47" s="1" customFormat="1" ht="40.5">
      <c r="B511" s="40"/>
      <c r="C511" s="62"/>
      <c r="D511" s="204" t="s">
        <v>136</v>
      </c>
      <c r="E511" s="62"/>
      <c r="F511" s="205" t="s">
        <v>636</v>
      </c>
      <c r="G511" s="62"/>
      <c r="H511" s="62"/>
      <c r="I511" s="162"/>
      <c r="J511" s="62"/>
      <c r="K511" s="62"/>
      <c r="L511" s="60"/>
      <c r="M511" s="206"/>
      <c r="N511" s="41"/>
      <c r="O511" s="41"/>
      <c r="P511" s="41"/>
      <c r="Q511" s="41"/>
      <c r="R511" s="41"/>
      <c r="S511" s="41"/>
      <c r="T511" s="77"/>
      <c r="AT511" s="23" t="s">
        <v>136</v>
      </c>
      <c r="AU511" s="23" t="s">
        <v>81</v>
      </c>
    </row>
    <row r="512" spans="2:47" s="1" customFormat="1" ht="54">
      <c r="B512" s="40"/>
      <c r="C512" s="62"/>
      <c r="D512" s="204" t="s">
        <v>138</v>
      </c>
      <c r="E512" s="62"/>
      <c r="F512" s="207" t="s">
        <v>637</v>
      </c>
      <c r="G512" s="62"/>
      <c r="H512" s="62"/>
      <c r="I512" s="162"/>
      <c r="J512" s="62"/>
      <c r="K512" s="62"/>
      <c r="L512" s="60"/>
      <c r="M512" s="206"/>
      <c r="N512" s="41"/>
      <c r="O512" s="41"/>
      <c r="P512" s="41"/>
      <c r="Q512" s="41"/>
      <c r="R512" s="41"/>
      <c r="S512" s="41"/>
      <c r="T512" s="77"/>
      <c r="AT512" s="23" t="s">
        <v>138</v>
      </c>
      <c r="AU512" s="23" t="s">
        <v>81</v>
      </c>
    </row>
    <row r="513" spans="2:51" s="11" customFormat="1" ht="13.5">
      <c r="B513" s="208"/>
      <c r="C513" s="209"/>
      <c r="D513" s="204" t="s">
        <v>140</v>
      </c>
      <c r="E513" s="210" t="s">
        <v>21</v>
      </c>
      <c r="F513" s="211" t="s">
        <v>141</v>
      </c>
      <c r="G513" s="209"/>
      <c r="H513" s="212" t="s">
        <v>21</v>
      </c>
      <c r="I513" s="213"/>
      <c r="J513" s="209"/>
      <c r="K513" s="209"/>
      <c r="L513" s="214"/>
      <c r="M513" s="215"/>
      <c r="N513" s="216"/>
      <c r="O513" s="216"/>
      <c r="P513" s="216"/>
      <c r="Q513" s="216"/>
      <c r="R513" s="216"/>
      <c r="S513" s="216"/>
      <c r="T513" s="217"/>
      <c r="AT513" s="218" t="s">
        <v>140</v>
      </c>
      <c r="AU513" s="218" t="s">
        <v>81</v>
      </c>
      <c r="AV513" s="11" t="s">
        <v>77</v>
      </c>
      <c r="AW513" s="11" t="s">
        <v>36</v>
      </c>
      <c r="AX513" s="11" t="s">
        <v>72</v>
      </c>
      <c r="AY513" s="218" t="s">
        <v>127</v>
      </c>
    </row>
    <row r="514" spans="2:51" s="11" customFormat="1" ht="13.5">
      <c r="B514" s="208"/>
      <c r="C514" s="209"/>
      <c r="D514" s="204" t="s">
        <v>140</v>
      </c>
      <c r="E514" s="210" t="s">
        <v>21</v>
      </c>
      <c r="F514" s="211" t="s">
        <v>151</v>
      </c>
      <c r="G514" s="209"/>
      <c r="H514" s="212" t="s">
        <v>21</v>
      </c>
      <c r="I514" s="213"/>
      <c r="J514" s="209"/>
      <c r="K514" s="209"/>
      <c r="L514" s="214"/>
      <c r="M514" s="215"/>
      <c r="N514" s="216"/>
      <c r="O514" s="216"/>
      <c r="P514" s="216"/>
      <c r="Q514" s="216"/>
      <c r="R514" s="216"/>
      <c r="S514" s="216"/>
      <c r="T514" s="217"/>
      <c r="AT514" s="218" t="s">
        <v>140</v>
      </c>
      <c r="AU514" s="218" t="s">
        <v>81</v>
      </c>
      <c r="AV514" s="11" t="s">
        <v>77</v>
      </c>
      <c r="AW514" s="11" t="s">
        <v>36</v>
      </c>
      <c r="AX514" s="11" t="s">
        <v>72</v>
      </c>
      <c r="AY514" s="218" t="s">
        <v>127</v>
      </c>
    </row>
    <row r="515" spans="2:51" s="12" customFormat="1" ht="13.5">
      <c r="B515" s="219"/>
      <c r="C515" s="220"/>
      <c r="D515" s="204" t="s">
        <v>140</v>
      </c>
      <c r="E515" s="221" t="s">
        <v>21</v>
      </c>
      <c r="F515" s="222" t="s">
        <v>152</v>
      </c>
      <c r="G515" s="220"/>
      <c r="H515" s="223">
        <v>127.59</v>
      </c>
      <c r="I515" s="224"/>
      <c r="J515" s="220"/>
      <c r="K515" s="220"/>
      <c r="L515" s="225"/>
      <c r="M515" s="226"/>
      <c r="N515" s="227"/>
      <c r="O515" s="227"/>
      <c r="P515" s="227"/>
      <c r="Q515" s="227"/>
      <c r="R515" s="227"/>
      <c r="S515" s="227"/>
      <c r="T515" s="228"/>
      <c r="AT515" s="229" t="s">
        <v>140</v>
      </c>
      <c r="AU515" s="229" t="s">
        <v>81</v>
      </c>
      <c r="AV515" s="12" t="s">
        <v>81</v>
      </c>
      <c r="AW515" s="12" t="s">
        <v>36</v>
      </c>
      <c r="AX515" s="12" t="s">
        <v>77</v>
      </c>
      <c r="AY515" s="229" t="s">
        <v>127</v>
      </c>
    </row>
    <row r="516" spans="2:63" s="10" customFormat="1" ht="29.85" customHeight="1">
      <c r="B516" s="175"/>
      <c r="C516" s="176"/>
      <c r="D516" s="189" t="s">
        <v>71</v>
      </c>
      <c r="E516" s="190" t="s">
        <v>638</v>
      </c>
      <c r="F516" s="190" t="s">
        <v>639</v>
      </c>
      <c r="G516" s="176"/>
      <c r="H516" s="176"/>
      <c r="I516" s="179"/>
      <c r="J516" s="191">
        <f>BK516</f>
        <v>0</v>
      </c>
      <c r="K516" s="176"/>
      <c r="L516" s="181"/>
      <c r="M516" s="182"/>
      <c r="N516" s="183"/>
      <c r="O516" s="183"/>
      <c r="P516" s="184">
        <f>SUM(P517:P541)</f>
        <v>0</v>
      </c>
      <c r="Q516" s="183"/>
      <c r="R516" s="184">
        <f>SUM(R517:R541)</f>
        <v>0</v>
      </c>
      <c r="S516" s="183"/>
      <c r="T516" s="185">
        <f>SUM(T517:T541)</f>
        <v>0</v>
      </c>
      <c r="AR516" s="186" t="s">
        <v>77</v>
      </c>
      <c r="AT516" s="187" t="s">
        <v>71</v>
      </c>
      <c r="AU516" s="187" t="s">
        <v>77</v>
      </c>
      <c r="AY516" s="186" t="s">
        <v>127</v>
      </c>
      <c r="BK516" s="188">
        <f>SUM(BK517:BK541)</f>
        <v>0</v>
      </c>
    </row>
    <row r="517" spans="2:65" s="1" customFormat="1" ht="22.5" customHeight="1">
      <c r="B517" s="40"/>
      <c r="C517" s="192" t="s">
        <v>640</v>
      </c>
      <c r="D517" s="192" t="s">
        <v>129</v>
      </c>
      <c r="E517" s="193" t="s">
        <v>641</v>
      </c>
      <c r="F517" s="194" t="s">
        <v>642</v>
      </c>
      <c r="G517" s="195" t="s">
        <v>239</v>
      </c>
      <c r="H517" s="196">
        <v>23.965</v>
      </c>
      <c r="I517" s="197"/>
      <c r="J517" s="198">
        <f>ROUND(I517*H517,2)</f>
        <v>0</v>
      </c>
      <c r="K517" s="194" t="s">
        <v>133</v>
      </c>
      <c r="L517" s="60"/>
      <c r="M517" s="199" t="s">
        <v>21</v>
      </c>
      <c r="N517" s="200" t="s">
        <v>43</v>
      </c>
      <c r="O517" s="41"/>
      <c r="P517" s="201">
        <f>O517*H517</f>
        <v>0</v>
      </c>
      <c r="Q517" s="201">
        <v>0</v>
      </c>
      <c r="R517" s="201">
        <f>Q517*H517</f>
        <v>0</v>
      </c>
      <c r="S517" s="201">
        <v>0</v>
      </c>
      <c r="T517" s="202">
        <f>S517*H517</f>
        <v>0</v>
      </c>
      <c r="AR517" s="23" t="s">
        <v>134</v>
      </c>
      <c r="AT517" s="23" t="s">
        <v>129</v>
      </c>
      <c r="AU517" s="23" t="s">
        <v>81</v>
      </c>
      <c r="AY517" s="23" t="s">
        <v>127</v>
      </c>
      <c r="BE517" s="203">
        <f>IF(N517="základní",J517,0)</f>
        <v>0</v>
      </c>
      <c r="BF517" s="203">
        <f>IF(N517="snížená",J517,0)</f>
        <v>0</v>
      </c>
      <c r="BG517" s="203">
        <f>IF(N517="zákl. přenesená",J517,0)</f>
        <v>0</v>
      </c>
      <c r="BH517" s="203">
        <f>IF(N517="sníž. přenesená",J517,0)</f>
        <v>0</v>
      </c>
      <c r="BI517" s="203">
        <f>IF(N517="nulová",J517,0)</f>
        <v>0</v>
      </c>
      <c r="BJ517" s="23" t="s">
        <v>77</v>
      </c>
      <c r="BK517" s="203">
        <f>ROUND(I517*H517,2)</f>
        <v>0</v>
      </c>
      <c r="BL517" s="23" t="s">
        <v>134</v>
      </c>
      <c r="BM517" s="23" t="s">
        <v>643</v>
      </c>
    </row>
    <row r="518" spans="2:47" s="1" customFormat="1" ht="27">
      <c r="B518" s="40"/>
      <c r="C518" s="62"/>
      <c r="D518" s="204" t="s">
        <v>136</v>
      </c>
      <c r="E518" s="62"/>
      <c r="F518" s="205" t="s">
        <v>644</v>
      </c>
      <c r="G518" s="62"/>
      <c r="H518" s="62"/>
      <c r="I518" s="162"/>
      <c r="J518" s="62"/>
      <c r="K518" s="62"/>
      <c r="L518" s="60"/>
      <c r="M518" s="206"/>
      <c r="N518" s="41"/>
      <c r="O518" s="41"/>
      <c r="P518" s="41"/>
      <c r="Q518" s="41"/>
      <c r="R518" s="41"/>
      <c r="S518" s="41"/>
      <c r="T518" s="77"/>
      <c r="AT518" s="23" t="s">
        <v>136</v>
      </c>
      <c r="AU518" s="23" t="s">
        <v>81</v>
      </c>
    </row>
    <row r="519" spans="2:47" s="1" customFormat="1" ht="94.5">
      <c r="B519" s="40"/>
      <c r="C519" s="62"/>
      <c r="D519" s="204" t="s">
        <v>138</v>
      </c>
      <c r="E519" s="62"/>
      <c r="F519" s="207" t="s">
        <v>645</v>
      </c>
      <c r="G519" s="62"/>
      <c r="H519" s="62"/>
      <c r="I519" s="162"/>
      <c r="J519" s="62"/>
      <c r="K519" s="62"/>
      <c r="L519" s="60"/>
      <c r="M519" s="206"/>
      <c r="N519" s="41"/>
      <c r="O519" s="41"/>
      <c r="P519" s="41"/>
      <c r="Q519" s="41"/>
      <c r="R519" s="41"/>
      <c r="S519" s="41"/>
      <c r="T519" s="77"/>
      <c r="AT519" s="23" t="s">
        <v>138</v>
      </c>
      <c r="AU519" s="23" t="s">
        <v>81</v>
      </c>
    </row>
    <row r="520" spans="2:51" s="12" customFormat="1" ht="13.5">
      <c r="B520" s="219"/>
      <c r="C520" s="220"/>
      <c r="D520" s="204" t="s">
        <v>140</v>
      </c>
      <c r="E520" s="221" t="s">
        <v>21</v>
      </c>
      <c r="F520" s="222" t="s">
        <v>646</v>
      </c>
      <c r="G520" s="220"/>
      <c r="H520" s="223">
        <v>20.606</v>
      </c>
      <c r="I520" s="224"/>
      <c r="J520" s="220"/>
      <c r="K520" s="220"/>
      <c r="L520" s="225"/>
      <c r="M520" s="226"/>
      <c r="N520" s="227"/>
      <c r="O520" s="227"/>
      <c r="P520" s="227"/>
      <c r="Q520" s="227"/>
      <c r="R520" s="227"/>
      <c r="S520" s="227"/>
      <c r="T520" s="228"/>
      <c r="AT520" s="229" t="s">
        <v>140</v>
      </c>
      <c r="AU520" s="229" t="s">
        <v>81</v>
      </c>
      <c r="AV520" s="12" t="s">
        <v>81</v>
      </c>
      <c r="AW520" s="12" t="s">
        <v>36</v>
      </c>
      <c r="AX520" s="12" t="s">
        <v>72</v>
      </c>
      <c r="AY520" s="229" t="s">
        <v>127</v>
      </c>
    </row>
    <row r="521" spans="2:51" s="12" customFormat="1" ht="13.5">
      <c r="B521" s="219"/>
      <c r="C521" s="220"/>
      <c r="D521" s="204" t="s">
        <v>140</v>
      </c>
      <c r="E521" s="221" t="s">
        <v>21</v>
      </c>
      <c r="F521" s="222" t="s">
        <v>647</v>
      </c>
      <c r="G521" s="220"/>
      <c r="H521" s="223">
        <v>1.955</v>
      </c>
      <c r="I521" s="224"/>
      <c r="J521" s="220"/>
      <c r="K521" s="220"/>
      <c r="L521" s="225"/>
      <c r="M521" s="226"/>
      <c r="N521" s="227"/>
      <c r="O521" s="227"/>
      <c r="P521" s="227"/>
      <c r="Q521" s="227"/>
      <c r="R521" s="227"/>
      <c r="S521" s="227"/>
      <c r="T521" s="228"/>
      <c r="AT521" s="229" t="s">
        <v>140</v>
      </c>
      <c r="AU521" s="229" t="s">
        <v>81</v>
      </c>
      <c r="AV521" s="12" t="s">
        <v>81</v>
      </c>
      <c r="AW521" s="12" t="s">
        <v>36</v>
      </c>
      <c r="AX521" s="12" t="s">
        <v>72</v>
      </c>
      <c r="AY521" s="229" t="s">
        <v>127</v>
      </c>
    </row>
    <row r="522" spans="2:51" s="12" customFormat="1" ht="13.5">
      <c r="B522" s="219"/>
      <c r="C522" s="220"/>
      <c r="D522" s="204" t="s">
        <v>140</v>
      </c>
      <c r="E522" s="221" t="s">
        <v>21</v>
      </c>
      <c r="F522" s="222" t="s">
        <v>648</v>
      </c>
      <c r="G522" s="220"/>
      <c r="H522" s="223">
        <v>1.076</v>
      </c>
      <c r="I522" s="224"/>
      <c r="J522" s="220"/>
      <c r="K522" s="220"/>
      <c r="L522" s="225"/>
      <c r="M522" s="226"/>
      <c r="N522" s="227"/>
      <c r="O522" s="227"/>
      <c r="P522" s="227"/>
      <c r="Q522" s="227"/>
      <c r="R522" s="227"/>
      <c r="S522" s="227"/>
      <c r="T522" s="228"/>
      <c r="AT522" s="229" t="s">
        <v>140</v>
      </c>
      <c r="AU522" s="229" t="s">
        <v>81</v>
      </c>
      <c r="AV522" s="12" t="s">
        <v>81</v>
      </c>
      <c r="AW522" s="12" t="s">
        <v>36</v>
      </c>
      <c r="AX522" s="12" t="s">
        <v>72</v>
      </c>
      <c r="AY522" s="229" t="s">
        <v>127</v>
      </c>
    </row>
    <row r="523" spans="2:51" s="12" customFormat="1" ht="13.5">
      <c r="B523" s="219"/>
      <c r="C523" s="220"/>
      <c r="D523" s="204" t="s">
        <v>140</v>
      </c>
      <c r="E523" s="221" t="s">
        <v>21</v>
      </c>
      <c r="F523" s="222" t="s">
        <v>649</v>
      </c>
      <c r="G523" s="220"/>
      <c r="H523" s="223">
        <v>0.328</v>
      </c>
      <c r="I523" s="224"/>
      <c r="J523" s="220"/>
      <c r="K523" s="220"/>
      <c r="L523" s="225"/>
      <c r="M523" s="226"/>
      <c r="N523" s="227"/>
      <c r="O523" s="227"/>
      <c r="P523" s="227"/>
      <c r="Q523" s="227"/>
      <c r="R523" s="227"/>
      <c r="S523" s="227"/>
      <c r="T523" s="228"/>
      <c r="AT523" s="229" t="s">
        <v>140</v>
      </c>
      <c r="AU523" s="229" t="s">
        <v>81</v>
      </c>
      <c r="AV523" s="12" t="s">
        <v>81</v>
      </c>
      <c r="AW523" s="12" t="s">
        <v>36</v>
      </c>
      <c r="AX523" s="12" t="s">
        <v>72</v>
      </c>
      <c r="AY523" s="229" t="s">
        <v>127</v>
      </c>
    </row>
    <row r="524" spans="2:51" s="13" customFormat="1" ht="13.5">
      <c r="B524" s="230"/>
      <c r="C524" s="231"/>
      <c r="D524" s="232" t="s">
        <v>140</v>
      </c>
      <c r="E524" s="233" t="s">
        <v>21</v>
      </c>
      <c r="F524" s="234" t="s">
        <v>146</v>
      </c>
      <c r="G524" s="231"/>
      <c r="H524" s="235">
        <v>23.965</v>
      </c>
      <c r="I524" s="236"/>
      <c r="J524" s="231"/>
      <c r="K524" s="231"/>
      <c r="L524" s="237"/>
      <c r="M524" s="238"/>
      <c r="N524" s="239"/>
      <c r="O524" s="239"/>
      <c r="P524" s="239"/>
      <c r="Q524" s="239"/>
      <c r="R524" s="239"/>
      <c r="S524" s="239"/>
      <c r="T524" s="240"/>
      <c r="AT524" s="241" t="s">
        <v>140</v>
      </c>
      <c r="AU524" s="241" t="s">
        <v>81</v>
      </c>
      <c r="AV524" s="13" t="s">
        <v>134</v>
      </c>
      <c r="AW524" s="13" t="s">
        <v>36</v>
      </c>
      <c r="AX524" s="13" t="s">
        <v>77</v>
      </c>
      <c r="AY524" s="241" t="s">
        <v>127</v>
      </c>
    </row>
    <row r="525" spans="2:65" s="1" customFormat="1" ht="22.5" customHeight="1">
      <c r="B525" s="40"/>
      <c r="C525" s="192" t="s">
        <v>650</v>
      </c>
      <c r="D525" s="192" t="s">
        <v>129</v>
      </c>
      <c r="E525" s="193" t="s">
        <v>651</v>
      </c>
      <c r="F525" s="194" t="s">
        <v>652</v>
      </c>
      <c r="G525" s="195" t="s">
        <v>239</v>
      </c>
      <c r="H525" s="196">
        <v>335.51</v>
      </c>
      <c r="I525" s="197"/>
      <c r="J525" s="198">
        <f>ROUND(I525*H525,2)</f>
        <v>0</v>
      </c>
      <c r="K525" s="194" t="s">
        <v>133</v>
      </c>
      <c r="L525" s="60"/>
      <c r="M525" s="199" t="s">
        <v>21</v>
      </c>
      <c r="N525" s="200" t="s">
        <v>43</v>
      </c>
      <c r="O525" s="41"/>
      <c r="P525" s="201">
        <f>O525*H525</f>
        <v>0</v>
      </c>
      <c r="Q525" s="201">
        <v>0</v>
      </c>
      <c r="R525" s="201">
        <f>Q525*H525</f>
        <v>0</v>
      </c>
      <c r="S525" s="201">
        <v>0</v>
      </c>
      <c r="T525" s="202">
        <f>S525*H525</f>
        <v>0</v>
      </c>
      <c r="AR525" s="23" t="s">
        <v>134</v>
      </c>
      <c r="AT525" s="23" t="s">
        <v>129</v>
      </c>
      <c r="AU525" s="23" t="s">
        <v>81</v>
      </c>
      <c r="AY525" s="23" t="s">
        <v>127</v>
      </c>
      <c r="BE525" s="203">
        <f>IF(N525="základní",J525,0)</f>
        <v>0</v>
      </c>
      <c r="BF525" s="203">
        <f>IF(N525="snížená",J525,0)</f>
        <v>0</v>
      </c>
      <c r="BG525" s="203">
        <f>IF(N525="zákl. přenesená",J525,0)</f>
        <v>0</v>
      </c>
      <c r="BH525" s="203">
        <f>IF(N525="sníž. přenesená",J525,0)</f>
        <v>0</v>
      </c>
      <c r="BI525" s="203">
        <f>IF(N525="nulová",J525,0)</f>
        <v>0</v>
      </c>
      <c r="BJ525" s="23" t="s">
        <v>77</v>
      </c>
      <c r="BK525" s="203">
        <f>ROUND(I525*H525,2)</f>
        <v>0</v>
      </c>
      <c r="BL525" s="23" t="s">
        <v>134</v>
      </c>
      <c r="BM525" s="23" t="s">
        <v>653</v>
      </c>
    </row>
    <row r="526" spans="2:47" s="1" customFormat="1" ht="27">
      <c r="B526" s="40"/>
      <c r="C526" s="62"/>
      <c r="D526" s="204" t="s">
        <v>136</v>
      </c>
      <c r="E526" s="62"/>
      <c r="F526" s="205" t="s">
        <v>654</v>
      </c>
      <c r="G526" s="62"/>
      <c r="H526" s="62"/>
      <c r="I526" s="162"/>
      <c r="J526" s="62"/>
      <c r="K526" s="62"/>
      <c r="L526" s="60"/>
      <c r="M526" s="206"/>
      <c r="N526" s="41"/>
      <c r="O526" s="41"/>
      <c r="P526" s="41"/>
      <c r="Q526" s="41"/>
      <c r="R526" s="41"/>
      <c r="S526" s="41"/>
      <c r="T526" s="77"/>
      <c r="AT526" s="23" t="s">
        <v>136</v>
      </c>
      <c r="AU526" s="23" t="s">
        <v>81</v>
      </c>
    </row>
    <row r="527" spans="2:47" s="1" customFormat="1" ht="94.5">
      <c r="B527" s="40"/>
      <c r="C527" s="62"/>
      <c r="D527" s="204" t="s">
        <v>138</v>
      </c>
      <c r="E527" s="62"/>
      <c r="F527" s="207" t="s">
        <v>645</v>
      </c>
      <c r="G527" s="62"/>
      <c r="H527" s="62"/>
      <c r="I527" s="162"/>
      <c r="J527" s="62"/>
      <c r="K527" s="62"/>
      <c r="L527" s="60"/>
      <c r="M527" s="206"/>
      <c r="N527" s="41"/>
      <c r="O527" s="41"/>
      <c r="P527" s="41"/>
      <c r="Q527" s="41"/>
      <c r="R527" s="41"/>
      <c r="S527" s="41"/>
      <c r="T527" s="77"/>
      <c r="AT527" s="23" t="s">
        <v>138</v>
      </c>
      <c r="AU527" s="23" t="s">
        <v>81</v>
      </c>
    </row>
    <row r="528" spans="2:51" s="11" customFormat="1" ht="13.5">
      <c r="B528" s="208"/>
      <c r="C528" s="209"/>
      <c r="D528" s="204" t="s">
        <v>140</v>
      </c>
      <c r="E528" s="210" t="s">
        <v>21</v>
      </c>
      <c r="F528" s="211" t="s">
        <v>655</v>
      </c>
      <c r="G528" s="209"/>
      <c r="H528" s="212" t="s">
        <v>21</v>
      </c>
      <c r="I528" s="213"/>
      <c r="J528" s="209"/>
      <c r="K528" s="209"/>
      <c r="L528" s="214"/>
      <c r="M528" s="215"/>
      <c r="N528" s="216"/>
      <c r="O528" s="216"/>
      <c r="P528" s="216"/>
      <c r="Q528" s="216"/>
      <c r="R528" s="216"/>
      <c r="S528" s="216"/>
      <c r="T528" s="217"/>
      <c r="AT528" s="218" t="s">
        <v>140</v>
      </c>
      <c r="AU528" s="218" t="s">
        <v>81</v>
      </c>
      <c r="AV528" s="11" t="s">
        <v>77</v>
      </c>
      <c r="AW528" s="11" t="s">
        <v>36</v>
      </c>
      <c r="AX528" s="11" t="s">
        <v>72</v>
      </c>
      <c r="AY528" s="218" t="s">
        <v>127</v>
      </c>
    </row>
    <row r="529" spans="2:51" s="12" customFormat="1" ht="13.5">
      <c r="B529" s="219"/>
      <c r="C529" s="220"/>
      <c r="D529" s="232" t="s">
        <v>140</v>
      </c>
      <c r="E529" s="242" t="s">
        <v>21</v>
      </c>
      <c r="F529" s="243" t="s">
        <v>656</v>
      </c>
      <c r="G529" s="220"/>
      <c r="H529" s="244">
        <v>335.51</v>
      </c>
      <c r="I529" s="224"/>
      <c r="J529" s="220"/>
      <c r="K529" s="220"/>
      <c r="L529" s="225"/>
      <c r="M529" s="226"/>
      <c r="N529" s="227"/>
      <c r="O529" s="227"/>
      <c r="P529" s="227"/>
      <c r="Q529" s="227"/>
      <c r="R529" s="227"/>
      <c r="S529" s="227"/>
      <c r="T529" s="228"/>
      <c r="AT529" s="229" t="s">
        <v>140</v>
      </c>
      <c r="AU529" s="229" t="s">
        <v>81</v>
      </c>
      <c r="AV529" s="12" t="s">
        <v>81</v>
      </c>
      <c r="AW529" s="12" t="s">
        <v>36</v>
      </c>
      <c r="AX529" s="12" t="s">
        <v>77</v>
      </c>
      <c r="AY529" s="229" t="s">
        <v>127</v>
      </c>
    </row>
    <row r="530" spans="2:65" s="1" customFormat="1" ht="22.5" customHeight="1">
      <c r="B530" s="40"/>
      <c r="C530" s="192" t="s">
        <v>657</v>
      </c>
      <c r="D530" s="192" t="s">
        <v>129</v>
      </c>
      <c r="E530" s="193" t="s">
        <v>658</v>
      </c>
      <c r="F530" s="194" t="s">
        <v>659</v>
      </c>
      <c r="G530" s="195" t="s">
        <v>239</v>
      </c>
      <c r="H530" s="196">
        <v>1.404</v>
      </c>
      <c r="I530" s="197"/>
      <c r="J530" s="198">
        <f>ROUND(I530*H530,2)</f>
        <v>0</v>
      </c>
      <c r="K530" s="194" t="s">
        <v>133</v>
      </c>
      <c r="L530" s="60"/>
      <c r="M530" s="199" t="s">
        <v>21</v>
      </c>
      <c r="N530" s="200" t="s">
        <v>43</v>
      </c>
      <c r="O530" s="41"/>
      <c r="P530" s="201">
        <f>O530*H530</f>
        <v>0</v>
      </c>
      <c r="Q530" s="201">
        <v>0</v>
      </c>
      <c r="R530" s="201">
        <f>Q530*H530</f>
        <v>0</v>
      </c>
      <c r="S530" s="201">
        <v>0</v>
      </c>
      <c r="T530" s="202">
        <f>S530*H530</f>
        <v>0</v>
      </c>
      <c r="AR530" s="23" t="s">
        <v>134</v>
      </c>
      <c r="AT530" s="23" t="s">
        <v>129</v>
      </c>
      <c r="AU530" s="23" t="s">
        <v>81</v>
      </c>
      <c r="AY530" s="23" t="s">
        <v>127</v>
      </c>
      <c r="BE530" s="203">
        <f>IF(N530="základní",J530,0)</f>
        <v>0</v>
      </c>
      <c r="BF530" s="203">
        <f>IF(N530="snížená",J530,0)</f>
        <v>0</v>
      </c>
      <c r="BG530" s="203">
        <f>IF(N530="zákl. přenesená",J530,0)</f>
        <v>0</v>
      </c>
      <c r="BH530" s="203">
        <f>IF(N530="sníž. přenesená",J530,0)</f>
        <v>0</v>
      </c>
      <c r="BI530" s="203">
        <f>IF(N530="nulová",J530,0)</f>
        <v>0</v>
      </c>
      <c r="BJ530" s="23" t="s">
        <v>77</v>
      </c>
      <c r="BK530" s="203">
        <f>ROUND(I530*H530,2)</f>
        <v>0</v>
      </c>
      <c r="BL530" s="23" t="s">
        <v>134</v>
      </c>
      <c r="BM530" s="23" t="s">
        <v>660</v>
      </c>
    </row>
    <row r="531" spans="2:47" s="1" customFormat="1" ht="13.5">
      <c r="B531" s="40"/>
      <c r="C531" s="62"/>
      <c r="D531" s="204" t="s">
        <v>136</v>
      </c>
      <c r="E531" s="62"/>
      <c r="F531" s="205" t="s">
        <v>661</v>
      </c>
      <c r="G531" s="62"/>
      <c r="H531" s="62"/>
      <c r="I531" s="162"/>
      <c r="J531" s="62"/>
      <c r="K531" s="62"/>
      <c r="L531" s="60"/>
      <c r="M531" s="206"/>
      <c r="N531" s="41"/>
      <c r="O531" s="41"/>
      <c r="P531" s="41"/>
      <c r="Q531" s="41"/>
      <c r="R531" s="41"/>
      <c r="S531" s="41"/>
      <c r="T531" s="77"/>
      <c r="AT531" s="23" t="s">
        <v>136</v>
      </c>
      <c r="AU531" s="23" t="s">
        <v>81</v>
      </c>
    </row>
    <row r="532" spans="2:47" s="1" customFormat="1" ht="67.5">
      <c r="B532" s="40"/>
      <c r="C532" s="62"/>
      <c r="D532" s="204" t="s">
        <v>138</v>
      </c>
      <c r="E532" s="62"/>
      <c r="F532" s="207" t="s">
        <v>662</v>
      </c>
      <c r="G532" s="62"/>
      <c r="H532" s="62"/>
      <c r="I532" s="162"/>
      <c r="J532" s="62"/>
      <c r="K532" s="62"/>
      <c r="L532" s="60"/>
      <c r="M532" s="206"/>
      <c r="N532" s="41"/>
      <c r="O532" s="41"/>
      <c r="P532" s="41"/>
      <c r="Q532" s="41"/>
      <c r="R532" s="41"/>
      <c r="S532" s="41"/>
      <c r="T532" s="77"/>
      <c r="AT532" s="23" t="s">
        <v>138</v>
      </c>
      <c r="AU532" s="23" t="s">
        <v>81</v>
      </c>
    </row>
    <row r="533" spans="2:51" s="12" customFormat="1" ht="13.5">
      <c r="B533" s="219"/>
      <c r="C533" s="220"/>
      <c r="D533" s="204" t="s">
        <v>140</v>
      </c>
      <c r="E533" s="221" t="s">
        <v>21</v>
      </c>
      <c r="F533" s="222" t="s">
        <v>648</v>
      </c>
      <c r="G533" s="220"/>
      <c r="H533" s="223">
        <v>1.076</v>
      </c>
      <c r="I533" s="224"/>
      <c r="J533" s="220"/>
      <c r="K533" s="220"/>
      <c r="L533" s="225"/>
      <c r="M533" s="226"/>
      <c r="N533" s="227"/>
      <c r="O533" s="227"/>
      <c r="P533" s="227"/>
      <c r="Q533" s="227"/>
      <c r="R533" s="227"/>
      <c r="S533" s="227"/>
      <c r="T533" s="228"/>
      <c r="AT533" s="229" t="s">
        <v>140</v>
      </c>
      <c r="AU533" s="229" t="s">
        <v>81</v>
      </c>
      <c r="AV533" s="12" t="s">
        <v>81</v>
      </c>
      <c r="AW533" s="12" t="s">
        <v>36</v>
      </c>
      <c r="AX533" s="12" t="s">
        <v>72</v>
      </c>
      <c r="AY533" s="229" t="s">
        <v>127</v>
      </c>
    </row>
    <row r="534" spans="2:51" s="12" customFormat="1" ht="13.5">
      <c r="B534" s="219"/>
      <c r="C534" s="220"/>
      <c r="D534" s="204" t="s">
        <v>140</v>
      </c>
      <c r="E534" s="221" t="s">
        <v>21</v>
      </c>
      <c r="F534" s="222" t="s">
        <v>649</v>
      </c>
      <c r="G534" s="220"/>
      <c r="H534" s="223">
        <v>0.328</v>
      </c>
      <c r="I534" s="224"/>
      <c r="J534" s="220"/>
      <c r="K534" s="220"/>
      <c r="L534" s="225"/>
      <c r="M534" s="226"/>
      <c r="N534" s="227"/>
      <c r="O534" s="227"/>
      <c r="P534" s="227"/>
      <c r="Q534" s="227"/>
      <c r="R534" s="227"/>
      <c r="S534" s="227"/>
      <c r="T534" s="228"/>
      <c r="AT534" s="229" t="s">
        <v>140</v>
      </c>
      <c r="AU534" s="229" t="s">
        <v>81</v>
      </c>
      <c r="AV534" s="12" t="s">
        <v>81</v>
      </c>
      <c r="AW534" s="12" t="s">
        <v>36</v>
      </c>
      <c r="AX534" s="12" t="s">
        <v>72</v>
      </c>
      <c r="AY534" s="229" t="s">
        <v>127</v>
      </c>
    </row>
    <row r="535" spans="2:51" s="13" customFormat="1" ht="13.5">
      <c r="B535" s="230"/>
      <c r="C535" s="231"/>
      <c r="D535" s="232" t="s">
        <v>140</v>
      </c>
      <c r="E535" s="233" t="s">
        <v>21</v>
      </c>
      <c r="F535" s="234" t="s">
        <v>146</v>
      </c>
      <c r="G535" s="231"/>
      <c r="H535" s="235">
        <v>1.404</v>
      </c>
      <c r="I535" s="236"/>
      <c r="J535" s="231"/>
      <c r="K535" s="231"/>
      <c r="L535" s="237"/>
      <c r="M535" s="238"/>
      <c r="N535" s="239"/>
      <c r="O535" s="239"/>
      <c r="P535" s="239"/>
      <c r="Q535" s="239"/>
      <c r="R535" s="239"/>
      <c r="S535" s="239"/>
      <c r="T535" s="240"/>
      <c r="AT535" s="241" t="s">
        <v>140</v>
      </c>
      <c r="AU535" s="241" t="s">
        <v>81</v>
      </c>
      <c r="AV535" s="13" t="s">
        <v>134</v>
      </c>
      <c r="AW535" s="13" t="s">
        <v>36</v>
      </c>
      <c r="AX535" s="13" t="s">
        <v>77</v>
      </c>
      <c r="AY535" s="241" t="s">
        <v>127</v>
      </c>
    </row>
    <row r="536" spans="2:65" s="1" customFormat="1" ht="22.5" customHeight="1">
      <c r="B536" s="40"/>
      <c r="C536" s="192" t="s">
        <v>663</v>
      </c>
      <c r="D536" s="192" t="s">
        <v>129</v>
      </c>
      <c r="E536" s="193" t="s">
        <v>664</v>
      </c>
      <c r="F536" s="194" t="s">
        <v>665</v>
      </c>
      <c r="G536" s="195" t="s">
        <v>239</v>
      </c>
      <c r="H536" s="196">
        <v>22.561</v>
      </c>
      <c r="I536" s="197"/>
      <c r="J536" s="198">
        <f>ROUND(I536*H536,2)</f>
        <v>0</v>
      </c>
      <c r="K536" s="194" t="s">
        <v>133</v>
      </c>
      <c r="L536" s="60"/>
      <c r="M536" s="199" t="s">
        <v>21</v>
      </c>
      <c r="N536" s="200" t="s">
        <v>43</v>
      </c>
      <c r="O536" s="41"/>
      <c r="P536" s="201">
        <f>O536*H536</f>
        <v>0</v>
      </c>
      <c r="Q536" s="201">
        <v>0</v>
      </c>
      <c r="R536" s="201">
        <f>Q536*H536</f>
        <v>0</v>
      </c>
      <c r="S536" s="201">
        <v>0</v>
      </c>
      <c r="T536" s="202">
        <f>S536*H536</f>
        <v>0</v>
      </c>
      <c r="AR536" s="23" t="s">
        <v>134</v>
      </c>
      <c r="AT536" s="23" t="s">
        <v>129</v>
      </c>
      <c r="AU536" s="23" t="s">
        <v>81</v>
      </c>
      <c r="AY536" s="23" t="s">
        <v>127</v>
      </c>
      <c r="BE536" s="203">
        <f>IF(N536="základní",J536,0)</f>
        <v>0</v>
      </c>
      <c r="BF536" s="203">
        <f>IF(N536="snížená",J536,0)</f>
        <v>0</v>
      </c>
      <c r="BG536" s="203">
        <f>IF(N536="zákl. přenesená",J536,0)</f>
        <v>0</v>
      </c>
      <c r="BH536" s="203">
        <f>IF(N536="sníž. přenesená",J536,0)</f>
        <v>0</v>
      </c>
      <c r="BI536" s="203">
        <f>IF(N536="nulová",J536,0)</f>
        <v>0</v>
      </c>
      <c r="BJ536" s="23" t="s">
        <v>77</v>
      </c>
      <c r="BK536" s="203">
        <f>ROUND(I536*H536,2)</f>
        <v>0</v>
      </c>
      <c r="BL536" s="23" t="s">
        <v>134</v>
      </c>
      <c r="BM536" s="23" t="s">
        <v>666</v>
      </c>
    </row>
    <row r="537" spans="2:47" s="1" customFormat="1" ht="13.5">
      <c r="B537" s="40"/>
      <c r="C537" s="62"/>
      <c r="D537" s="204" t="s">
        <v>136</v>
      </c>
      <c r="E537" s="62"/>
      <c r="F537" s="205" t="s">
        <v>667</v>
      </c>
      <c r="G537" s="62"/>
      <c r="H537" s="62"/>
      <c r="I537" s="162"/>
      <c r="J537" s="62"/>
      <c r="K537" s="62"/>
      <c r="L537" s="60"/>
      <c r="M537" s="206"/>
      <c r="N537" s="41"/>
      <c r="O537" s="41"/>
      <c r="P537" s="41"/>
      <c r="Q537" s="41"/>
      <c r="R537" s="41"/>
      <c r="S537" s="41"/>
      <c r="T537" s="77"/>
      <c r="AT537" s="23" t="s">
        <v>136</v>
      </c>
      <c r="AU537" s="23" t="s">
        <v>81</v>
      </c>
    </row>
    <row r="538" spans="2:47" s="1" customFormat="1" ht="67.5">
      <c r="B538" s="40"/>
      <c r="C538" s="62"/>
      <c r="D538" s="204" t="s">
        <v>138</v>
      </c>
      <c r="E538" s="62"/>
      <c r="F538" s="207" t="s">
        <v>662</v>
      </c>
      <c r="G538" s="62"/>
      <c r="H538" s="62"/>
      <c r="I538" s="162"/>
      <c r="J538" s="62"/>
      <c r="K538" s="62"/>
      <c r="L538" s="60"/>
      <c r="M538" s="206"/>
      <c r="N538" s="41"/>
      <c r="O538" s="41"/>
      <c r="P538" s="41"/>
      <c r="Q538" s="41"/>
      <c r="R538" s="41"/>
      <c r="S538" s="41"/>
      <c r="T538" s="77"/>
      <c r="AT538" s="23" t="s">
        <v>138</v>
      </c>
      <c r="AU538" s="23" t="s">
        <v>81</v>
      </c>
    </row>
    <row r="539" spans="2:51" s="12" customFormat="1" ht="13.5">
      <c r="B539" s="219"/>
      <c r="C539" s="220"/>
      <c r="D539" s="204" t="s">
        <v>140</v>
      </c>
      <c r="E539" s="221" t="s">
        <v>21</v>
      </c>
      <c r="F539" s="222" t="s">
        <v>646</v>
      </c>
      <c r="G539" s="220"/>
      <c r="H539" s="223">
        <v>20.606</v>
      </c>
      <c r="I539" s="224"/>
      <c r="J539" s="220"/>
      <c r="K539" s="220"/>
      <c r="L539" s="225"/>
      <c r="M539" s="226"/>
      <c r="N539" s="227"/>
      <c r="O539" s="227"/>
      <c r="P539" s="227"/>
      <c r="Q539" s="227"/>
      <c r="R539" s="227"/>
      <c r="S539" s="227"/>
      <c r="T539" s="228"/>
      <c r="AT539" s="229" t="s">
        <v>140</v>
      </c>
      <c r="AU539" s="229" t="s">
        <v>81</v>
      </c>
      <c r="AV539" s="12" t="s">
        <v>81</v>
      </c>
      <c r="AW539" s="12" t="s">
        <v>36</v>
      </c>
      <c r="AX539" s="12" t="s">
        <v>72</v>
      </c>
      <c r="AY539" s="229" t="s">
        <v>127</v>
      </c>
    </row>
    <row r="540" spans="2:51" s="12" customFormat="1" ht="13.5">
      <c r="B540" s="219"/>
      <c r="C540" s="220"/>
      <c r="D540" s="204" t="s">
        <v>140</v>
      </c>
      <c r="E540" s="221" t="s">
        <v>21</v>
      </c>
      <c r="F540" s="222" t="s">
        <v>647</v>
      </c>
      <c r="G540" s="220"/>
      <c r="H540" s="223">
        <v>1.955</v>
      </c>
      <c r="I540" s="224"/>
      <c r="J540" s="220"/>
      <c r="K540" s="220"/>
      <c r="L540" s="225"/>
      <c r="M540" s="226"/>
      <c r="N540" s="227"/>
      <c r="O540" s="227"/>
      <c r="P540" s="227"/>
      <c r="Q540" s="227"/>
      <c r="R540" s="227"/>
      <c r="S540" s="227"/>
      <c r="T540" s="228"/>
      <c r="AT540" s="229" t="s">
        <v>140</v>
      </c>
      <c r="AU540" s="229" t="s">
        <v>81</v>
      </c>
      <c r="AV540" s="12" t="s">
        <v>81</v>
      </c>
      <c r="AW540" s="12" t="s">
        <v>36</v>
      </c>
      <c r="AX540" s="12" t="s">
        <v>72</v>
      </c>
      <c r="AY540" s="229" t="s">
        <v>127</v>
      </c>
    </row>
    <row r="541" spans="2:51" s="13" customFormat="1" ht="13.5">
      <c r="B541" s="230"/>
      <c r="C541" s="231"/>
      <c r="D541" s="204" t="s">
        <v>140</v>
      </c>
      <c r="E541" s="255" t="s">
        <v>21</v>
      </c>
      <c r="F541" s="256" t="s">
        <v>146</v>
      </c>
      <c r="G541" s="231"/>
      <c r="H541" s="257">
        <v>22.561</v>
      </c>
      <c r="I541" s="236"/>
      <c r="J541" s="231"/>
      <c r="K541" s="231"/>
      <c r="L541" s="237"/>
      <c r="M541" s="238"/>
      <c r="N541" s="239"/>
      <c r="O541" s="239"/>
      <c r="P541" s="239"/>
      <c r="Q541" s="239"/>
      <c r="R541" s="239"/>
      <c r="S541" s="239"/>
      <c r="T541" s="240"/>
      <c r="AT541" s="241" t="s">
        <v>140</v>
      </c>
      <c r="AU541" s="241" t="s">
        <v>81</v>
      </c>
      <c r="AV541" s="13" t="s">
        <v>134</v>
      </c>
      <c r="AW541" s="13" t="s">
        <v>36</v>
      </c>
      <c r="AX541" s="13" t="s">
        <v>77</v>
      </c>
      <c r="AY541" s="241" t="s">
        <v>127</v>
      </c>
    </row>
    <row r="542" spans="2:63" s="10" customFormat="1" ht="29.85" customHeight="1">
      <c r="B542" s="175"/>
      <c r="C542" s="176"/>
      <c r="D542" s="189" t="s">
        <v>71</v>
      </c>
      <c r="E542" s="190" t="s">
        <v>668</v>
      </c>
      <c r="F542" s="190" t="s">
        <v>669</v>
      </c>
      <c r="G542" s="176"/>
      <c r="H542" s="176"/>
      <c r="I542" s="179"/>
      <c r="J542" s="191">
        <f>BK542</f>
        <v>0</v>
      </c>
      <c r="K542" s="176"/>
      <c r="L542" s="181"/>
      <c r="M542" s="182"/>
      <c r="N542" s="183"/>
      <c r="O542" s="183"/>
      <c r="P542" s="184">
        <f>SUM(P543:P544)</f>
        <v>0</v>
      </c>
      <c r="Q542" s="183"/>
      <c r="R542" s="184">
        <f>SUM(R543:R544)</f>
        <v>0</v>
      </c>
      <c r="S542" s="183"/>
      <c r="T542" s="185">
        <f>SUM(T543:T544)</f>
        <v>0</v>
      </c>
      <c r="AR542" s="186" t="s">
        <v>77</v>
      </c>
      <c r="AT542" s="187" t="s">
        <v>71</v>
      </c>
      <c r="AU542" s="187" t="s">
        <v>77</v>
      </c>
      <c r="AY542" s="186" t="s">
        <v>127</v>
      </c>
      <c r="BK542" s="188">
        <f>SUM(BK543:BK544)</f>
        <v>0</v>
      </c>
    </row>
    <row r="543" spans="2:65" s="1" customFormat="1" ht="22.5" customHeight="1">
      <c r="B543" s="40"/>
      <c r="C543" s="192" t="s">
        <v>670</v>
      </c>
      <c r="D543" s="192" t="s">
        <v>129</v>
      </c>
      <c r="E543" s="193" t="s">
        <v>671</v>
      </c>
      <c r="F543" s="194" t="s">
        <v>672</v>
      </c>
      <c r="G543" s="195" t="s">
        <v>239</v>
      </c>
      <c r="H543" s="196">
        <v>139.99</v>
      </c>
      <c r="I543" s="197"/>
      <c r="J543" s="198">
        <f>ROUND(I543*H543,2)</f>
        <v>0</v>
      </c>
      <c r="K543" s="194" t="s">
        <v>133</v>
      </c>
      <c r="L543" s="60"/>
      <c r="M543" s="199" t="s">
        <v>21</v>
      </c>
      <c r="N543" s="200" t="s">
        <v>43</v>
      </c>
      <c r="O543" s="41"/>
      <c r="P543" s="201">
        <f>O543*H543</f>
        <v>0</v>
      </c>
      <c r="Q543" s="201">
        <v>0</v>
      </c>
      <c r="R543" s="201">
        <f>Q543*H543</f>
        <v>0</v>
      </c>
      <c r="S543" s="201">
        <v>0</v>
      </c>
      <c r="T543" s="202">
        <f>S543*H543</f>
        <v>0</v>
      </c>
      <c r="AR543" s="23" t="s">
        <v>134</v>
      </c>
      <c r="AT543" s="23" t="s">
        <v>129</v>
      </c>
      <c r="AU543" s="23" t="s">
        <v>81</v>
      </c>
      <c r="AY543" s="23" t="s">
        <v>127</v>
      </c>
      <c r="BE543" s="203">
        <f>IF(N543="základní",J543,0)</f>
        <v>0</v>
      </c>
      <c r="BF543" s="203">
        <f>IF(N543="snížená",J543,0)</f>
        <v>0</v>
      </c>
      <c r="BG543" s="203">
        <f>IF(N543="zákl. přenesená",J543,0)</f>
        <v>0</v>
      </c>
      <c r="BH543" s="203">
        <f>IF(N543="sníž. přenesená",J543,0)</f>
        <v>0</v>
      </c>
      <c r="BI543" s="203">
        <f>IF(N543="nulová",J543,0)</f>
        <v>0</v>
      </c>
      <c r="BJ543" s="23" t="s">
        <v>77</v>
      </c>
      <c r="BK543" s="203">
        <f>ROUND(I543*H543,2)</f>
        <v>0</v>
      </c>
      <c r="BL543" s="23" t="s">
        <v>134</v>
      </c>
      <c r="BM543" s="23" t="s">
        <v>673</v>
      </c>
    </row>
    <row r="544" spans="2:47" s="1" customFormat="1" ht="27">
      <c r="B544" s="40"/>
      <c r="C544" s="62"/>
      <c r="D544" s="204" t="s">
        <v>136</v>
      </c>
      <c r="E544" s="62"/>
      <c r="F544" s="205" t="s">
        <v>674</v>
      </c>
      <c r="G544" s="62"/>
      <c r="H544" s="62"/>
      <c r="I544" s="162"/>
      <c r="J544" s="62"/>
      <c r="K544" s="62"/>
      <c r="L544" s="60"/>
      <c r="M544" s="206"/>
      <c r="N544" s="41"/>
      <c r="O544" s="41"/>
      <c r="P544" s="41"/>
      <c r="Q544" s="41"/>
      <c r="R544" s="41"/>
      <c r="S544" s="41"/>
      <c r="T544" s="77"/>
      <c r="AT544" s="23" t="s">
        <v>136</v>
      </c>
      <c r="AU544" s="23" t="s">
        <v>81</v>
      </c>
    </row>
    <row r="545" spans="2:63" s="10" customFormat="1" ht="37.35" customHeight="1">
      <c r="B545" s="175"/>
      <c r="C545" s="176"/>
      <c r="D545" s="177" t="s">
        <v>71</v>
      </c>
      <c r="E545" s="178" t="s">
        <v>257</v>
      </c>
      <c r="F545" s="178" t="s">
        <v>675</v>
      </c>
      <c r="G545" s="176"/>
      <c r="H545" s="176"/>
      <c r="I545" s="179"/>
      <c r="J545" s="180">
        <f>BK545</f>
        <v>0</v>
      </c>
      <c r="K545" s="176"/>
      <c r="L545" s="181"/>
      <c r="M545" s="182"/>
      <c r="N545" s="183"/>
      <c r="O545" s="183"/>
      <c r="P545" s="184">
        <f>P546</f>
        <v>0</v>
      </c>
      <c r="Q545" s="183"/>
      <c r="R545" s="184">
        <f>R546</f>
        <v>0.007506199999999999</v>
      </c>
      <c r="S545" s="183"/>
      <c r="T545" s="185">
        <f>T546</f>
        <v>0</v>
      </c>
      <c r="AR545" s="186" t="s">
        <v>84</v>
      </c>
      <c r="AT545" s="187" t="s">
        <v>71</v>
      </c>
      <c r="AU545" s="187" t="s">
        <v>72</v>
      </c>
      <c r="AY545" s="186" t="s">
        <v>127</v>
      </c>
      <c r="BK545" s="188">
        <f>BK546</f>
        <v>0</v>
      </c>
    </row>
    <row r="546" spans="2:63" s="10" customFormat="1" ht="19.9" customHeight="1">
      <c r="B546" s="175"/>
      <c r="C546" s="176"/>
      <c r="D546" s="189" t="s">
        <v>71</v>
      </c>
      <c r="E546" s="190" t="s">
        <v>676</v>
      </c>
      <c r="F546" s="190" t="s">
        <v>677</v>
      </c>
      <c r="G546" s="176"/>
      <c r="H546" s="176"/>
      <c r="I546" s="179"/>
      <c r="J546" s="191">
        <f>BK546</f>
        <v>0</v>
      </c>
      <c r="K546" s="176"/>
      <c r="L546" s="181"/>
      <c r="M546" s="182"/>
      <c r="N546" s="183"/>
      <c r="O546" s="183"/>
      <c r="P546" s="184">
        <f>SUM(P547:P556)</f>
        <v>0</v>
      </c>
      <c r="Q546" s="183"/>
      <c r="R546" s="184">
        <f>SUM(R547:R556)</f>
        <v>0.007506199999999999</v>
      </c>
      <c r="S546" s="183"/>
      <c r="T546" s="185">
        <f>SUM(T547:T556)</f>
        <v>0</v>
      </c>
      <c r="AR546" s="186" t="s">
        <v>84</v>
      </c>
      <c r="AT546" s="187" t="s">
        <v>71</v>
      </c>
      <c r="AU546" s="187" t="s">
        <v>77</v>
      </c>
      <c r="AY546" s="186" t="s">
        <v>127</v>
      </c>
      <c r="BK546" s="188">
        <f>SUM(BK547:BK556)</f>
        <v>0</v>
      </c>
    </row>
    <row r="547" spans="2:65" s="1" customFormat="1" ht="22.5" customHeight="1">
      <c r="B547" s="40"/>
      <c r="C547" s="192" t="s">
        <v>678</v>
      </c>
      <c r="D547" s="192" t="s">
        <v>129</v>
      </c>
      <c r="E547" s="193" t="s">
        <v>679</v>
      </c>
      <c r="F547" s="194" t="s">
        <v>680</v>
      </c>
      <c r="G547" s="195" t="s">
        <v>170</v>
      </c>
      <c r="H547" s="196">
        <v>16.87</v>
      </c>
      <c r="I547" s="197"/>
      <c r="J547" s="198">
        <f>ROUND(I547*H547,2)</f>
        <v>0</v>
      </c>
      <c r="K547" s="194" t="s">
        <v>133</v>
      </c>
      <c r="L547" s="60"/>
      <c r="M547" s="199" t="s">
        <v>21</v>
      </c>
      <c r="N547" s="200" t="s">
        <v>43</v>
      </c>
      <c r="O547" s="41"/>
      <c r="P547" s="201">
        <f>O547*H547</f>
        <v>0</v>
      </c>
      <c r="Q547" s="201">
        <v>0</v>
      </c>
      <c r="R547" s="201">
        <f>Q547*H547</f>
        <v>0</v>
      </c>
      <c r="S547" s="201">
        <v>0</v>
      </c>
      <c r="T547" s="202">
        <f>S547*H547</f>
        <v>0</v>
      </c>
      <c r="AR547" s="23" t="s">
        <v>605</v>
      </c>
      <c r="AT547" s="23" t="s">
        <v>129</v>
      </c>
      <c r="AU547" s="23" t="s">
        <v>81</v>
      </c>
      <c r="AY547" s="23" t="s">
        <v>127</v>
      </c>
      <c r="BE547" s="203">
        <f>IF(N547="základní",J547,0)</f>
        <v>0</v>
      </c>
      <c r="BF547" s="203">
        <f>IF(N547="snížená",J547,0)</f>
        <v>0</v>
      </c>
      <c r="BG547" s="203">
        <f>IF(N547="zákl. přenesená",J547,0)</f>
        <v>0</v>
      </c>
      <c r="BH547" s="203">
        <f>IF(N547="sníž. přenesená",J547,0)</f>
        <v>0</v>
      </c>
      <c r="BI547" s="203">
        <f>IF(N547="nulová",J547,0)</f>
        <v>0</v>
      </c>
      <c r="BJ547" s="23" t="s">
        <v>77</v>
      </c>
      <c r="BK547" s="203">
        <f>ROUND(I547*H547,2)</f>
        <v>0</v>
      </c>
      <c r="BL547" s="23" t="s">
        <v>605</v>
      </c>
      <c r="BM547" s="23" t="s">
        <v>681</v>
      </c>
    </row>
    <row r="548" spans="2:47" s="1" customFormat="1" ht="27">
      <c r="B548" s="40"/>
      <c r="C548" s="62"/>
      <c r="D548" s="204" t="s">
        <v>136</v>
      </c>
      <c r="E548" s="62"/>
      <c r="F548" s="205" t="s">
        <v>682</v>
      </c>
      <c r="G548" s="62"/>
      <c r="H548" s="62"/>
      <c r="I548" s="162"/>
      <c r="J548" s="62"/>
      <c r="K548" s="62"/>
      <c r="L548" s="60"/>
      <c r="M548" s="206"/>
      <c r="N548" s="41"/>
      <c r="O548" s="41"/>
      <c r="P548" s="41"/>
      <c r="Q548" s="41"/>
      <c r="R548" s="41"/>
      <c r="S548" s="41"/>
      <c r="T548" s="77"/>
      <c r="AT548" s="23" t="s">
        <v>136</v>
      </c>
      <c r="AU548" s="23" t="s">
        <v>81</v>
      </c>
    </row>
    <row r="549" spans="2:51" s="11" customFormat="1" ht="13.5">
      <c r="B549" s="208"/>
      <c r="C549" s="209"/>
      <c r="D549" s="204" t="s">
        <v>140</v>
      </c>
      <c r="E549" s="210" t="s">
        <v>21</v>
      </c>
      <c r="F549" s="211" t="s">
        <v>141</v>
      </c>
      <c r="G549" s="209"/>
      <c r="H549" s="212" t="s">
        <v>21</v>
      </c>
      <c r="I549" s="213"/>
      <c r="J549" s="209"/>
      <c r="K549" s="209"/>
      <c r="L549" s="214"/>
      <c r="M549" s="215"/>
      <c r="N549" s="216"/>
      <c r="O549" s="216"/>
      <c r="P549" s="216"/>
      <c r="Q549" s="216"/>
      <c r="R549" s="216"/>
      <c r="S549" s="216"/>
      <c r="T549" s="217"/>
      <c r="AT549" s="218" t="s">
        <v>140</v>
      </c>
      <c r="AU549" s="218" t="s">
        <v>81</v>
      </c>
      <c r="AV549" s="11" t="s">
        <v>77</v>
      </c>
      <c r="AW549" s="11" t="s">
        <v>36</v>
      </c>
      <c r="AX549" s="11" t="s">
        <v>72</v>
      </c>
      <c r="AY549" s="218" t="s">
        <v>127</v>
      </c>
    </row>
    <row r="550" spans="2:51" s="11" customFormat="1" ht="13.5">
      <c r="B550" s="208"/>
      <c r="C550" s="209"/>
      <c r="D550" s="204" t="s">
        <v>140</v>
      </c>
      <c r="E550" s="210" t="s">
        <v>21</v>
      </c>
      <c r="F550" s="211" t="s">
        <v>683</v>
      </c>
      <c r="G550" s="209"/>
      <c r="H550" s="212" t="s">
        <v>21</v>
      </c>
      <c r="I550" s="213"/>
      <c r="J550" s="209"/>
      <c r="K550" s="209"/>
      <c r="L550" s="214"/>
      <c r="M550" s="215"/>
      <c r="N550" s="216"/>
      <c r="O550" s="216"/>
      <c r="P550" s="216"/>
      <c r="Q550" s="216"/>
      <c r="R550" s="216"/>
      <c r="S550" s="216"/>
      <c r="T550" s="217"/>
      <c r="AT550" s="218" t="s">
        <v>140</v>
      </c>
      <c r="AU550" s="218" t="s">
        <v>81</v>
      </c>
      <c r="AV550" s="11" t="s">
        <v>77</v>
      </c>
      <c r="AW550" s="11" t="s">
        <v>36</v>
      </c>
      <c r="AX550" s="11" t="s">
        <v>72</v>
      </c>
      <c r="AY550" s="218" t="s">
        <v>127</v>
      </c>
    </row>
    <row r="551" spans="2:51" s="12" customFormat="1" ht="13.5">
      <c r="B551" s="219"/>
      <c r="C551" s="220"/>
      <c r="D551" s="232" t="s">
        <v>140</v>
      </c>
      <c r="E551" s="242" t="s">
        <v>21</v>
      </c>
      <c r="F551" s="243" t="s">
        <v>684</v>
      </c>
      <c r="G551" s="220"/>
      <c r="H551" s="244">
        <v>16.87</v>
      </c>
      <c r="I551" s="224"/>
      <c r="J551" s="220"/>
      <c r="K551" s="220"/>
      <c r="L551" s="225"/>
      <c r="M551" s="226"/>
      <c r="N551" s="227"/>
      <c r="O551" s="227"/>
      <c r="P551" s="227"/>
      <c r="Q551" s="227"/>
      <c r="R551" s="227"/>
      <c r="S551" s="227"/>
      <c r="T551" s="228"/>
      <c r="AT551" s="229" t="s">
        <v>140</v>
      </c>
      <c r="AU551" s="229" t="s">
        <v>81</v>
      </c>
      <c r="AV551" s="12" t="s">
        <v>81</v>
      </c>
      <c r="AW551" s="12" t="s">
        <v>36</v>
      </c>
      <c r="AX551" s="12" t="s">
        <v>77</v>
      </c>
      <c r="AY551" s="229" t="s">
        <v>127</v>
      </c>
    </row>
    <row r="552" spans="2:65" s="1" customFormat="1" ht="22.5" customHeight="1">
      <c r="B552" s="40"/>
      <c r="C552" s="245" t="s">
        <v>685</v>
      </c>
      <c r="D552" s="245" t="s">
        <v>257</v>
      </c>
      <c r="E552" s="246" t="s">
        <v>686</v>
      </c>
      <c r="F552" s="247" t="s">
        <v>687</v>
      </c>
      <c r="G552" s="248" t="s">
        <v>170</v>
      </c>
      <c r="H552" s="249">
        <v>16.87</v>
      </c>
      <c r="I552" s="250"/>
      <c r="J552" s="251">
        <f>ROUND(I552*H552,2)</f>
        <v>0</v>
      </c>
      <c r="K552" s="247" t="s">
        <v>21</v>
      </c>
      <c r="L552" s="252"/>
      <c r="M552" s="253" t="s">
        <v>21</v>
      </c>
      <c r="N552" s="254" t="s">
        <v>43</v>
      </c>
      <c r="O552" s="41"/>
      <c r="P552" s="201">
        <f>O552*H552</f>
        <v>0</v>
      </c>
      <c r="Q552" s="201">
        <v>0.00026</v>
      </c>
      <c r="R552" s="201">
        <f>Q552*H552</f>
        <v>0.0043862</v>
      </c>
      <c r="S552" s="201">
        <v>0</v>
      </c>
      <c r="T552" s="202">
        <f>S552*H552</f>
        <v>0</v>
      </c>
      <c r="AR552" s="23" t="s">
        <v>688</v>
      </c>
      <c r="AT552" s="23" t="s">
        <v>257</v>
      </c>
      <c r="AU552" s="23" t="s">
        <v>81</v>
      </c>
      <c r="AY552" s="23" t="s">
        <v>127</v>
      </c>
      <c r="BE552" s="203">
        <f>IF(N552="základní",J552,0)</f>
        <v>0</v>
      </c>
      <c r="BF552" s="203">
        <f>IF(N552="snížená",J552,0)</f>
        <v>0</v>
      </c>
      <c r="BG552" s="203">
        <f>IF(N552="zákl. přenesená",J552,0)</f>
        <v>0</v>
      </c>
      <c r="BH552" s="203">
        <f>IF(N552="sníž. přenesená",J552,0)</f>
        <v>0</v>
      </c>
      <c r="BI552" s="203">
        <f>IF(N552="nulová",J552,0)</f>
        <v>0</v>
      </c>
      <c r="BJ552" s="23" t="s">
        <v>77</v>
      </c>
      <c r="BK552" s="203">
        <f>ROUND(I552*H552,2)</f>
        <v>0</v>
      </c>
      <c r="BL552" s="23" t="s">
        <v>688</v>
      </c>
      <c r="BM552" s="23" t="s">
        <v>689</v>
      </c>
    </row>
    <row r="553" spans="2:47" s="1" customFormat="1" ht="13.5">
      <c r="B553" s="40"/>
      <c r="C553" s="62"/>
      <c r="D553" s="204" t="s">
        <v>136</v>
      </c>
      <c r="E553" s="62"/>
      <c r="F553" s="205" t="s">
        <v>687</v>
      </c>
      <c r="G553" s="62"/>
      <c r="H553" s="62"/>
      <c r="I553" s="162"/>
      <c r="J553" s="62"/>
      <c r="K553" s="62"/>
      <c r="L553" s="60"/>
      <c r="M553" s="206"/>
      <c r="N553" s="41"/>
      <c r="O553" s="41"/>
      <c r="P553" s="41"/>
      <c r="Q553" s="41"/>
      <c r="R553" s="41"/>
      <c r="S553" s="41"/>
      <c r="T553" s="77"/>
      <c r="AT553" s="23" t="s">
        <v>136</v>
      </c>
      <c r="AU553" s="23" t="s">
        <v>81</v>
      </c>
    </row>
    <row r="554" spans="2:51" s="12" customFormat="1" ht="13.5">
      <c r="B554" s="219"/>
      <c r="C554" s="220"/>
      <c r="D554" s="232" t="s">
        <v>140</v>
      </c>
      <c r="E554" s="242" t="s">
        <v>21</v>
      </c>
      <c r="F554" s="243" t="s">
        <v>690</v>
      </c>
      <c r="G554" s="220"/>
      <c r="H554" s="244">
        <v>16.87</v>
      </c>
      <c r="I554" s="224"/>
      <c r="J554" s="220"/>
      <c r="K554" s="220"/>
      <c r="L554" s="225"/>
      <c r="M554" s="226"/>
      <c r="N554" s="227"/>
      <c r="O554" s="227"/>
      <c r="P554" s="227"/>
      <c r="Q554" s="227"/>
      <c r="R554" s="227"/>
      <c r="S554" s="227"/>
      <c r="T554" s="228"/>
      <c r="AT554" s="229" t="s">
        <v>140</v>
      </c>
      <c r="AU554" s="229" t="s">
        <v>81</v>
      </c>
      <c r="AV554" s="12" t="s">
        <v>81</v>
      </c>
      <c r="AW554" s="12" t="s">
        <v>36</v>
      </c>
      <c r="AX554" s="12" t="s">
        <v>77</v>
      </c>
      <c r="AY554" s="229" t="s">
        <v>127</v>
      </c>
    </row>
    <row r="555" spans="2:65" s="1" customFormat="1" ht="22.5" customHeight="1">
      <c r="B555" s="40"/>
      <c r="C555" s="245" t="s">
        <v>691</v>
      </c>
      <c r="D555" s="245" t="s">
        <v>257</v>
      </c>
      <c r="E555" s="246" t="s">
        <v>692</v>
      </c>
      <c r="F555" s="247" t="s">
        <v>693</v>
      </c>
      <c r="G555" s="248" t="s">
        <v>451</v>
      </c>
      <c r="H555" s="249">
        <v>12</v>
      </c>
      <c r="I555" s="250"/>
      <c r="J555" s="251">
        <f>ROUND(I555*H555,2)</f>
        <v>0</v>
      </c>
      <c r="K555" s="247" t="s">
        <v>21</v>
      </c>
      <c r="L555" s="252"/>
      <c r="M555" s="253" t="s">
        <v>21</v>
      </c>
      <c r="N555" s="254" t="s">
        <v>43</v>
      </c>
      <c r="O555" s="41"/>
      <c r="P555" s="201">
        <f>O555*H555</f>
        <v>0</v>
      </c>
      <c r="Q555" s="201">
        <v>0.00026</v>
      </c>
      <c r="R555" s="201">
        <f>Q555*H555</f>
        <v>0.0031199999999999995</v>
      </c>
      <c r="S555" s="201">
        <v>0</v>
      </c>
      <c r="T555" s="202">
        <f>S555*H555</f>
        <v>0</v>
      </c>
      <c r="AR555" s="23" t="s">
        <v>688</v>
      </c>
      <c r="AT555" s="23" t="s">
        <v>257</v>
      </c>
      <c r="AU555" s="23" t="s">
        <v>81</v>
      </c>
      <c r="AY555" s="23" t="s">
        <v>127</v>
      </c>
      <c r="BE555" s="203">
        <f>IF(N555="základní",J555,0)</f>
        <v>0</v>
      </c>
      <c r="BF555" s="203">
        <f>IF(N555="snížená",J555,0)</f>
        <v>0</v>
      </c>
      <c r="BG555" s="203">
        <f>IF(N555="zákl. přenesená",J555,0)</f>
        <v>0</v>
      </c>
      <c r="BH555" s="203">
        <f>IF(N555="sníž. přenesená",J555,0)</f>
        <v>0</v>
      </c>
      <c r="BI555" s="203">
        <f>IF(N555="nulová",J555,0)</f>
        <v>0</v>
      </c>
      <c r="BJ555" s="23" t="s">
        <v>77</v>
      </c>
      <c r="BK555" s="203">
        <f>ROUND(I555*H555,2)</f>
        <v>0</v>
      </c>
      <c r="BL555" s="23" t="s">
        <v>688</v>
      </c>
      <c r="BM555" s="23" t="s">
        <v>694</v>
      </c>
    </row>
    <row r="556" spans="2:47" s="1" customFormat="1" ht="13.5">
      <c r="B556" s="40"/>
      <c r="C556" s="62"/>
      <c r="D556" s="204" t="s">
        <v>136</v>
      </c>
      <c r="E556" s="62"/>
      <c r="F556" s="205" t="s">
        <v>693</v>
      </c>
      <c r="G556" s="62"/>
      <c r="H556" s="62"/>
      <c r="I556" s="162"/>
      <c r="J556" s="62"/>
      <c r="K556" s="62"/>
      <c r="L556" s="60"/>
      <c r="M556" s="258"/>
      <c r="N556" s="259"/>
      <c r="O556" s="259"/>
      <c r="P556" s="259"/>
      <c r="Q556" s="259"/>
      <c r="R556" s="259"/>
      <c r="S556" s="259"/>
      <c r="T556" s="260"/>
      <c r="AT556" s="23" t="s">
        <v>136</v>
      </c>
      <c r="AU556" s="23" t="s">
        <v>81</v>
      </c>
    </row>
    <row r="557" spans="2:12" s="1" customFormat="1" ht="6.95" customHeight="1">
      <c r="B557" s="55"/>
      <c r="C557" s="56"/>
      <c r="D557" s="56"/>
      <c r="E557" s="56"/>
      <c r="F557" s="56"/>
      <c r="G557" s="56"/>
      <c r="H557" s="56"/>
      <c r="I557" s="138"/>
      <c r="J557" s="56"/>
      <c r="K557" s="56"/>
      <c r="L557" s="60"/>
    </row>
  </sheetData>
  <sheetProtection password="CC35" sheet="1" objects="1" scenarios="1" formatCells="0" formatColumns="0" formatRows="0" sort="0" autoFilter="0"/>
  <autoFilter ref="C85:K556"/>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88" t="s">
        <v>89</v>
      </c>
      <c r="H1" s="388"/>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0"/>
      <c r="M2" s="380"/>
      <c r="N2" s="380"/>
      <c r="O2" s="380"/>
      <c r="P2" s="380"/>
      <c r="Q2" s="380"/>
      <c r="R2" s="380"/>
      <c r="S2" s="380"/>
      <c r="T2" s="380"/>
      <c r="U2" s="380"/>
      <c r="V2" s="380"/>
      <c r="AT2" s="23" t="s">
        <v>83</v>
      </c>
    </row>
    <row r="3" spans="2:46" ht="6.95" customHeight="1">
      <c r="B3" s="24"/>
      <c r="C3" s="25"/>
      <c r="D3" s="25"/>
      <c r="E3" s="25"/>
      <c r="F3" s="25"/>
      <c r="G3" s="25"/>
      <c r="H3" s="25"/>
      <c r="I3" s="115"/>
      <c r="J3" s="25"/>
      <c r="K3" s="26"/>
      <c r="AT3" s="23" t="s">
        <v>81</v>
      </c>
    </row>
    <row r="4" spans="2:46" ht="36.95" customHeight="1">
      <c r="B4" s="27"/>
      <c r="C4" s="28"/>
      <c r="D4" s="29" t="s">
        <v>93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1" t="str">
        <f>'Rekapitulace stavby'!K6</f>
        <v>Úprava vjezdu a výjezdu na zpevněnou plochu s parc. č. 95/38</v>
      </c>
      <c r="F7" s="382"/>
      <c r="G7" s="382"/>
      <c r="H7" s="382"/>
      <c r="I7" s="116"/>
      <c r="J7" s="28"/>
      <c r="K7" s="30"/>
    </row>
    <row r="8" spans="2:11" s="1" customFormat="1" ht="13.5">
      <c r="B8" s="40"/>
      <c r="C8" s="41"/>
      <c r="D8" s="36" t="s">
        <v>94</v>
      </c>
      <c r="E8" s="41"/>
      <c r="F8" s="41"/>
      <c r="G8" s="41"/>
      <c r="H8" s="41"/>
      <c r="I8" s="117"/>
      <c r="J8" s="41"/>
      <c r="K8" s="44"/>
    </row>
    <row r="9" spans="2:11" s="1" customFormat="1" ht="36.95" customHeight="1">
      <c r="B9" s="40"/>
      <c r="C9" s="41"/>
      <c r="D9" s="41"/>
      <c r="E9" s="383" t="s">
        <v>695</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11.5.2017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
        <v>21</v>
      </c>
      <c r="K20" s="44"/>
    </row>
    <row r="21" spans="2:11" s="1" customFormat="1" ht="18" customHeight="1">
      <c r="B21" s="40"/>
      <c r="C21" s="41"/>
      <c r="D21" s="41"/>
      <c r="E21" s="34" t="s">
        <v>696</v>
      </c>
      <c r="F21" s="41"/>
      <c r="G21" s="41"/>
      <c r="H21" s="41"/>
      <c r="I21" s="118" t="s">
        <v>30</v>
      </c>
      <c r="J21" s="34" t="s">
        <v>21</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50" t="s">
        <v>21</v>
      </c>
      <c r="F24" s="350"/>
      <c r="G24" s="350"/>
      <c r="H24" s="35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38</v>
      </c>
      <c r="E27" s="41"/>
      <c r="F27" s="41"/>
      <c r="G27" s="41"/>
      <c r="H27" s="41"/>
      <c r="I27" s="117"/>
      <c r="J27" s="127">
        <f>ROUND(J88,2)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40</v>
      </c>
      <c r="G29" s="41"/>
      <c r="H29" s="41"/>
      <c r="I29" s="128" t="s">
        <v>39</v>
      </c>
      <c r="J29" s="45" t="s">
        <v>41</v>
      </c>
      <c r="K29" s="44"/>
    </row>
    <row r="30" spans="2:11" s="1" customFormat="1" ht="14.45" customHeight="1">
      <c r="B30" s="40"/>
      <c r="C30" s="41"/>
      <c r="D30" s="48" t="s">
        <v>42</v>
      </c>
      <c r="E30" s="48" t="s">
        <v>43</v>
      </c>
      <c r="F30" s="129">
        <f>ROUND(SUM(BE88:BE317),2)</f>
        <v>0</v>
      </c>
      <c r="G30" s="41"/>
      <c r="H30" s="41"/>
      <c r="I30" s="130">
        <v>0.21</v>
      </c>
      <c r="J30" s="129">
        <f>ROUND(ROUND((SUM(BE88:BE317)),2)*I30,2)</f>
        <v>0</v>
      </c>
      <c r="K30" s="44"/>
    </row>
    <row r="31" spans="2:11" s="1" customFormat="1" ht="14.45" customHeight="1">
      <c r="B31" s="40"/>
      <c r="C31" s="41"/>
      <c r="D31" s="41"/>
      <c r="E31" s="48" t="s">
        <v>44</v>
      </c>
      <c r="F31" s="129">
        <f>ROUND(SUM(BF88:BF317),2)</f>
        <v>0</v>
      </c>
      <c r="G31" s="41"/>
      <c r="H31" s="41"/>
      <c r="I31" s="130">
        <v>0.15</v>
      </c>
      <c r="J31" s="129">
        <f>ROUND(ROUND((SUM(BF88:BF317)),2)*I31,2)</f>
        <v>0</v>
      </c>
      <c r="K31" s="44"/>
    </row>
    <row r="32" spans="2:11" s="1" customFormat="1" ht="14.45" customHeight="1" hidden="1">
      <c r="B32" s="40"/>
      <c r="C32" s="41"/>
      <c r="D32" s="41"/>
      <c r="E32" s="48" t="s">
        <v>45</v>
      </c>
      <c r="F32" s="129">
        <f>ROUND(SUM(BG88:BG317),2)</f>
        <v>0</v>
      </c>
      <c r="G32" s="41"/>
      <c r="H32" s="41"/>
      <c r="I32" s="130">
        <v>0.21</v>
      </c>
      <c r="J32" s="129">
        <v>0</v>
      </c>
      <c r="K32" s="44"/>
    </row>
    <row r="33" spans="2:11" s="1" customFormat="1" ht="14.45" customHeight="1" hidden="1">
      <c r="B33" s="40"/>
      <c r="C33" s="41"/>
      <c r="D33" s="41"/>
      <c r="E33" s="48" t="s">
        <v>46</v>
      </c>
      <c r="F33" s="129">
        <f>ROUND(SUM(BH88:BH317),2)</f>
        <v>0</v>
      </c>
      <c r="G33" s="41"/>
      <c r="H33" s="41"/>
      <c r="I33" s="130">
        <v>0.15</v>
      </c>
      <c r="J33" s="129">
        <v>0</v>
      </c>
      <c r="K33" s="44"/>
    </row>
    <row r="34" spans="2:11" s="1" customFormat="1" ht="14.45" customHeight="1" hidden="1">
      <c r="B34" s="40"/>
      <c r="C34" s="41"/>
      <c r="D34" s="41"/>
      <c r="E34" s="48" t="s">
        <v>47</v>
      </c>
      <c r="F34" s="129">
        <f>ROUND(SUM(BI88:BI317),2)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48</v>
      </c>
      <c r="E36" s="78"/>
      <c r="F36" s="78"/>
      <c r="G36" s="133" t="s">
        <v>49</v>
      </c>
      <c r="H36" s="134" t="s">
        <v>50</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Úprava vjezdu a výjezdu na zpevněnou plochu s parc. č. 95/38</v>
      </c>
      <c r="F45" s="382"/>
      <c r="G45" s="382"/>
      <c r="H45" s="382"/>
      <c r="I45" s="117"/>
      <c r="J45" s="41"/>
      <c r="K45" s="44"/>
    </row>
    <row r="46" spans="2:11" s="1" customFormat="1" ht="14.45" customHeight="1">
      <c r="B46" s="40"/>
      <c r="C46" s="36" t="s">
        <v>94</v>
      </c>
      <c r="D46" s="41"/>
      <c r="E46" s="41"/>
      <c r="F46" s="41"/>
      <c r="G46" s="41"/>
      <c r="H46" s="41"/>
      <c r="I46" s="117"/>
      <c r="J46" s="41"/>
      <c r="K46" s="44"/>
    </row>
    <row r="47" spans="2:11" s="1" customFormat="1" ht="23.25" customHeight="1">
      <c r="B47" s="40"/>
      <c r="C47" s="41"/>
      <c r="D47" s="41"/>
      <c r="E47" s="383" t="str">
        <f>E9</f>
        <v>2 - SO 02 - Datové a silové rozvody</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Olomouc</v>
      </c>
      <c r="G49" s="41"/>
      <c r="H49" s="41"/>
      <c r="I49" s="118" t="s">
        <v>25</v>
      </c>
      <c r="J49" s="119" t="str">
        <f>IF(J12="","",J12)</f>
        <v>11.5.2017</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Univerzita Palackého v Olomouci, Křížkovského 511/</v>
      </c>
      <c r="G51" s="41"/>
      <c r="H51" s="41"/>
      <c r="I51" s="118" t="s">
        <v>33</v>
      </c>
      <c r="J51" s="34" t="str">
        <f>E21</f>
        <v>Milan Vician</v>
      </c>
      <c r="K51" s="44"/>
    </row>
    <row r="52" spans="2:11" s="1" customFormat="1" ht="14.45" customHeight="1">
      <c r="B52" s="40"/>
      <c r="C52" s="36" t="s">
        <v>31</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10.3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J88</f>
        <v>0</v>
      </c>
      <c r="K56" s="44"/>
      <c r="AU56" s="23" t="s">
        <v>100</v>
      </c>
    </row>
    <row r="57" spans="2:11" s="7" customFormat="1" ht="24.95" customHeight="1">
      <c r="B57" s="148"/>
      <c r="C57" s="149"/>
      <c r="D57" s="150" t="s">
        <v>697</v>
      </c>
      <c r="E57" s="151"/>
      <c r="F57" s="151"/>
      <c r="G57" s="151"/>
      <c r="H57" s="151"/>
      <c r="I57" s="152"/>
      <c r="J57" s="153">
        <f>J89</f>
        <v>0</v>
      </c>
      <c r="K57" s="154"/>
    </row>
    <row r="58" spans="2:11" s="8" customFormat="1" ht="19.9" customHeight="1">
      <c r="B58" s="155"/>
      <c r="C58" s="156"/>
      <c r="D58" s="157" t="s">
        <v>698</v>
      </c>
      <c r="E58" s="158"/>
      <c r="F58" s="158"/>
      <c r="G58" s="158"/>
      <c r="H58" s="158"/>
      <c r="I58" s="159"/>
      <c r="J58" s="160">
        <f>J90</f>
        <v>0</v>
      </c>
      <c r="K58" s="161"/>
    </row>
    <row r="59" spans="2:11" s="8" customFormat="1" ht="19.9" customHeight="1">
      <c r="B59" s="155"/>
      <c r="C59" s="156"/>
      <c r="D59" s="157" t="s">
        <v>699</v>
      </c>
      <c r="E59" s="158"/>
      <c r="F59" s="158"/>
      <c r="G59" s="158"/>
      <c r="H59" s="158"/>
      <c r="I59" s="159"/>
      <c r="J59" s="160">
        <f>J228</f>
        <v>0</v>
      </c>
      <c r="K59" s="161"/>
    </row>
    <row r="60" spans="2:11" s="8" customFormat="1" ht="19.9" customHeight="1">
      <c r="B60" s="155"/>
      <c r="C60" s="156"/>
      <c r="D60" s="157" t="s">
        <v>700</v>
      </c>
      <c r="E60" s="158"/>
      <c r="F60" s="158"/>
      <c r="G60" s="158"/>
      <c r="H60" s="158"/>
      <c r="I60" s="159"/>
      <c r="J60" s="160">
        <f>J239</f>
        <v>0</v>
      </c>
      <c r="K60" s="161"/>
    </row>
    <row r="61" spans="2:11" s="8" customFormat="1" ht="19.9" customHeight="1">
      <c r="B61" s="155"/>
      <c r="C61" s="156"/>
      <c r="D61" s="157" t="s">
        <v>701</v>
      </c>
      <c r="E61" s="158"/>
      <c r="F61" s="158"/>
      <c r="G61" s="158"/>
      <c r="H61" s="158"/>
      <c r="I61" s="159"/>
      <c r="J61" s="160">
        <f>J244</f>
        <v>0</v>
      </c>
      <c r="K61" s="161"/>
    </row>
    <row r="62" spans="2:11" s="8" customFormat="1" ht="19.9" customHeight="1">
      <c r="B62" s="155"/>
      <c r="C62" s="156"/>
      <c r="D62" s="157" t="s">
        <v>702</v>
      </c>
      <c r="E62" s="158"/>
      <c r="F62" s="158"/>
      <c r="G62" s="158"/>
      <c r="H62" s="158"/>
      <c r="I62" s="159"/>
      <c r="J62" s="160">
        <f>J249</f>
        <v>0</v>
      </c>
      <c r="K62" s="161"/>
    </row>
    <row r="63" spans="2:11" s="7" customFormat="1" ht="24.95" customHeight="1">
      <c r="B63" s="148"/>
      <c r="C63" s="149"/>
      <c r="D63" s="150" t="s">
        <v>109</v>
      </c>
      <c r="E63" s="151"/>
      <c r="F63" s="151"/>
      <c r="G63" s="151"/>
      <c r="H63" s="151"/>
      <c r="I63" s="152"/>
      <c r="J63" s="153">
        <f>J256</f>
        <v>0</v>
      </c>
      <c r="K63" s="154"/>
    </row>
    <row r="64" spans="2:11" s="8" customFormat="1" ht="19.9" customHeight="1">
      <c r="B64" s="155"/>
      <c r="C64" s="156"/>
      <c r="D64" s="157" t="s">
        <v>110</v>
      </c>
      <c r="E64" s="158"/>
      <c r="F64" s="158"/>
      <c r="G64" s="158"/>
      <c r="H64" s="158"/>
      <c r="I64" s="159"/>
      <c r="J64" s="160">
        <f>J257</f>
        <v>0</v>
      </c>
      <c r="K64" s="161"/>
    </row>
    <row r="65" spans="2:11" s="7" customFormat="1" ht="24.95" customHeight="1">
      <c r="B65" s="148"/>
      <c r="C65" s="149"/>
      <c r="D65" s="150" t="s">
        <v>703</v>
      </c>
      <c r="E65" s="151"/>
      <c r="F65" s="151"/>
      <c r="G65" s="151"/>
      <c r="H65" s="151"/>
      <c r="I65" s="152"/>
      <c r="J65" s="153">
        <f>J308</f>
        <v>0</v>
      </c>
      <c r="K65" s="154"/>
    </row>
    <row r="66" spans="2:11" s="7" customFormat="1" ht="24.95" customHeight="1">
      <c r="B66" s="148"/>
      <c r="C66" s="149"/>
      <c r="D66" s="150" t="s">
        <v>704</v>
      </c>
      <c r="E66" s="151"/>
      <c r="F66" s="151"/>
      <c r="G66" s="151"/>
      <c r="H66" s="151"/>
      <c r="I66" s="152"/>
      <c r="J66" s="153">
        <f>J311</f>
        <v>0</v>
      </c>
      <c r="K66" s="154"/>
    </row>
    <row r="67" spans="2:11" s="8" customFormat="1" ht="19.9" customHeight="1">
      <c r="B67" s="155"/>
      <c r="C67" s="156"/>
      <c r="D67" s="157" t="s">
        <v>705</v>
      </c>
      <c r="E67" s="158"/>
      <c r="F67" s="158"/>
      <c r="G67" s="158"/>
      <c r="H67" s="158"/>
      <c r="I67" s="159"/>
      <c r="J67" s="160">
        <f>J312</f>
        <v>0</v>
      </c>
      <c r="K67" s="161"/>
    </row>
    <row r="68" spans="2:11" s="7" customFormat="1" ht="24.95" customHeight="1">
      <c r="B68" s="148"/>
      <c r="C68" s="149"/>
      <c r="D68" s="150" t="s">
        <v>706</v>
      </c>
      <c r="E68" s="151"/>
      <c r="F68" s="151"/>
      <c r="G68" s="151"/>
      <c r="H68" s="151"/>
      <c r="I68" s="152"/>
      <c r="J68" s="153">
        <f>J315</f>
        <v>0</v>
      </c>
      <c r="K68" s="154"/>
    </row>
    <row r="69" spans="2:11" s="1" customFormat="1" ht="21.75" customHeight="1">
      <c r="B69" s="40"/>
      <c r="C69" s="41"/>
      <c r="D69" s="41"/>
      <c r="E69" s="41"/>
      <c r="F69" s="41"/>
      <c r="G69" s="41"/>
      <c r="H69" s="41"/>
      <c r="I69" s="117"/>
      <c r="J69" s="41"/>
      <c r="K69" s="44"/>
    </row>
    <row r="70" spans="2:11" s="1" customFormat="1" ht="6.95" customHeight="1">
      <c r="B70" s="55"/>
      <c r="C70" s="56"/>
      <c r="D70" s="56"/>
      <c r="E70" s="56"/>
      <c r="F70" s="56"/>
      <c r="G70" s="56"/>
      <c r="H70" s="56"/>
      <c r="I70" s="138"/>
      <c r="J70" s="56"/>
      <c r="K70" s="57"/>
    </row>
    <row r="74" spans="2:12" s="1" customFormat="1" ht="6.95" customHeight="1">
      <c r="B74" s="58"/>
      <c r="C74" s="59"/>
      <c r="D74" s="59"/>
      <c r="E74" s="59"/>
      <c r="F74" s="59"/>
      <c r="G74" s="59"/>
      <c r="H74" s="59"/>
      <c r="I74" s="141"/>
      <c r="J74" s="59"/>
      <c r="K74" s="59"/>
      <c r="L74" s="60"/>
    </row>
    <row r="75" spans="2:12" s="1" customFormat="1" ht="36.95" customHeight="1">
      <c r="B75" s="40"/>
      <c r="C75" s="61" t="s">
        <v>111</v>
      </c>
      <c r="D75" s="62"/>
      <c r="E75" s="62"/>
      <c r="F75" s="62"/>
      <c r="G75" s="62"/>
      <c r="H75" s="62"/>
      <c r="I75" s="162"/>
      <c r="J75" s="62"/>
      <c r="K75" s="62"/>
      <c r="L75" s="60"/>
    </row>
    <row r="76" spans="2:12" s="1" customFormat="1" ht="6.95" customHeight="1">
      <c r="B76" s="40"/>
      <c r="C76" s="62"/>
      <c r="D76" s="62"/>
      <c r="E76" s="62"/>
      <c r="F76" s="62"/>
      <c r="G76" s="62"/>
      <c r="H76" s="62"/>
      <c r="I76" s="162"/>
      <c r="J76" s="62"/>
      <c r="K76" s="62"/>
      <c r="L76" s="60"/>
    </row>
    <row r="77" spans="2:12" s="1" customFormat="1" ht="14.45" customHeight="1">
      <c r="B77" s="40"/>
      <c r="C77" s="64" t="s">
        <v>18</v>
      </c>
      <c r="D77" s="62"/>
      <c r="E77" s="62"/>
      <c r="F77" s="62"/>
      <c r="G77" s="62"/>
      <c r="H77" s="62"/>
      <c r="I77" s="162"/>
      <c r="J77" s="62"/>
      <c r="K77" s="62"/>
      <c r="L77" s="60"/>
    </row>
    <row r="78" spans="2:12" s="1" customFormat="1" ht="22.5" customHeight="1">
      <c r="B78" s="40"/>
      <c r="C78" s="62"/>
      <c r="D78" s="62"/>
      <c r="E78" s="385" t="str">
        <f>E7</f>
        <v>Úprava vjezdu a výjezdu na zpevněnou plochu s parc. č. 95/38</v>
      </c>
      <c r="F78" s="386"/>
      <c r="G78" s="386"/>
      <c r="H78" s="386"/>
      <c r="I78" s="162"/>
      <c r="J78" s="62"/>
      <c r="K78" s="62"/>
      <c r="L78" s="60"/>
    </row>
    <row r="79" spans="2:12" s="1" customFormat="1" ht="14.45" customHeight="1">
      <c r="B79" s="40"/>
      <c r="C79" s="64" t="s">
        <v>94</v>
      </c>
      <c r="D79" s="62"/>
      <c r="E79" s="62"/>
      <c r="F79" s="62"/>
      <c r="G79" s="62"/>
      <c r="H79" s="62"/>
      <c r="I79" s="162"/>
      <c r="J79" s="62"/>
      <c r="K79" s="62"/>
      <c r="L79" s="60"/>
    </row>
    <row r="80" spans="2:12" s="1" customFormat="1" ht="23.25" customHeight="1">
      <c r="B80" s="40"/>
      <c r="C80" s="62"/>
      <c r="D80" s="62"/>
      <c r="E80" s="361" t="str">
        <f>E9</f>
        <v>2 - SO 02 - Datové a silové rozvody</v>
      </c>
      <c r="F80" s="387"/>
      <c r="G80" s="387"/>
      <c r="H80" s="387"/>
      <c r="I80" s="162"/>
      <c r="J80" s="62"/>
      <c r="K80" s="62"/>
      <c r="L80" s="60"/>
    </row>
    <row r="81" spans="2:12" s="1" customFormat="1" ht="6.95" customHeight="1">
      <c r="B81" s="40"/>
      <c r="C81" s="62"/>
      <c r="D81" s="62"/>
      <c r="E81" s="62"/>
      <c r="F81" s="62"/>
      <c r="G81" s="62"/>
      <c r="H81" s="62"/>
      <c r="I81" s="162"/>
      <c r="J81" s="62"/>
      <c r="K81" s="62"/>
      <c r="L81" s="60"/>
    </row>
    <row r="82" spans="2:12" s="1" customFormat="1" ht="18" customHeight="1">
      <c r="B82" s="40"/>
      <c r="C82" s="64" t="s">
        <v>23</v>
      </c>
      <c r="D82" s="62"/>
      <c r="E82" s="62"/>
      <c r="F82" s="163" t="str">
        <f>F12</f>
        <v>Olomouc</v>
      </c>
      <c r="G82" s="62"/>
      <c r="H82" s="62"/>
      <c r="I82" s="164" t="s">
        <v>25</v>
      </c>
      <c r="J82" s="72" t="str">
        <f>IF(J12="","",J12)</f>
        <v>11.5.2017</v>
      </c>
      <c r="K82" s="62"/>
      <c r="L82" s="60"/>
    </row>
    <row r="83" spans="2:12" s="1" customFormat="1" ht="6.95" customHeight="1">
      <c r="B83" s="40"/>
      <c r="C83" s="62"/>
      <c r="D83" s="62"/>
      <c r="E83" s="62"/>
      <c r="F83" s="62"/>
      <c r="G83" s="62"/>
      <c r="H83" s="62"/>
      <c r="I83" s="162"/>
      <c r="J83" s="62"/>
      <c r="K83" s="62"/>
      <c r="L83" s="60"/>
    </row>
    <row r="84" spans="2:12" s="1" customFormat="1" ht="13.5">
      <c r="B84" s="40"/>
      <c r="C84" s="64" t="s">
        <v>27</v>
      </c>
      <c r="D84" s="62"/>
      <c r="E84" s="62"/>
      <c r="F84" s="163" t="str">
        <f>E15</f>
        <v>Univerzita Palackého v Olomouci, Křížkovského 511/</v>
      </c>
      <c r="G84" s="62"/>
      <c r="H84" s="62"/>
      <c r="I84" s="164" t="s">
        <v>33</v>
      </c>
      <c r="J84" s="163" t="str">
        <f>E21</f>
        <v>Milan Vician</v>
      </c>
      <c r="K84" s="62"/>
      <c r="L84" s="60"/>
    </row>
    <row r="85" spans="2:12" s="1" customFormat="1" ht="14.45" customHeight="1">
      <c r="B85" s="40"/>
      <c r="C85" s="64" t="s">
        <v>31</v>
      </c>
      <c r="D85" s="62"/>
      <c r="E85" s="62"/>
      <c r="F85" s="163" t="str">
        <f>IF(E18="","",E18)</f>
        <v/>
      </c>
      <c r="G85" s="62"/>
      <c r="H85" s="62"/>
      <c r="I85" s="162"/>
      <c r="J85" s="62"/>
      <c r="K85" s="62"/>
      <c r="L85" s="60"/>
    </row>
    <row r="86" spans="2:12" s="1" customFormat="1" ht="10.35" customHeight="1">
      <c r="B86" s="40"/>
      <c r="C86" s="62"/>
      <c r="D86" s="62"/>
      <c r="E86" s="62"/>
      <c r="F86" s="62"/>
      <c r="G86" s="62"/>
      <c r="H86" s="62"/>
      <c r="I86" s="162"/>
      <c r="J86" s="62"/>
      <c r="K86" s="62"/>
      <c r="L86" s="60"/>
    </row>
    <row r="87" spans="2:20" s="9" customFormat="1" ht="29.25" customHeight="1">
      <c r="B87" s="165"/>
      <c r="C87" s="166" t="s">
        <v>112</v>
      </c>
      <c r="D87" s="167" t="s">
        <v>57</v>
      </c>
      <c r="E87" s="167" t="s">
        <v>53</v>
      </c>
      <c r="F87" s="167" t="s">
        <v>113</v>
      </c>
      <c r="G87" s="167" t="s">
        <v>114</v>
      </c>
      <c r="H87" s="167" t="s">
        <v>115</v>
      </c>
      <c r="I87" s="168" t="s">
        <v>116</v>
      </c>
      <c r="J87" s="167" t="s">
        <v>98</v>
      </c>
      <c r="K87" s="169" t="s">
        <v>117</v>
      </c>
      <c r="L87" s="170"/>
      <c r="M87" s="80" t="s">
        <v>118</v>
      </c>
      <c r="N87" s="81" t="s">
        <v>42</v>
      </c>
      <c r="O87" s="81" t="s">
        <v>119</v>
      </c>
      <c r="P87" s="81" t="s">
        <v>120</v>
      </c>
      <c r="Q87" s="81" t="s">
        <v>121</v>
      </c>
      <c r="R87" s="81" t="s">
        <v>122</v>
      </c>
      <c r="S87" s="81" t="s">
        <v>123</v>
      </c>
      <c r="T87" s="82" t="s">
        <v>124</v>
      </c>
    </row>
    <row r="88" spans="2:63" s="1" customFormat="1" ht="29.25" customHeight="1">
      <c r="B88" s="40"/>
      <c r="C88" s="86" t="s">
        <v>99</v>
      </c>
      <c r="D88" s="62"/>
      <c r="E88" s="62"/>
      <c r="F88" s="62"/>
      <c r="G88" s="62"/>
      <c r="H88" s="62"/>
      <c r="I88" s="162"/>
      <c r="J88" s="171">
        <f>BK88</f>
        <v>0</v>
      </c>
      <c r="K88" s="62"/>
      <c r="L88" s="60"/>
      <c r="M88" s="83"/>
      <c r="N88" s="84"/>
      <c r="O88" s="84"/>
      <c r="P88" s="172">
        <f>P89+P256+P308+P311+P315</f>
        <v>0</v>
      </c>
      <c r="Q88" s="84"/>
      <c r="R88" s="172">
        <f>R89+R256+R308+R311+R315</f>
        <v>50.01403345</v>
      </c>
      <c r="S88" s="84"/>
      <c r="T88" s="173">
        <f>T89+T256+T308+T311+T315</f>
        <v>0</v>
      </c>
      <c r="AT88" s="23" t="s">
        <v>71</v>
      </c>
      <c r="AU88" s="23" t="s">
        <v>100</v>
      </c>
      <c r="BK88" s="174">
        <f>BK89+BK256+BK308+BK311+BK315</f>
        <v>0</v>
      </c>
    </row>
    <row r="89" spans="2:63" s="10" customFormat="1" ht="37.35" customHeight="1">
      <c r="B89" s="175"/>
      <c r="C89" s="176"/>
      <c r="D89" s="177" t="s">
        <v>71</v>
      </c>
      <c r="E89" s="178" t="s">
        <v>707</v>
      </c>
      <c r="F89" s="178" t="s">
        <v>708</v>
      </c>
      <c r="G89" s="176"/>
      <c r="H89" s="176"/>
      <c r="I89" s="179"/>
      <c r="J89" s="180">
        <f>BK89</f>
        <v>0</v>
      </c>
      <c r="K89" s="176"/>
      <c r="L89" s="181"/>
      <c r="M89" s="182"/>
      <c r="N89" s="183"/>
      <c r="O89" s="183"/>
      <c r="P89" s="184">
        <f>P90+P228+P239+P244+P249</f>
        <v>0</v>
      </c>
      <c r="Q89" s="183"/>
      <c r="R89" s="184">
        <f>R90+R228+R239+R244+R249</f>
        <v>0</v>
      </c>
      <c r="S89" s="183"/>
      <c r="T89" s="185">
        <f>T90+T228+T239+T244+T249</f>
        <v>0</v>
      </c>
      <c r="AR89" s="186" t="s">
        <v>81</v>
      </c>
      <c r="AT89" s="187" t="s">
        <v>71</v>
      </c>
      <c r="AU89" s="187" t="s">
        <v>72</v>
      </c>
      <c r="AY89" s="186" t="s">
        <v>127</v>
      </c>
      <c r="BK89" s="188">
        <f>BK90+BK228+BK239+BK244+BK249</f>
        <v>0</v>
      </c>
    </row>
    <row r="90" spans="2:63" s="10" customFormat="1" ht="19.9" customHeight="1">
      <c r="B90" s="175"/>
      <c r="C90" s="176"/>
      <c r="D90" s="189" t="s">
        <v>71</v>
      </c>
      <c r="E90" s="190" t="s">
        <v>709</v>
      </c>
      <c r="F90" s="190" t="s">
        <v>710</v>
      </c>
      <c r="G90" s="176"/>
      <c r="H90" s="176"/>
      <c r="I90" s="179"/>
      <c r="J90" s="191">
        <f>BK90</f>
        <v>0</v>
      </c>
      <c r="K90" s="176"/>
      <c r="L90" s="181"/>
      <c r="M90" s="182"/>
      <c r="N90" s="183"/>
      <c r="O90" s="183"/>
      <c r="P90" s="184">
        <f>SUM(P91:P227)</f>
        <v>0</v>
      </c>
      <c r="Q90" s="183"/>
      <c r="R90" s="184">
        <f>SUM(R91:R227)</f>
        <v>0</v>
      </c>
      <c r="S90" s="183"/>
      <c r="T90" s="185">
        <f>SUM(T91:T227)</f>
        <v>0</v>
      </c>
      <c r="AR90" s="186" t="s">
        <v>81</v>
      </c>
      <c r="AT90" s="187" t="s">
        <v>71</v>
      </c>
      <c r="AU90" s="187" t="s">
        <v>77</v>
      </c>
      <c r="AY90" s="186" t="s">
        <v>127</v>
      </c>
      <c r="BK90" s="188">
        <f>SUM(BK91:BK227)</f>
        <v>0</v>
      </c>
    </row>
    <row r="91" spans="2:65" s="1" customFormat="1" ht="22.5" customHeight="1">
      <c r="B91" s="40"/>
      <c r="C91" s="192" t="s">
        <v>77</v>
      </c>
      <c r="D91" s="192" t="s">
        <v>129</v>
      </c>
      <c r="E91" s="193" t="s">
        <v>711</v>
      </c>
      <c r="F91" s="194" t="s">
        <v>712</v>
      </c>
      <c r="G91" s="195" t="s">
        <v>170</v>
      </c>
      <c r="H91" s="196">
        <v>21</v>
      </c>
      <c r="I91" s="197"/>
      <c r="J91" s="198">
        <f>ROUND(I91*H91,2)</f>
        <v>0</v>
      </c>
      <c r="K91" s="194" t="s">
        <v>713</v>
      </c>
      <c r="L91" s="60"/>
      <c r="M91" s="199" t="s">
        <v>21</v>
      </c>
      <c r="N91" s="200" t="s">
        <v>43</v>
      </c>
      <c r="O91" s="41"/>
      <c r="P91" s="201">
        <f>O91*H91</f>
        <v>0</v>
      </c>
      <c r="Q91" s="201">
        <v>0</v>
      </c>
      <c r="R91" s="201">
        <f>Q91*H91</f>
        <v>0</v>
      </c>
      <c r="S91" s="201">
        <v>0</v>
      </c>
      <c r="T91" s="202">
        <f>S91*H91</f>
        <v>0</v>
      </c>
      <c r="AR91" s="23" t="s">
        <v>262</v>
      </c>
      <c r="AT91" s="23" t="s">
        <v>129</v>
      </c>
      <c r="AU91" s="23" t="s">
        <v>81</v>
      </c>
      <c r="AY91" s="23" t="s">
        <v>127</v>
      </c>
      <c r="BE91" s="203">
        <f>IF(N91="základní",J91,0)</f>
        <v>0</v>
      </c>
      <c r="BF91" s="203">
        <f>IF(N91="snížená",J91,0)</f>
        <v>0</v>
      </c>
      <c r="BG91" s="203">
        <f>IF(N91="zákl. přenesená",J91,0)</f>
        <v>0</v>
      </c>
      <c r="BH91" s="203">
        <f>IF(N91="sníž. přenesená",J91,0)</f>
        <v>0</v>
      </c>
      <c r="BI91" s="203">
        <f>IF(N91="nulová",J91,0)</f>
        <v>0</v>
      </c>
      <c r="BJ91" s="23" t="s">
        <v>77</v>
      </c>
      <c r="BK91" s="203">
        <f>ROUND(I91*H91,2)</f>
        <v>0</v>
      </c>
      <c r="BL91" s="23" t="s">
        <v>262</v>
      </c>
      <c r="BM91" s="23" t="s">
        <v>714</v>
      </c>
    </row>
    <row r="92" spans="2:47" s="1" customFormat="1" ht="27">
      <c r="B92" s="40"/>
      <c r="C92" s="62"/>
      <c r="D92" s="232" t="s">
        <v>136</v>
      </c>
      <c r="E92" s="62"/>
      <c r="F92" s="261" t="s">
        <v>715</v>
      </c>
      <c r="G92" s="62"/>
      <c r="H92" s="62"/>
      <c r="I92" s="162"/>
      <c r="J92" s="62"/>
      <c r="K92" s="62"/>
      <c r="L92" s="60"/>
      <c r="M92" s="206"/>
      <c r="N92" s="41"/>
      <c r="O92" s="41"/>
      <c r="P92" s="41"/>
      <c r="Q92" s="41"/>
      <c r="R92" s="41"/>
      <c r="S92" s="41"/>
      <c r="T92" s="77"/>
      <c r="AT92" s="23" t="s">
        <v>136</v>
      </c>
      <c r="AU92" s="23" t="s">
        <v>81</v>
      </c>
    </row>
    <row r="93" spans="2:65" s="1" customFormat="1" ht="31.5" customHeight="1">
      <c r="B93" s="40"/>
      <c r="C93" s="245" t="s">
        <v>81</v>
      </c>
      <c r="D93" s="245" t="s">
        <v>257</v>
      </c>
      <c r="E93" s="246" t="s">
        <v>716</v>
      </c>
      <c r="F93" s="247" t="s">
        <v>717</v>
      </c>
      <c r="G93" s="248" t="s">
        <v>170</v>
      </c>
      <c r="H93" s="249">
        <v>21</v>
      </c>
      <c r="I93" s="250"/>
      <c r="J93" s="251">
        <f>ROUND(I93*H93,2)</f>
        <v>0</v>
      </c>
      <c r="K93" s="247" t="s">
        <v>21</v>
      </c>
      <c r="L93" s="252"/>
      <c r="M93" s="253" t="s">
        <v>21</v>
      </c>
      <c r="N93" s="254" t="s">
        <v>43</v>
      </c>
      <c r="O93" s="41"/>
      <c r="P93" s="201">
        <f>O93*H93</f>
        <v>0</v>
      </c>
      <c r="Q93" s="201">
        <v>0</v>
      </c>
      <c r="R93" s="201">
        <f>Q93*H93</f>
        <v>0</v>
      </c>
      <c r="S93" s="201">
        <v>0</v>
      </c>
      <c r="T93" s="202">
        <f>S93*H93</f>
        <v>0</v>
      </c>
      <c r="AR93" s="23" t="s">
        <v>391</v>
      </c>
      <c r="AT93" s="23" t="s">
        <v>257</v>
      </c>
      <c r="AU93" s="23" t="s">
        <v>81</v>
      </c>
      <c r="AY93" s="23" t="s">
        <v>127</v>
      </c>
      <c r="BE93" s="203">
        <f>IF(N93="základní",J93,0)</f>
        <v>0</v>
      </c>
      <c r="BF93" s="203">
        <f>IF(N93="snížená",J93,0)</f>
        <v>0</v>
      </c>
      <c r="BG93" s="203">
        <f>IF(N93="zákl. přenesená",J93,0)</f>
        <v>0</v>
      </c>
      <c r="BH93" s="203">
        <f>IF(N93="sníž. přenesená",J93,0)</f>
        <v>0</v>
      </c>
      <c r="BI93" s="203">
        <f>IF(N93="nulová",J93,0)</f>
        <v>0</v>
      </c>
      <c r="BJ93" s="23" t="s">
        <v>77</v>
      </c>
      <c r="BK93" s="203">
        <f>ROUND(I93*H93,2)</f>
        <v>0</v>
      </c>
      <c r="BL93" s="23" t="s">
        <v>262</v>
      </c>
      <c r="BM93" s="23" t="s">
        <v>718</v>
      </c>
    </row>
    <row r="94" spans="2:47" s="1" customFormat="1" ht="27">
      <c r="B94" s="40"/>
      <c r="C94" s="62"/>
      <c r="D94" s="232" t="s">
        <v>136</v>
      </c>
      <c r="E94" s="62"/>
      <c r="F94" s="261" t="s">
        <v>719</v>
      </c>
      <c r="G94" s="62"/>
      <c r="H94" s="62"/>
      <c r="I94" s="162"/>
      <c r="J94" s="62"/>
      <c r="K94" s="62"/>
      <c r="L94" s="60"/>
      <c r="M94" s="206"/>
      <c r="N94" s="41"/>
      <c r="O94" s="41"/>
      <c r="P94" s="41"/>
      <c r="Q94" s="41"/>
      <c r="R94" s="41"/>
      <c r="S94" s="41"/>
      <c r="T94" s="77"/>
      <c r="AT94" s="23" t="s">
        <v>136</v>
      </c>
      <c r="AU94" s="23" t="s">
        <v>81</v>
      </c>
    </row>
    <row r="95" spans="2:65" s="1" customFormat="1" ht="22.5" customHeight="1">
      <c r="B95" s="40"/>
      <c r="C95" s="192" t="s">
        <v>84</v>
      </c>
      <c r="D95" s="192" t="s">
        <v>129</v>
      </c>
      <c r="E95" s="193" t="s">
        <v>720</v>
      </c>
      <c r="F95" s="194" t="s">
        <v>721</v>
      </c>
      <c r="G95" s="195" t="s">
        <v>170</v>
      </c>
      <c r="H95" s="196">
        <v>99</v>
      </c>
      <c r="I95" s="197"/>
      <c r="J95" s="198">
        <f>ROUND(I95*H95,2)</f>
        <v>0</v>
      </c>
      <c r="K95" s="194" t="s">
        <v>713</v>
      </c>
      <c r="L95" s="60"/>
      <c r="M95" s="199" t="s">
        <v>21</v>
      </c>
      <c r="N95" s="200" t="s">
        <v>43</v>
      </c>
      <c r="O95" s="41"/>
      <c r="P95" s="201">
        <f>O95*H95</f>
        <v>0</v>
      </c>
      <c r="Q95" s="201">
        <v>0</v>
      </c>
      <c r="R95" s="201">
        <f>Q95*H95</f>
        <v>0</v>
      </c>
      <c r="S95" s="201">
        <v>0</v>
      </c>
      <c r="T95" s="202">
        <f>S95*H95</f>
        <v>0</v>
      </c>
      <c r="AR95" s="23" t="s">
        <v>262</v>
      </c>
      <c r="AT95" s="23" t="s">
        <v>129</v>
      </c>
      <c r="AU95" s="23" t="s">
        <v>81</v>
      </c>
      <c r="AY95" s="23" t="s">
        <v>127</v>
      </c>
      <c r="BE95" s="203">
        <f>IF(N95="základní",J95,0)</f>
        <v>0</v>
      </c>
      <c r="BF95" s="203">
        <f>IF(N95="snížená",J95,0)</f>
        <v>0</v>
      </c>
      <c r="BG95" s="203">
        <f>IF(N95="zákl. přenesená",J95,0)</f>
        <v>0</v>
      </c>
      <c r="BH95" s="203">
        <f>IF(N95="sníž. přenesená",J95,0)</f>
        <v>0</v>
      </c>
      <c r="BI95" s="203">
        <f>IF(N95="nulová",J95,0)</f>
        <v>0</v>
      </c>
      <c r="BJ95" s="23" t="s">
        <v>77</v>
      </c>
      <c r="BK95" s="203">
        <f>ROUND(I95*H95,2)</f>
        <v>0</v>
      </c>
      <c r="BL95" s="23" t="s">
        <v>262</v>
      </c>
      <c r="BM95" s="23" t="s">
        <v>722</v>
      </c>
    </row>
    <row r="96" spans="2:47" s="1" customFormat="1" ht="27">
      <c r="B96" s="40"/>
      <c r="C96" s="62"/>
      <c r="D96" s="232" t="s">
        <v>136</v>
      </c>
      <c r="E96" s="62"/>
      <c r="F96" s="261" t="s">
        <v>723</v>
      </c>
      <c r="G96" s="62"/>
      <c r="H96" s="62"/>
      <c r="I96" s="162"/>
      <c r="J96" s="62"/>
      <c r="K96" s="62"/>
      <c r="L96" s="60"/>
      <c r="M96" s="206"/>
      <c r="N96" s="41"/>
      <c r="O96" s="41"/>
      <c r="P96" s="41"/>
      <c r="Q96" s="41"/>
      <c r="R96" s="41"/>
      <c r="S96" s="41"/>
      <c r="T96" s="77"/>
      <c r="AT96" s="23" t="s">
        <v>136</v>
      </c>
      <c r="AU96" s="23" t="s">
        <v>81</v>
      </c>
    </row>
    <row r="97" spans="2:65" s="1" customFormat="1" ht="22.5" customHeight="1">
      <c r="B97" s="40"/>
      <c r="C97" s="245" t="s">
        <v>134</v>
      </c>
      <c r="D97" s="245" t="s">
        <v>257</v>
      </c>
      <c r="E97" s="246" t="s">
        <v>724</v>
      </c>
      <c r="F97" s="247" t="s">
        <v>725</v>
      </c>
      <c r="G97" s="248" t="s">
        <v>170</v>
      </c>
      <c r="H97" s="249">
        <v>99</v>
      </c>
      <c r="I97" s="250"/>
      <c r="J97" s="251">
        <f>ROUND(I97*H97,2)</f>
        <v>0</v>
      </c>
      <c r="K97" s="247" t="s">
        <v>21</v>
      </c>
      <c r="L97" s="252"/>
      <c r="M97" s="253" t="s">
        <v>21</v>
      </c>
      <c r="N97" s="254" t="s">
        <v>43</v>
      </c>
      <c r="O97" s="41"/>
      <c r="P97" s="201">
        <f>O97*H97</f>
        <v>0</v>
      </c>
      <c r="Q97" s="201">
        <v>0</v>
      </c>
      <c r="R97" s="201">
        <f>Q97*H97</f>
        <v>0</v>
      </c>
      <c r="S97" s="201">
        <v>0</v>
      </c>
      <c r="T97" s="202">
        <f>S97*H97</f>
        <v>0</v>
      </c>
      <c r="AR97" s="23" t="s">
        <v>391</v>
      </c>
      <c r="AT97" s="23" t="s">
        <v>257</v>
      </c>
      <c r="AU97" s="23" t="s">
        <v>81</v>
      </c>
      <c r="AY97" s="23" t="s">
        <v>127</v>
      </c>
      <c r="BE97" s="203">
        <f>IF(N97="základní",J97,0)</f>
        <v>0</v>
      </c>
      <c r="BF97" s="203">
        <f>IF(N97="snížená",J97,0)</f>
        <v>0</v>
      </c>
      <c r="BG97" s="203">
        <f>IF(N97="zákl. přenesená",J97,0)</f>
        <v>0</v>
      </c>
      <c r="BH97" s="203">
        <f>IF(N97="sníž. přenesená",J97,0)</f>
        <v>0</v>
      </c>
      <c r="BI97" s="203">
        <f>IF(N97="nulová",J97,0)</f>
        <v>0</v>
      </c>
      <c r="BJ97" s="23" t="s">
        <v>77</v>
      </c>
      <c r="BK97" s="203">
        <f>ROUND(I97*H97,2)</f>
        <v>0</v>
      </c>
      <c r="BL97" s="23" t="s">
        <v>262</v>
      </c>
      <c r="BM97" s="23" t="s">
        <v>726</v>
      </c>
    </row>
    <row r="98" spans="2:47" s="1" customFormat="1" ht="13.5">
      <c r="B98" s="40"/>
      <c r="C98" s="62"/>
      <c r="D98" s="232" t="s">
        <v>136</v>
      </c>
      <c r="E98" s="62"/>
      <c r="F98" s="261" t="s">
        <v>725</v>
      </c>
      <c r="G98" s="62"/>
      <c r="H98" s="62"/>
      <c r="I98" s="162"/>
      <c r="J98" s="62"/>
      <c r="K98" s="62"/>
      <c r="L98" s="60"/>
      <c r="M98" s="206"/>
      <c r="N98" s="41"/>
      <c r="O98" s="41"/>
      <c r="P98" s="41"/>
      <c r="Q98" s="41"/>
      <c r="R98" s="41"/>
      <c r="S98" s="41"/>
      <c r="T98" s="77"/>
      <c r="AT98" s="23" t="s">
        <v>136</v>
      </c>
      <c r="AU98" s="23" t="s">
        <v>81</v>
      </c>
    </row>
    <row r="99" spans="2:65" s="1" customFormat="1" ht="31.5" customHeight="1">
      <c r="B99" s="40"/>
      <c r="C99" s="245" t="s">
        <v>167</v>
      </c>
      <c r="D99" s="245" t="s">
        <v>257</v>
      </c>
      <c r="E99" s="246" t="s">
        <v>727</v>
      </c>
      <c r="F99" s="247" t="s">
        <v>728</v>
      </c>
      <c r="G99" s="248" t="s">
        <v>451</v>
      </c>
      <c r="H99" s="249">
        <v>2</v>
      </c>
      <c r="I99" s="250"/>
      <c r="J99" s="251">
        <f>ROUND(I99*H99,2)</f>
        <v>0</v>
      </c>
      <c r="K99" s="247" t="s">
        <v>21</v>
      </c>
      <c r="L99" s="252"/>
      <c r="M99" s="253" t="s">
        <v>21</v>
      </c>
      <c r="N99" s="254" t="s">
        <v>43</v>
      </c>
      <c r="O99" s="41"/>
      <c r="P99" s="201">
        <f>O99*H99</f>
        <v>0</v>
      </c>
      <c r="Q99" s="201">
        <v>0</v>
      </c>
      <c r="R99" s="201">
        <f>Q99*H99</f>
        <v>0</v>
      </c>
      <c r="S99" s="201">
        <v>0</v>
      </c>
      <c r="T99" s="202">
        <f>S99*H99</f>
        <v>0</v>
      </c>
      <c r="AR99" s="23" t="s">
        <v>391</v>
      </c>
      <c r="AT99" s="23" t="s">
        <v>257</v>
      </c>
      <c r="AU99" s="23" t="s">
        <v>81</v>
      </c>
      <c r="AY99" s="23" t="s">
        <v>127</v>
      </c>
      <c r="BE99" s="203">
        <f>IF(N99="základní",J99,0)</f>
        <v>0</v>
      </c>
      <c r="BF99" s="203">
        <f>IF(N99="snížená",J99,0)</f>
        <v>0</v>
      </c>
      <c r="BG99" s="203">
        <f>IF(N99="zákl. přenesená",J99,0)</f>
        <v>0</v>
      </c>
      <c r="BH99" s="203">
        <f>IF(N99="sníž. přenesená",J99,0)</f>
        <v>0</v>
      </c>
      <c r="BI99" s="203">
        <f>IF(N99="nulová",J99,0)</f>
        <v>0</v>
      </c>
      <c r="BJ99" s="23" t="s">
        <v>77</v>
      </c>
      <c r="BK99" s="203">
        <f>ROUND(I99*H99,2)</f>
        <v>0</v>
      </c>
      <c r="BL99" s="23" t="s">
        <v>262</v>
      </c>
      <c r="BM99" s="23" t="s">
        <v>729</v>
      </c>
    </row>
    <row r="100" spans="2:47" s="1" customFormat="1" ht="27">
      <c r="B100" s="40"/>
      <c r="C100" s="62"/>
      <c r="D100" s="204" t="s">
        <v>136</v>
      </c>
      <c r="E100" s="62"/>
      <c r="F100" s="205" t="s">
        <v>730</v>
      </c>
      <c r="G100" s="62"/>
      <c r="H100" s="62"/>
      <c r="I100" s="162"/>
      <c r="J100" s="62"/>
      <c r="K100" s="62"/>
      <c r="L100" s="60"/>
      <c r="M100" s="206"/>
      <c r="N100" s="41"/>
      <c r="O100" s="41"/>
      <c r="P100" s="41"/>
      <c r="Q100" s="41"/>
      <c r="R100" s="41"/>
      <c r="S100" s="41"/>
      <c r="T100" s="77"/>
      <c r="AT100" s="23" t="s">
        <v>136</v>
      </c>
      <c r="AU100" s="23" t="s">
        <v>81</v>
      </c>
    </row>
    <row r="101" spans="2:47" s="1" customFormat="1" ht="27">
      <c r="B101" s="40"/>
      <c r="C101" s="62"/>
      <c r="D101" s="232" t="s">
        <v>570</v>
      </c>
      <c r="E101" s="62"/>
      <c r="F101" s="262" t="s">
        <v>731</v>
      </c>
      <c r="G101" s="62"/>
      <c r="H101" s="62"/>
      <c r="I101" s="162"/>
      <c r="J101" s="62"/>
      <c r="K101" s="62"/>
      <c r="L101" s="60"/>
      <c r="M101" s="206"/>
      <c r="N101" s="41"/>
      <c r="O101" s="41"/>
      <c r="P101" s="41"/>
      <c r="Q101" s="41"/>
      <c r="R101" s="41"/>
      <c r="S101" s="41"/>
      <c r="T101" s="77"/>
      <c r="AT101" s="23" t="s">
        <v>570</v>
      </c>
      <c r="AU101" s="23" t="s">
        <v>81</v>
      </c>
    </row>
    <row r="102" spans="2:65" s="1" customFormat="1" ht="31.5" customHeight="1">
      <c r="B102" s="40"/>
      <c r="C102" s="245" t="s">
        <v>178</v>
      </c>
      <c r="D102" s="245" t="s">
        <v>257</v>
      </c>
      <c r="E102" s="246" t="s">
        <v>732</v>
      </c>
      <c r="F102" s="247" t="s">
        <v>733</v>
      </c>
      <c r="G102" s="248" t="s">
        <v>451</v>
      </c>
      <c r="H102" s="249">
        <v>12</v>
      </c>
      <c r="I102" s="250"/>
      <c r="J102" s="251">
        <f>ROUND(I102*H102,2)</f>
        <v>0</v>
      </c>
      <c r="K102" s="247" t="s">
        <v>21</v>
      </c>
      <c r="L102" s="252"/>
      <c r="M102" s="253" t="s">
        <v>21</v>
      </c>
      <c r="N102" s="254" t="s">
        <v>43</v>
      </c>
      <c r="O102" s="41"/>
      <c r="P102" s="201">
        <f>O102*H102</f>
        <v>0</v>
      </c>
      <c r="Q102" s="201">
        <v>0</v>
      </c>
      <c r="R102" s="201">
        <f>Q102*H102</f>
        <v>0</v>
      </c>
      <c r="S102" s="201">
        <v>0</v>
      </c>
      <c r="T102" s="202">
        <f>S102*H102</f>
        <v>0</v>
      </c>
      <c r="AR102" s="23" t="s">
        <v>391</v>
      </c>
      <c r="AT102" s="23" t="s">
        <v>257</v>
      </c>
      <c r="AU102" s="23" t="s">
        <v>81</v>
      </c>
      <c r="AY102" s="23" t="s">
        <v>127</v>
      </c>
      <c r="BE102" s="203">
        <f>IF(N102="základní",J102,0)</f>
        <v>0</v>
      </c>
      <c r="BF102" s="203">
        <f>IF(N102="snížená",J102,0)</f>
        <v>0</v>
      </c>
      <c r="BG102" s="203">
        <f>IF(N102="zákl. přenesená",J102,0)</f>
        <v>0</v>
      </c>
      <c r="BH102" s="203">
        <f>IF(N102="sníž. přenesená",J102,0)</f>
        <v>0</v>
      </c>
      <c r="BI102" s="203">
        <f>IF(N102="nulová",J102,0)</f>
        <v>0</v>
      </c>
      <c r="BJ102" s="23" t="s">
        <v>77</v>
      </c>
      <c r="BK102" s="203">
        <f>ROUND(I102*H102,2)</f>
        <v>0</v>
      </c>
      <c r="BL102" s="23" t="s">
        <v>262</v>
      </c>
      <c r="BM102" s="23" t="s">
        <v>734</v>
      </c>
    </row>
    <row r="103" spans="2:47" s="1" customFormat="1" ht="27">
      <c r="B103" s="40"/>
      <c r="C103" s="62"/>
      <c r="D103" s="232" t="s">
        <v>136</v>
      </c>
      <c r="E103" s="62"/>
      <c r="F103" s="261" t="s">
        <v>735</v>
      </c>
      <c r="G103" s="62"/>
      <c r="H103" s="62"/>
      <c r="I103" s="162"/>
      <c r="J103" s="62"/>
      <c r="K103" s="62"/>
      <c r="L103" s="60"/>
      <c r="M103" s="206"/>
      <c r="N103" s="41"/>
      <c r="O103" s="41"/>
      <c r="P103" s="41"/>
      <c r="Q103" s="41"/>
      <c r="R103" s="41"/>
      <c r="S103" s="41"/>
      <c r="T103" s="77"/>
      <c r="AT103" s="23" t="s">
        <v>136</v>
      </c>
      <c r="AU103" s="23" t="s">
        <v>81</v>
      </c>
    </row>
    <row r="104" spans="2:65" s="1" customFormat="1" ht="22.5" customHeight="1">
      <c r="B104" s="40"/>
      <c r="C104" s="245" t="s">
        <v>187</v>
      </c>
      <c r="D104" s="245" t="s">
        <v>257</v>
      </c>
      <c r="E104" s="246" t="s">
        <v>736</v>
      </c>
      <c r="F104" s="247" t="s">
        <v>737</v>
      </c>
      <c r="G104" s="248" t="s">
        <v>451</v>
      </c>
      <c r="H104" s="249">
        <v>1</v>
      </c>
      <c r="I104" s="250"/>
      <c r="J104" s="251">
        <f>ROUND(I104*H104,2)</f>
        <v>0</v>
      </c>
      <c r="K104" s="247" t="s">
        <v>21</v>
      </c>
      <c r="L104" s="252"/>
      <c r="M104" s="253" t="s">
        <v>21</v>
      </c>
      <c r="N104" s="254" t="s">
        <v>43</v>
      </c>
      <c r="O104" s="41"/>
      <c r="P104" s="201">
        <f>O104*H104</f>
        <v>0</v>
      </c>
      <c r="Q104" s="201">
        <v>0</v>
      </c>
      <c r="R104" s="201">
        <f>Q104*H104</f>
        <v>0</v>
      </c>
      <c r="S104" s="201">
        <v>0</v>
      </c>
      <c r="T104" s="202">
        <f>S104*H104</f>
        <v>0</v>
      </c>
      <c r="AR104" s="23" t="s">
        <v>391</v>
      </c>
      <c r="AT104" s="23" t="s">
        <v>257</v>
      </c>
      <c r="AU104" s="23" t="s">
        <v>81</v>
      </c>
      <c r="AY104" s="23" t="s">
        <v>127</v>
      </c>
      <c r="BE104" s="203">
        <f>IF(N104="základní",J104,0)</f>
        <v>0</v>
      </c>
      <c r="BF104" s="203">
        <f>IF(N104="snížená",J104,0)</f>
        <v>0</v>
      </c>
      <c r="BG104" s="203">
        <f>IF(N104="zákl. přenesená",J104,0)</f>
        <v>0</v>
      </c>
      <c r="BH104" s="203">
        <f>IF(N104="sníž. přenesená",J104,0)</f>
        <v>0</v>
      </c>
      <c r="BI104" s="203">
        <f>IF(N104="nulová",J104,0)</f>
        <v>0</v>
      </c>
      <c r="BJ104" s="23" t="s">
        <v>77</v>
      </c>
      <c r="BK104" s="203">
        <f>ROUND(I104*H104,2)</f>
        <v>0</v>
      </c>
      <c r="BL104" s="23" t="s">
        <v>262</v>
      </c>
      <c r="BM104" s="23" t="s">
        <v>738</v>
      </c>
    </row>
    <row r="105" spans="2:47" s="1" customFormat="1" ht="13.5">
      <c r="B105" s="40"/>
      <c r="C105" s="62"/>
      <c r="D105" s="232" t="s">
        <v>136</v>
      </c>
      <c r="E105" s="62"/>
      <c r="F105" s="261" t="s">
        <v>737</v>
      </c>
      <c r="G105" s="62"/>
      <c r="H105" s="62"/>
      <c r="I105" s="162"/>
      <c r="J105" s="62"/>
      <c r="K105" s="62"/>
      <c r="L105" s="60"/>
      <c r="M105" s="206"/>
      <c r="N105" s="41"/>
      <c r="O105" s="41"/>
      <c r="P105" s="41"/>
      <c r="Q105" s="41"/>
      <c r="R105" s="41"/>
      <c r="S105" s="41"/>
      <c r="T105" s="77"/>
      <c r="AT105" s="23" t="s">
        <v>136</v>
      </c>
      <c r="AU105" s="23" t="s">
        <v>81</v>
      </c>
    </row>
    <row r="106" spans="2:65" s="1" customFormat="1" ht="22.5" customHeight="1">
      <c r="B106" s="40"/>
      <c r="C106" s="245" t="s">
        <v>197</v>
      </c>
      <c r="D106" s="245" t="s">
        <v>257</v>
      </c>
      <c r="E106" s="246" t="s">
        <v>739</v>
      </c>
      <c r="F106" s="247" t="s">
        <v>740</v>
      </c>
      <c r="G106" s="248" t="s">
        <v>451</v>
      </c>
      <c r="H106" s="249">
        <v>1</v>
      </c>
      <c r="I106" s="250"/>
      <c r="J106" s="251">
        <f>ROUND(I106*H106,2)</f>
        <v>0</v>
      </c>
      <c r="K106" s="247" t="s">
        <v>21</v>
      </c>
      <c r="L106" s="252"/>
      <c r="M106" s="253" t="s">
        <v>21</v>
      </c>
      <c r="N106" s="254" t="s">
        <v>43</v>
      </c>
      <c r="O106" s="41"/>
      <c r="P106" s="201">
        <f>O106*H106</f>
        <v>0</v>
      </c>
      <c r="Q106" s="201">
        <v>0</v>
      </c>
      <c r="R106" s="201">
        <f>Q106*H106</f>
        <v>0</v>
      </c>
      <c r="S106" s="201">
        <v>0</v>
      </c>
      <c r="T106" s="202">
        <f>S106*H106</f>
        <v>0</v>
      </c>
      <c r="AR106" s="23" t="s">
        <v>391</v>
      </c>
      <c r="AT106" s="23" t="s">
        <v>257</v>
      </c>
      <c r="AU106" s="23" t="s">
        <v>81</v>
      </c>
      <c r="AY106" s="23" t="s">
        <v>127</v>
      </c>
      <c r="BE106" s="203">
        <f>IF(N106="základní",J106,0)</f>
        <v>0</v>
      </c>
      <c r="BF106" s="203">
        <f>IF(N106="snížená",J106,0)</f>
        <v>0</v>
      </c>
      <c r="BG106" s="203">
        <f>IF(N106="zákl. přenesená",J106,0)</f>
        <v>0</v>
      </c>
      <c r="BH106" s="203">
        <f>IF(N106="sníž. přenesená",J106,0)</f>
        <v>0</v>
      </c>
      <c r="BI106" s="203">
        <f>IF(N106="nulová",J106,0)</f>
        <v>0</v>
      </c>
      <c r="BJ106" s="23" t="s">
        <v>77</v>
      </c>
      <c r="BK106" s="203">
        <f>ROUND(I106*H106,2)</f>
        <v>0</v>
      </c>
      <c r="BL106" s="23" t="s">
        <v>262</v>
      </c>
      <c r="BM106" s="23" t="s">
        <v>741</v>
      </c>
    </row>
    <row r="107" spans="2:47" s="1" customFormat="1" ht="13.5">
      <c r="B107" s="40"/>
      <c r="C107" s="62"/>
      <c r="D107" s="232" t="s">
        <v>136</v>
      </c>
      <c r="E107" s="62"/>
      <c r="F107" s="261" t="s">
        <v>740</v>
      </c>
      <c r="G107" s="62"/>
      <c r="H107" s="62"/>
      <c r="I107" s="162"/>
      <c r="J107" s="62"/>
      <c r="K107" s="62"/>
      <c r="L107" s="60"/>
      <c r="M107" s="206"/>
      <c r="N107" s="41"/>
      <c r="O107" s="41"/>
      <c r="P107" s="41"/>
      <c r="Q107" s="41"/>
      <c r="R107" s="41"/>
      <c r="S107" s="41"/>
      <c r="T107" s="77"/>
      <c r="AT107" s="23" t="s">
        <v>136</v>
      </c>
      <c r="AU107" s="23" t="s">
        <v>81</v>
      </c>
    </row>
    <row r="108" spans="2:65" s="1" customFormat="1" ht="22.5" customHeight="1">
      <c r="B108" s="40"/>
      <c r="C108" s="245" t="s">
        <v>211</v>
      </c>
      <c r="D108" s="245" t="s">
        <v>257</v>
      </c>
      <c r="E108" s="246" t="s">
        <v>742</v>
      </c>
      <c r="F108" s="247" t="s">
        <v>743</v>
      </c>
      <c r="G108" s="248" t="s">
        <v>451</v>
      </c>
      <c r="H108" s="249">
        <v>1</v>
      </c>
      <c r="I108" s="250"/>
      <c r="J108" s="251">
        <f>ROUND(I108*H108,2)</f>
        <v>0</v>
      </c>
      <c r="K108" s="247" t="s">
        <v>21</v>
      </c>
      <c r="L108" s="252"/>
      <c r="M108" s="253" t="s">
        <v>21</v>
      </c>
      <c r="N108" s="254" t="s">
        <v>43</v>
      </c>
      <c r="O108" s="41"/>
      <c r="P108" s="201">
        <f>O108*H108</f>
        <v>0</v>
      </c>
      <c r="Q108" s="201">
        <v>0</v>
      </c>
      <c r="R108" s="201">
        <f>Q108*H108</f>
        <v>0</v>
      </c>
      <c r="S108" s="201">
        <v>0</v>
      </c>
      <c r="T108" s="202">
        <f>S108*H108</f>
        <v>0</v>
      </c>
      <c r="AR108" s="23" t="s">
        <v>391</v>
      </c>
      <c r="AT108" s="23" t="s">
        <v>257</v>
      </c>
      <c r="AU108" s="23" t="s">
        <v>81</v>
      </c>
      <c r="AY108" s="23" t="s">
        <v>127</v>
      </c>
      <c r="BE108" s="203">
        <f>IF(N108="základní",J108,0)</f>
        <v>0</v>
      </c>
      <c r="BF108" s="203">
        <f>IF(N108="snížená",J108,0)</f>
        <v>0</v>
      </c>
      <c r="BG108" s="203">
        <f>IF(N108="zákl. přenesená",J108,0)</f>
        <v>0</v>
      </c>
      <c r="BH108" s="203">
        <f>IF(N108="sníž. přenesená",J108,0)</f>
        <v>0</v>
      </c>
      <c r="BI108" s="203">
        <f>IF(N108="nulová",J108,0)</f>
        <v>0</v>
      </c>
      <c r="BJ108" s="23" t="s">
        <v>77</v>
      </c>
      <c r="BK108" s="203">
        <f>ROUND(I108*H108,2)</f>
        <v>0</v>
      </c>
      <c r="BL108" s="23" t="s">
        <v>262</v>
      </c>
      <c r="BM108" s="23" t="s">
        <v>744</v>
      </c>
    </row>
    <row r="109" spans="2:47" s="1" customFormat="1" ht="13.5">
      <c r="B109" s="40"/>
      <c r="C109" s="62"/>
      <c r="D109" s="232" t="s">
        <v>136</v>
      </c>
      <c r="E109" s="62"/>
      <c r="F109" s="261" t="s">
        <v>743</v>
      </c>
      <c r="G109" s="62"/>
      <c r="H109" s="62"/>
      <c r="I109" s="162"/>
      <c r="J109" s="62"/>
      <c r="K109" s="62"/>
      <c r="L109" s="60"/>
      <c r="M109" s="206"/>
      <c r="N109" s="41"/>
      <c r="O109" s="41"/>
      <c r="P109" s="41"/>
      <c r="Q109" s="41"/>
      <c r="R109" s="41"/>
      <c r="S109" s="41"/>
      <c r="T109" s="77"/>
      <c r="AT109" s="23" t="s">
        <v>136</v>
      </c>
      <c r="AU109" s="23" t="s">
        <v>81</v>
      </c>
    </row>
    <row r="110" spans="2:65" s="1" customFormat="1" ht="22.5" customHeight="1">
      <c r="B110" s="40"/>
      <c r="C110" s="245" t="s">
        <v>219</v>
      </c>
      <c r="D110" s="245" t="s">
        <v>257</v>
      </c>
      <c r="E110" s="246" t="s">
        <v>745</v>
      </c>
      <c r="F110" s="247" t="s">
        <v>746</v>
      </c>
      <c r="G110" s="248" t="s">
        <v>451</v>
      </c>
      <c r="H110" s="249">
        <v>1</v>
      </c>
      <c r="I110" s="250"/>
      <c r="J110" s="251">
        <f>ROUND(I110*H110,2)</f>
        <v>0</v>
      </c>
      <c r="K110" s="247" t="s">
        <v>21</v>
      </c>
      <c r="L110" s="252"/>
      <c r="M110" s="253" t="s">
        <v>21</v>
      </c>
      <c r="N110" s="254" t="s">
        <v>43</v>
      </c>
      <c r="O110" s="41"/>
      <c r="P110" s="201">
        <f>O110*H110</f>
        <v>0</v>
      </c>
      <c r="Q110" s="201">
        <v>0</v>
      </c>
      <c r="R110" s="201">
        <f>Q110*H110</f>
        <v>0</v>
      </c>
      <c r="S110" s="201">
        <v>0</v>
      </c>
      <c r="T110" s="202">
        <f>S110*H110</f>
        <v>0</v>
      </c>
      <c r="AR110" s="23" t="s">
        <v>391</v>
      </c>
      <c r="AT110" s="23" t="s">
        <v>257</v>
      </c>
      <c r="AU110" s="23" t="s">
        <v>81</v>
      </c>
      <c r="AY110" s="23" t="s">
        <v>127</v>
      </c>
      <c r="BE110" s="203">
        <f>IF(N110="základní",J110,0)</f>
        <v>0</v>
      </c>
      <c r="BF110" s="203">
        <f>IF(N110="snížená",J110,0)</f>
        <v>0</v>
      </c>
      <c r="BG110" s="203">
        <f>IF(N110="zákl. přenesená",J110,0)</f>
        <v>0</v>
      </c>
      <c r="BH110" s="203">
        <f>IF(N110="sníž. přenesená",J110,0)</f>
        <v>0</v>
      </c>
      <c r="BI110" s="203">
        <f>IF(N110="nulová",J110,0)</f>
        <v>0</v>
      </c>
      <c r="BJ110" s="23" t="s">
        <v>77</v>
      </c>
      <c r="BK110" s="203">
        <f>ROUND(I110*H110,2)</f>
        <v>0</v>
      </c>
      <c r="BL110" s="23" t="s">
        <v>262</v>
      </c>
      <c r="BM110" s="23" t="s">
        <v>747</v>
      </c>
    </row>
    <row r="111" spans="2:47" s="1" customFormat="1" ht="13.5">
      <c r="B111" s="40"/>
      <c r="C111" s="62"/>
      <c r="D111" s="232" t="s">
        <v>136</v>
      </c>
      <c r="E111" s="62"/>
      <c r="F111" s="261" t="s">
        <v>746</v>
      </c>
      <c r="G111" s="62"/>
      <c r="H111" s="62"/>
      <c r="I111" s="162"/>
      <c r="J111" s="62"/>
      <c r="K111" s="62"/>
      <c r="L111" s="60"/>
      <c r="M111" s="206"/>
      <c r="N111" s="41"/>
      <c r="O111" s="41"/>
      <c r="P111" s="41"/>
      <c r="Q111" s="41"/>
      <c r="R111" s="41"/>
      <c r="S111" s="41"/>
      <c r="T111" s="77"/>
      <c r="AT111" s="23" t="s">
        <v>136</v>
      </c>
      <c r="AU111" s="23" t="s">
        <v>81</v>
      </c>
    </row>
    <row r="112" spans="2:65" s="1" customFormat="1" ht="22.5" customHeight="1">
      <c r="B112" s="40"/>
      <c r="C112" s="245" t="s">
        <v>229</v>
      </c>
      <c r="D112" s="245" t="s">
        <v>257</v>
      </c>
      <c r="E112" s="246" t="s">
        <v>748</v>
      </c>
      <c r="F112" s="247" t="s">
        <v>749</v>
      </c>
      <c r="G112" s="248" t="s">
        <v>451</v>
      </c>
      <c r="H112" s="249">
        <v>1</v>
      </c>
      <c r="I112" s="250"/>
      <c r="J112" s="251">
        <f>ROUND(I112*H112,2)</f>
        <v>0</v>
      </c>
      <c r="K112" s="247" t="s">
        <v>21</v>
      </c>
      <c r="L112" s="252"/>
      <c r="M112" s="253" t="s">
        <v>21</v>
      </c>
      <c r="N112" s="254" t="s">
        <v>43</v>
      </c>
      <c r="O112" s="41"/>
      <c r="P112" s="201">
        <f>O112*H112</f>
        <v>0</v>
      </c>
      <c r="Q112" s="201">
        <v>0</v>
      </c>
      <c r="R112" s="201">
        <f>Q112*H112</f>
        <v>0</v>
      </c>
      <c r="S112" s="201">
        <v>0</v>
      </c>
      <c r="T112" s="202">
        <f>S112*H112</f>
        <v>0</v>
      </c>
      <c r="AR112" s="23" t="s">
        <v>391</v>
      </c>
      <c r="AT112" s="23" t="s">
        <v>257</v>
      </c>
      <c r="AU112" s="23" t="s">
        <v>81</v>
      </c>
      <c r="AY112" s="23" t="s">
        <v>127</v>
      </c>
      <c r="BE112" s="203">
        <f>IF(N112="základní",J112,0)</f>
        <v>0</v>
      </c>
      <c r="BF112" s="203">
        <f>IF(N112="snížená",J112,0)</f>
        <v>0</v>
      </c>
      <c r="BG112" s="203">
        <f>IF(N112="zákl. přenesená",J112,0)</f>
        <v>0</v>
      </c>
      <c r="BH112" s="203">
        <f>IF(N112="sníž. přenesená",J112,0)</f>
        <v>0</v>
      </c>
      <c r="BI112" s="203">
        <f>IF(N112="nulová",J112,0)</f>
        <v>0</v>
      </c>
      <c r="BJ112" s="23" t="s">
        <v>77</v>
      </c>
      <c r="BK112" s="203">
        <f>ROUND(I112*H112,2)</f>
        <v>0</v>
      </c>
      <c r="BL112" s="23" t="s">
        <v>262</v>
      </c>
      <c r="BM112" s="23" t="s">
        <v>750</v>
      </c>
    </row>
    <row r="113" spans="2:47" s="1" customFormat="1" ht="13.5">
      <c r="B113" s="40"/>
      <c r="C113" s="62"/>
      <c r="D113" s="232" t="s">
        <v>136</v>
      </c>
      <c r="E113" s="62"/>
      <c r="F113" s="261" t="s">
        <v>749</v>
      </c>
      <c r="G113" s="62"/>
      <c r="H113" s="62"/>
      <c r="I113" s="162"/>
      <c r="J113" s="62"/>
      <c r="K113" s="62"/>
      <c r="L113" s="60"/>
      <c r="M113" s="206"/>
      <c r="N113" s="41"/>
      <c r="O113" s="41"/>
      <c r="P113" s="41"/>
      <c r="Q113" s="41"/>
      <c r="R113" s="41"/>
      <c r="S113" s="41"/>
      <c r="T113" s="77"/>
      <c r="AT113" s="23" t="s">
        <v>136</v>
      </c>
      <c r="AU113" s="23" t="s">
        <v>81</v>
      </c>
    </row>
    <row r="114" spans="2:65" s="1" customFormat="1" ht="22.5" customHeight="1">
      <c r="B114" s="40"/>
      <c r="C114" s="245" t="s">
        <v>236</v>
      </c>
      <c r="D114" s="245" t="s">
        <v>257</v>
      </c>
      <c r="E114" s="246" t="s">
        <v>751</v>
      </c>
      <c r="F114" s="247" t="s">
        <v>752</v>
      </c>
      <c r="G114" s="248" t="s">
        <v>451</v>
      </c>
      <c r="H114" s="249">
        <v>1</v>
      </c>
      <c r="I114" s="250"/>
      <c r="J114" s="251">
        <f>ROUND(I114*H114,2)</f>
        <v>0</v>
      </c>
      <c r="K114" s="247" t="s">
        <v>21</v>
      </c>
      <c r="L114" s="252"/>
      <c r="M114" s="253" t="s">
        <v>21</v>
      </c>
      <c r="N114" s="254" t="s">
        <v>43</v>
      </c>
      <c r="O114" s="41"/>
      <c r="P114" s="201">
        <f>O114*H114</f>
        <v>0</v>
      </c>
      <c r="Q114" s="201">
        <v>0</v>
      </c>
      <c r="R114" s="201">
        <f>Q114*H114</f>
        <v>0</v>
      </c>
      <c r="S114" s="201">
        <v>0</v>
      </c>
      <c r="T114" s="202">
        <f>S114*H114</f>
        <v>0</v>
      </c>
      <c r="AR114" s="23" t="s">
        <v>391</v>
      </c>
      <c r="AT114" s="23" t="s">
        <v>257</v>
      </c>
      <c r="AU114" s="23" t="s">
        <v>81</v>
      </c>
      <c r="AY114" s="23" t="s">
        <v>127</v>
      </c>
      <c r="BE114" s="203">
        <f>IF(N114="základní",J114,0)</f>
        <v>0</v>
      </c>
      <c r="BF114" s="203">
        <f>IF(N114="snížená",J114,0)</f>
        <v>0</v>
      </c>
      <c r="BG114" s="203">
        <f>IF(N114="zákl. přenesená",J114,0)</f>
        <v>0</v>
      </c>
      <c r="BH114" s="203">
        <f>IF(N114="sníž. přenesená",J114,0)</f>
        <v>0</v>
      </c>
      <c r="BI114" s="203">
        <f>IF(N114="nulová",J114,0)</f>
        <v>0</v>
      </c>
      <c r="BJ114" s="23" t="s">
        <v>77</v>
      </c>
      <c r="BK114" s="203">
        <f>ROUND(I114*H114,2)</f>
        <v>0</v>
      </c>
      <c r="BL114" s="23" t="s">
        <v>262</v>
      </c>
      <c r="BM114" s="23" t="s">
        <v>753</v>
      </c>
    </row>
    <row r="115" spans="2:47" s="1" customFormat="1" ht="13.5">
      <c r="B115" s="40"/>
      <c r="C115" s="62"/>
      <c r="D115" s="232" t="s">
        <v>136</v>
      </c>
      <c r="E115" s="62"/>
      <c r="F115" s="261" t="s">
        <v>752</v>
      </c>
      <c r="G115" s="62"/>
      <c r="H115" s="62"/>
      <c r="I115" s="162"/>
      <c r="J115" s="62"/>
      <c r="K115" s="62"/>
      <c r="L115" s="60"/>
      <c r="M115" s="206"/>
      <c r="N115" s="41"/>
      <c r="O115" s="41"/>
      <c r="P115" s="41"/>
      <c r="Q115" s="41"/>
      <c r="R115" s="41"/>
      <c r="S115" s="41"/>
      <c r="T115" s="77"/>
      <c r="AT115" s="23" t="s">
        <v>136</v>
      </c>
      <c r="AU115" s="23" t="s">
        <v>81</v>
      </c>
    </row>
    <row r="116" spans="2:65" s="1" customFormat="1" ht="31.5" customHeight="1">
      <c r="B116" s="40"/>
      <c r="C116" s="245" t="s">
        <v>244</v>
      </c>
      <c r="D116" s="245" t="s">
        <v>257</v>
      </c>
      <c r="E116" s="246" t="s">
        <v>754</v>
      </c>
      <c r="F116" s="247" t="s">
        <v>755</v>
      </c>
      <c r="G116" s="248" t="s">
        <v>451</v>
      </c>
      <c r="H116" s="249">
        <v>1</v>
      </c>
      <c r="I116" s="250"/>
      <c r="J116" s="251">
        <f>ROUND(I116*H116,2)</f>
        <v>0</v>
      </c>
      <c r="K116" s="247" t="s">
        <v>21</v>
      </c>
      <c r="L116" s="252"/>
      <c r="M116" s="253" t="s">
        <v>21</v>
      </c>
      <c r="N116" s="254" t="s">
        <v>43</v>
      </c>
      <c r="O116" s="41"/>
      <c r="P116" s="201">
        <f>O116*H116</f>
        <v>0</v>
      </c>
      <c r="Q116" s="201">
        <v>0</v>
      </c>
      <c r="R116" s="201">
        <f>Q116*H116</f>
        <v>0</v>
      </c>
      <c r="S116" s="201">
        <v>0</v>
      </c>
      <c r="T116" s="202">
        <f>S116*H116</f>
        <v>0</v>
      </c>
      <c r="AR116" s="23" t="s">
        <v>391</v>
      </c>
      <c r="AT116" s="23" t="s">
        <v>257</v>
      </c>
      <c r="AU116" s="23" t="s">
        <v>81</v>
      </c>
      <c r="AY116" s="23" t="s">
        <v>127</v>
      </c>
      <c r="BE116" s="203">
        <f>IF(N116="základní",J116,0)</f>
        <v>0</v>
      </c>
      <c r="BF116" s="203">
        <f>IF(N116="snížená",J116,0)</f>
        <v>0</v>
      </c>
      <c r="BG116" s="203">
        <f>IF(N116="zákl. přenesená",J116,0)</f>
        <v>0</v>
      </c>
      <c r="BH116" s="203">
        <f>IF(N116="sníž. přenesená",J116,0)</f>
        <v>0</v>
      </c>
      <c r="BI116" s="203">
        <f>IF(N116="nulová",J116,0)</f>
        <v>0</v>
      </c>
      <c r="BJ116" s="23" t="s">
        <v>77</v>
      </c>
      <c r="BK116" s="203">
        <f>ROUND(I116*H116,2)</f>
        <v>0</v>
      </c>
      <c r="BL116" s="23" t="s">
        <v>262</v>
      </c>
      <c r="BM116" s="23" t="s">
        <v>756</v>
      </c>
    </row>
    <row r="117" spans="2:47" s="1" customFormat="1" ht="27">
      <c r="B117" s="40"/>
      <c r="C117" s="62"/>
      <c r="D117" s="232" t="s">
        <v>136</v>
      </c>
      <c r="E117" s="62"/>
      <c r="F117" s="261" t="s">
        <v>755</v>
      </c>
      <c r="G117" s="62"/>
      <c r="H117" s="62"/>
      <c r="I117" s="162"/>
      <c r="J117" s="62"/>
      <c r="K117" s="62"/>
      <c r="L117" s="60"/>
      <c r="M117" s="206"/>
      <c r="N117" s="41"/>
      <c r="O117" s="41"/>
      <c r="P117" s="41"/>
      <c r="Q117" s="41"/>
      <c r="R117" s="41"/>
      <c r="S117" s="41"/>
      <c r="T117" s="77"/>
      <c r="AT117" s="23" t="s">
        <v>136</v>
      </c>
      <c r="AU117" s="23" t="s">
        <v>81</v>
      </c>
    </row>
    <row r="118" spans="2:65" s="1" customFormat="1" ht="31.5" customHeight="1">
      <c r="B118" s="40"/>
      <c r="C118" s="245" t="s">
        <v>249</v>
      </c>
      <c r="D118" s="245" t="s">
        <v>257</v>
      </c>
      <c r="E118" s="246" t="s">
        <v>757</v>
      </c>
      <c r="F118" s="247" t="s">
        <v>758</v>
      </c>
      <c r="G118" s="248" t="s">
        <v>451</v>
      </c>
      <c r="H118" s="249">
        <v>1</v>
      </c>
      <c r="I118" s="250"/>
      <c r="J118" s="251">
        <f>ROUND(I118*H118,2)</f>
        <v>0</v>
      </c>
      <c r="K118" s="247" t="s">
        <v>21</v>
      </c>
      <c r="L118" s="252"/>
      <c r="M118" s="253" t="s">
        <v>21</v>
      </c>
      <c r="N118" s="254" t="s">
        <v>43</v>
      </c>
      <c r="O118" s="41"/>
      <c r="P118" s="201">
        <f>O118*H118</f>
        <v>0</v>
      </c>
      <c r="Q118" s="201">
        <v>0</v>
      </c>
      <c r="R118" s="201">
        <f>Q118*H118</f>
        <v>0</v>
      </c>
      <c r="S118" s="201">
        <v>0</v>
      </c>
      <c r="T118" s="202">
        <f>S118*H118</f>
        <v>0</v>
      </c>
      <c r="AR118" s="23" t="s">
        <v>391</v>
      </c>
      <c r="AT118" s="23" t="s">
        <v>257</v>
      </c>
      <c r="AU118" s="23" t="s">
        <v>81</v>
      </c>
      <c r="AY118" s="23" t="s">
        <v>127</v>
      </c>
      <c r="BE118" s="203">
        <f>IF(N118="základní",J118,0)</f>
        <v>0</v>
      </c>
      <c r="BF118" s="203">
        <f>IF(N118="snížená",J118,0)</f>
        <v>0</v>
      </c>
      <c r="BG118" s="203">
        <f>IF(N118="zákl. přenesená",J118,0)</f>
        <v>0</v>
      </c>
      <c r="BH118" s="203">
        <f>IF(N118="sníž. přenesená",J118,0)</f>
        <v>0</v>
      </c>
      <c r="BI118" s="203">
        <f>IF(N118="nulová",J118,0)</f>
        <v>0</v>
      </c>
      <c r="BJ118" s="23" t="s">
        <v>77</v>
      </c>
      <c r="BK118" s="203">
        <f>ROUND(I118*H118,2)</f>
        <v>0</v>
      </c>
      <c r="BL118" s="23" t="s">
        <v>262</v>
      </c>
      <c r="BM118" s="23" t="s">
        <v>759</v>
      </c>
    </row>
    <row r="119" spans="2:47" s="1" customFormat="1" ht="27">
      <c r="B119" s="40"/>
      <c r="C119" s="62"/>
      <c r="D119" s="232" t="s">
        <v>136</v>
      </c>
      <c r="E119" s="62"/>
      <c r="F119" s="261" t="s">
        <v>758</v>
      </c>
      <c r="G119" s="62"/>
      <c r="H119" s="62"/>
      <c r="I119" s="162"/>
      <c r="J119" s="62"/>
      <c r="K119" s="62"/>
      <c r="L119" s="60"/>
      <c r="M119" s="206"/>
      <c r="N119" s="41"/>
      <c r="O119" s="41"/>
      <c r="P119" s="41"/>
      <c r="Q119" s="41"/>
      <c r="R119" s="41"/>
      <c r="S119" s="41"/>
      <c r="T119" s="77"/>
      <c r="AT119" s="23" t="s">
        <v>136</v>
      </c>
      <c r="AU119" s="23" t="s">
        <v>81</v>
      </c>
    </row>
    <row r="120" spans="2:65" s="1" customFormat="1" ht="22.5" customHeight="1">
      <c r="B120" s="40"/>
      <c r="C120" s="245" t="s">
        <v>10</v>
      </c>
      <c r="D120" s="245" t="s">
        <v>257</v>
      </c>
      <c r="E120" s="246" t="s">
        <v>760</v>
      </c>
      <c r="F120" s="247" t="s">
        <v>761</v>
      </c>
      <c r="G120" s="248" t="s">
        <v>451</v>
      </c>
      <c r="H120" s="249">
        <v>1</v>
      </c>
      <c r="I120" s="250"/>
      <c r="J120" s="251">
        <f>ROUND(I120*H120,2)</f>
        <v>0</v>
      </c>
      <c r="K120" s="247" t="s">
        <v>21</v>
      </c>
      <c r="L120" s="252"/>
      <c r="M120" s="253" t="s">
        <v>21</v>
      </c>
      <c r="N120" s="254" t="s">
        <v>43</v>
      </c>
      <c r="O120" s="41"/>
      <c r="P120" s="201">
        <f>O120*H120</f>
        <v>0</v>
      </c>
      <c r="Q120" s="201">
        <v>0</v>
      </c>
      <c r="R120" s="201">
        <f>Q120*H120</f>
        <v>0</v>
      </c>
      <c r="S120" s="201">
        <v>0</v>
      </c>
      <c r="T120" s="202">
        <f>S120*H120</f>
        <v>0</v>
      </c>
      <c r="AR120" s="23" t="s">
        <v>391</v>
      </c>
      <c r="AT120" s="23" t="s">
        <v>257</v>
      </c>
      <c r="AU120" s="23" t="s">
        <v>81</v>
      </c>
      <c r="AY120" s="23" t="s">
        <v>127</v>
      </c>
      <c r="BE120" s="203">
        <f>IF(N120="základní",J120,0)</f>
        <v>0</v>
      </c>
      <c r="BF120" s="203">
        <f>IF(N120="snížená",J120,0)</f>
        <v>0</v>
      </c>
      <c r="BG120" s="203">
        <f>IF(N120="zákl. přenesená",J120,0)</f>
        <v>0</v>
      </c>
      <c r="BH120" s="203">
        <f>IF(N120="sníž. přenesená",J120,0)</f>
        <v>0</v>
      </c>
      <c r="BI120" s="203">
        <f>IF(N120="nulová",J120,0)</f>
        <v>0</v>
      </c>
      <c r="BJ120" s="23" t="s">
        <v>77</v>
      </c>
      <c r="BK120" s="203">
        <f>ROUND(I120*H120,2)</f>
        <v>0</v>
      </c>
      <c r="BL120" s="23" t="s">
        <v>262</v>
      </c>
      <c r="BM120" s="23" t="s">
        <v>762</v>
      </c>
    </row>
    <row r="121" spans="2:47" s="1" customFormat="1" ht="13.5">
      <c r="B121" s="40"/>
      <c r="C121" s="62"/>
      <c r="D121" s="232" t="s">
        <v>136</v>
      </c>
      <c r="E121" s="62"/>
      <c r="F121" s="261" t="s">
        <v>761</v>
      </c>
      <c r="G121" s="62"/>
      <c r="H121" s="62"/>
      <c r="I121" s="162"/>
      <c r="J121" s="62"/>
      <c r="K121" s="62"/>
      <c r="L121" s="60"/>
      <c r="M121" s="206"/>
      <c r="N121" s="41"/>
      <c r="O121" s="41"/>
      <c r="P121" s="41"/>
      <c r="Q121" s="41"/>
      <c r="R121" s="41"/>
      <c r="S121" s="41"/>
      <c r="T121" s="77"/>
      <c r="AT121" s="23" t="s">
        <v>136</v>
      </c>
      <c r="AU121" s="23" t="s">
        <v>81</v>
      </c>
    </row>
    <row r="122" spans="2:65" s="1" customFormat="1" ht="22.5" customHeight="1">
      <c r="B122" s="40"/>
      <c r="C122" s="245" t="s">
        <v>262</v>
      </c>
      <c r="D122" s="245" t="s">
        <v>257</v>
      </c>
      <c r="E122" s="246" t="s">
        <v>763</v>
      </c>
      <c r="F122" s="247" t="s">
        <v>764</v>
      </c>
      <c r="G122" s="248" t="s">
        <v>451</v>
      </c>
      <c r="H122" s="249">
        <v>1</v>
      </c>
      <c r="I122" s="250"/>
      <c r="J122" s="251">
        <f>ROUND(I122*H122,2)</f>
        <v>0</v>
      </c>
      <c r="K122" s="247" t="s">
        <v>21</v>
      </c>
      <c r="L122" s="252"/>
      <c r="M122" s="253" t="s">
        <v>21</v>
      </c>
      <c r="N122" s="254" t="s">
        <v>43</v>
      </c>
      <c r="O122" s="41"/>
      <c r="P122" s="201">
        <f>O122*H122</f>
        <v>0</v>
      </c>
      <c r="Q122" s="201">
        <v>0</v>
      </c>
      <c r="R122" s="201">
        <f>Q122*H122</f>
        <v>0</v>
      </c>
      <c r="S122" s="201">
        <v>0</v>
      </c>
      <c r="T122" s="202">
        <f>S122*H122</f>
        <v>0</v>
      </c>
      <c r="AR122" s="23" t="s">
        <v>391</v>
      </c>
      <c r="AT122" s="23" t="s">
        <v>257</v>
      </c>
      <c r="AU122" s="23" t="s">
        <v>81</v>
      </c>
      <c r="AY122" s="23" t="s">
        <v>127</v>
      </c>
      <c r="BE122" s="203">
        <f>IF(N122="základní",J122,0)</f>
        <v>0</v>
      </c>
      <c r="BF122" s="203">
        <f>IF(N122="snížená",J122,0)</f>
        <v>0</v>
      </c>
      <c r="BG122" s="203">
        <f>IF(N122="zákl. přenesená",J122,0)</f>
        <v>0</v>
      </c>
      <c r="BH122" s="203">
        <f>IF(N122="sníž. přenesená",J122,0)</f>
        <v>0</v>
      </c>
      <c r="BI122" s="203">
        <f>IF(N122="nulová",J122,0)</f>
        <v>0</v>
      </c>
      <c r="BJ122" s="23" t="s">
        <v>77</v>
      </c>
      <c r="BK122" s="203">
        <f>ROUND(I122*H122,2)</f>
        <v>0</v>
      </c>
      <c r="BL122" s="23" t="s">
        <v>262</v>
      </c>
      <c r="BM122" s="23" t="s">
        <v>765</v>
      </c>
    </row>
    <row r="123" spans="2:47" s="1" customFormat="1" ht="13.5">
      <c r="B123" s="40"/>
      <c r="C123" s="62"/>
      <c r="D123" s="232" t="s">
        <v>136</v>
      </c>
      <c r="E123" s="62"/>
      <c r="F123" s="261" t="s">
        <v>764</v>
      </c>
      <c r="G123" s="62"/>
      <c r="H123" s="62"/>
      <c r="I123" s="162"/>
      <c r="J123" s="62"/>
      <c r="K123" s="62"/>
      <c r="L123" s="60"/>
      <c r="M123" s="206"/>
      <c r="N123" s="41"/>
      <c r="O123" s="41"/>
      <c r="P123" s="41"/>
      <c r="Q123" s="41"/>
      <c r="R123" s="41"/>
      <c r="S123" s="41"/>
      <c r="T123" s="77"/>
      <c r="AT123" s="23" t="s">
        <v>136</v>
      </c>
      <c r="AU123" s="23" t="s">
        <v>81</v>
      </c>
    </row>
    <row r="124" spans="2:65" s="1" customFormat="1" ht="22.5" customHeight="1">
      <c r="B124" s="40"/>
      <c r="C124" s="245" t="s">
        <v>269</v>
      </c>
      <c r="D124" s="245" t="s">
        <v>257</v>
      </c>
      <c r="E124" s="246" t="s">
        <v>766</v>
      </c>
      <c r="F124" s="247" t="s">
        <v>767</v>
      </c>
      <c r="G124" s="248" t="s">
        <v>451</v>
      </c>
      <c r="H124" s="249">
        <v>1</v>
      </c>
      <c r="I124" s="250"/>
      <c r="J124" s="251">
        <f>ROUND(I124*H124,2)</f>
        <v>0</v>
      </c>
      <c r="K124" s="247" t="s">
        <v>21</v>
      </c>
      <c r="L124" s="252"/>
      <c r="M124" s="253" t="s">
        <v>21</v>
      </c>
      <c r="N124" s="254" t="s">
        <v>43</v>
      </c>
      <c r="O124" s="41"/>
      <c r="P124" s="201">
        <f>O124*H124</f>
        <v>0</v>
      </c>
      <c r="Q124" s="201">
        <v>0</v>
      </c>
      <c r="R124" s="201">
        <f>Q124*H124</f>
        <v>0</v>
      </c>
      <c r="S124" s="201">
        <v>0</v>
      </c>
      <c r="T124" s="202">
        <f>S124*H124</f>
        <v>0</v>
      </c>
      <c r="AR124" s="23" t="s">
        <v>391</v>
      </c>
      <c r="AT124" s="23" t="s">
        <v>257</v>
      </c>
      <c r="AU124" s="23" t="s">
        <v>81</v>
      </c>
      <c r="AY124" s="23" t="s">
        <v>127</v>
      </c>
      <c r="BE124" s="203">
        <f>IF(N124="základní",J124,0)</f>
        <v>0</v>
      </c>
      <c r="BF124" s="203">
        <f>IF(N124="snížená",J124,0)</f>
        <v>0</v>
      </c>
      <c r="BG124" s="203">
        <f>IF(N124="zákl. přenesená",J124,0)</f>
        <v>0</v>
      </c>
      <c r="BH124" s="203">
        <f>IF(N124="sníž. přenesená",J124,0)</f>
        <v>0</v>
      </c>
      <c r="BI124" s="203">
        <f>IF(N124="nulová",J124,0)</f>
        <v>0</v>
      </c>
      <c r="BJ124" s="23" t="s">
        <v>77</v>
      </c>
      <c r="BK124" s="203">
        <f>ROUND(I124*H124,2)</f>
        <v>0</v>
      </c>
      <c r="BL124" s="23" t="s">
        <v>262</v>
      </c>
      <c r="BM124" s="23" t="s">
        <v>768</v>
      </c>
    </row>
    <row r="125" spans="2:47" s="1" customFormat="1" ht="13.5">
      <c r="B125" s="40"/>
      <c r="C125" s="62"/>
      <c r="D125" s="232" t="s">
        <v>136</v>
      </c>
      <c r="E125" s="62"/>
      <c r="F125" s="261" t="s">
        <v>767</v>
      </c>
      <c r="G125" s="62"/>
      <c r="H125" s="62"/>
      <c r="I125" s="162"/>
      <c r="J125" s="62"/>
      <c r="K125" s="62"/>
      <c r="L125" s="60"/>
      <c r="M125" s="206"/>
      <c r="N125" s="41"/>
      <c r="O125" s="41"/>
      <c r="P125" s="41"/>
      <c r="Q125" s="41"/>
      <c r="R125" s="41"/>
      <c r="S125" s="41"/>
      <c r="T125" s="77"/>
      <c r="AT125" s="23" t="s">
        <v>136</v>
      </c>
      <c r="AU125" s="23" t="s">
        <v>81</v>
      </c>
    </row>
    <row r="126" spans="2:65" s="1" customFormat="1" ht="22.5" customHeight="1">
      <c r="B126" s="40"/>
      <c r="C126" s="245" t="s">
        <v>276</v>
      </c>
      <c r="D126" s="245" t="s">
        <v>257</v>
      </c>
      <c r="E126" s="246" t="s">
        <v>769</v>
      </c>
      <c r="F126" s="247" t="s">
        <v>770</v>
      </c>
      <c r="G126" s="248" t="s">
        <v>451</v>
      </c>
      <c r="H126" s="249">
        <v>1</v>
      </c>
      <c r="I126" s="250"/>
      <c r="J126" s="251">
        <f>ROUND(I126*H126,2)</f>
        <v>0</v>
      </c>
      <c r="K126" s="247" t="s">
        <v>21</v>
      </c>
      <c r="L126" s="252"/>
      <c r="M126" s="253" t="s">
        <v>21</v>
      </c>
      <c r="N126" s="254" t="s">
        <v>43</v>
      </c>
      <c r="O126" s="41"/>
      <c r="P126" s="201">
        <f>O126*H126</f>
        <v>0</v>
      </c>
      <c r="Q126" s="201">
        <v>0</v>
      </c>
      <c r="R126" s="201">
        <f>Q126*H126</f>
        <v>0</v>
      </c>
      <c r="S126" s="201">
        <v>0</v>
      </c>
      <c r="T126" s="202">
        <f>S126*H126</f>
        <v>0</v>
      </c>
      <c r="AR126" s="23" t="s">
        <v>391</v>
      </c>
      <c r="AT126" s="23" t="s">
        <v>257</v>
      </c>
      <c r="AU126" s="23" t="s">
        <v>81</v>
      </c>
      <c r="AY126" s="23" t="s">
        <v>127</v>
      </c>
      <c r="BE126" s="203">
        <f>IF(N126="základní",J126,0)</f>
        <v>0</v>
      </c>
      <c r="BF126" s="203">
        <f>IF(N126="snížená",J126,0)</f>
        <v>0</v>
      </c>
      <c r="BG126" s="203">
        <f>IF(N126="zákl. přenesená",J126,0)</f>
        <v>0</v>
      </c>
      <c r="BH126" s="203">
        <f>IF(N126="sníž. přenesená",J126,0)</f>
        <v>0</v>
      </c>
      <c r="BI126" s="203">
        <f>IF(N126="nulová",J126,0)</f>
        <v>0</v>
      </c>
      <c r="BJ126" s="23" t="s">
        <v>77</v>
      </c>
      <c r="BK126" s="203">
        <f>ROUND(I126*H126,2)</f>
        <v>0</v>
      </c>
      <c r="BL126" s="23" t="s">
        <v>262</v>
      </c>
      <c r="BM126" s="23" t="s">
        <v>771</v>
      </c>
    </row>
    <row r="127" spans="2:47" s="1" customFormat="1" ht="13.5">
      <c r="B127" s="40"/>
      <c r="C127" s="62"/>
      <c r="D127" s="232" t="s">
        <v>136</v>
      </c>
      <c r="E127" s="62"/>
      <c r="F127" s="261" t="s">
        <v>770</v>
      </c>
      <c r="G127" s="62"/>
      <c r="H127" s="62"/>
      <c r="I127" s="162"/>
      <c r="J127" s="62"/>
      <c r="K127" s="62"/>
      <c r="L127" s="60"/>
      <c r="M127" s="206"/>
      <c r="N127" s="41"/>
      <c r="O127" s="41"/>
      <c r="P127" s="41"/>
      <c r="Q127" s="41"/>
      <c r="R127" s="41"/>
      <c r="S127" s="41"/>
      <c r="T127" s="77"/>
      <c r="AT127" s="23" t="s">
        <v>136</v>
      </c>
      <c r="AU127" s="23" t="s">
        <v>81</v>
      </c>
    </row>
    <row r="128" spans="2:65" s="1" customFormat="1" ht="31.5" customHeight="1">
      <c r="B128" s="40"/>
      <c r="C128" s="245" t="s">
        <v>283</v>
      </c>
      <c r="D128" s="245" t="s">
        <v>257</v>
      </c>
      <c r="E128" s="246" t="s">
        <v>772</v>
      </c>
      <c r="F128" s="247" t="s">
        <v>773</v>
      </c>
      <c r="G128" s="248" t="s">
        <v>451</v>
      </c>
      <c r="H128" s="249">
        <v>1</v>
      </c>
      <c r="I128" s="250"/>
      <c r="J128" s="251">
        <f>ROUND(I128*H128,2)</f>
        <v>0</v>
      </c>
      <c r="K128" s="247" t="s">
        <v>21</v>
      </c>
      <c r="L128" s="252"/>
      <c r="M128" s="253" t="s">
        <v>21</v>
      </c>
      <c r="N128" s="254" t="s">
        <v>43</v>
      </c>
      <c r="O128" s="41"/>
      <c r="P128" s="201">
        <f>O128*H128</f>
        <v>0</v>
      </c>
      <c r="Q128" s="201">
        <v>0</v>
      </c>
      <c r="R128" s="201">
        <f>Q128*H128</f>
        <v>0</v>
      </c>
      <c r="S128" s="201">
        <v>0</v>
      </c>
      <c r="T128" s="202">
        <f>S128*H128</f>
        <v>0</v>
      </c>
      <c r="AR128" s="23" t="s">
        <v>391</v>
      </c>
      <c r="AT128" s="23" t="s">
        <v>257</v>
      </c>
      <c r="AU128" s="23" t="s">
        <v>81</v>
      </c>
      <c r="AY128" s="23" t="s">
        <v>127</v>
      </c>
      <c r="BE128" s="203">
        <f>IF(N128="základní",J128,0)</f>
        <v>0</v>
      </c>
      <c r="BF128" s="203">
        <f>IF(N128="snížená",J128,0)</f>
        <v>0</v>
      </c>
      <c r="BG128" s="203">
        <f>IF(N128="zákl. přenesená",J128,0)</f>
        <v>0</v>
      </c>
      <c r="BH128" s="203">
        <f>IF(N128="sníž. přenesená",J128,0)</f>
        <v>0</v>
      </c>
      <c r="BI128" s="203">
        <f>IF(N128="nulová",J128,0)</f>
        <v>0</v>
      </c>
      <c r="BJ128" s="23" t="s">
        <v>77</v>
      </c>
      <c r="BK128" s="203">
        <f>ROUND(I128*H128,2)</f>
        <v>0</v>
      </c>
      <c r="BL128" s="23" t="s">
        <v>262</v>
      </c>
      <c r="BM128" s="23" t="s">
        <v>774</v>
      </c>
    </row>
    <row r="129" spans="2:47" s="1" customFormat="1" ht="13.5">
      <c r="B129" s="40"/>
      <c r="C129" s="62"/>
      <c r="D129" s="232" t="s">
        <v>136</v>
      </c>
      <c r="E129" s="62"/>
      <c r="F129" s="261" t="s">
        <v>773</v>
      </c>
      <c r="G129" s="62"/>
      <c r="H129" s="62"/>
      <c r="I129" s="162"/>
      <c r="J129" s="62"/>
      <c r="K129" s="62"/>
      <c r="L129" s="60"/>
      <c r="M129" s="206"/>
      <c r="N129" s="41"/>
      <c r="O129" s="41"/>
      <c r="P129" s="41"/>
      <c r="Q129" s="41"/>
      <c r="R129" s="41"/>
      <c r="S129" s="41"/>
      <c r="T129" s="77"/>
      <c r="AT129" s="23" t="s">
        <v>136</v>
      </c>
      <c r="AU129" s="23" t="s">
        <v>81</v>
      </c>
    </row>
    <row r="130" spans="2:65" s="1" customFormat="1" ht="22.5" customHeight="1">
      <c r="B130" s="40"/>
      <c r="C130" s="245" t="s">
        <v>291</v>
      </c>
      <c r="D130" s="245" t="s">
        <v>257</v>
      </c>
      <c r="E130" s="246" t="s">
        <v>775</v>
      </c>
      <c r="F130" s="247" t="s">
        <v>746</v>
      </c>
      <c r="G130" s="248" t="s">
        <v>451</v>
      </c>
      <c r="H130" s="249">
        <v>1</v>
      </c>
      <c r="I130" s="250"/>
      <c r="J130" s="251">
        <f>ROUND(I130*H130,2)</f>
        <v>0</v>
      </c>
      <c r="K130" s="247" t="s">
        <v>21</v>
      </c>
      <c r="L130" s="252"/>
      <c r="M130" s="253" t="s">
        <v>21</v>
      </c>
      <c r="N130" s="254" t="s">
        <v>43</v>
      </c>
      <c r="O130" s="41"/>
      <c r="P130" s="201">
        <f>O130*H130</f>
        <v>0</v>
      </c>
      <c r="Q130" s="201">
        <v>0</v>
      </c>
      <c r="R130" s="201">
        <f>Q130*H130</f>
        <v>0</v>
      </c>
      <c r="S130" s="201">
        <v>0</v>
      </c>
      <c r="T130" s="202">
        <f>S130*H130</f>
        <v>0</v>
      </c>
      <c r="AR130" s="23" t="s">
        <v>391</v>
      </c>
      <c r="AT130" s="23" t="s">
        <v>257</v>
      </c>
      <c r="AU130" s="23" t="s">
        <v>81</v>
      </c>
      <c r="AY130" s="23" t="s">
        <v>127</v>
      </c>
      <c r="BE130" s="203">
        <f>IF(N130="základní",J130,0)</f>
        <v>0</v>
      </c>
      <c r="BF130" s="203">
        <f>IF(N130="snížená",J130,0)</f>
        <v>0</v>
      </c>
      <c r="BG130" s="203">
        <f>IF(N130="zákl. přenesená",J130,0)</f>
        <v>0</v>
      </c>
      <c r="BH130" s="203">
        <f>IF(N130="sníž. přenesená",J130,0)</f>
        <v>0</v>
      </c>
      <c r="BI130" s="203">
        <f>IF(N130="nulová",J130,0)</f>
        <v>0</v>
      </c>
      <c r="BJ130" s="23" t="s">
        <v>77</v>
      </c>
      <c r="BK130" s="203">
        <f>ROUND(I130*H130,2)</f>
        <v>0</v>
      </c>
      <c r="BL130" s="23" t="s">
        <v>262</v>
      </c>
      <c r="BM130" s="23" t="s">
        <v>776</v>
      </c>
    </row>
    <row r="131" spans="2:47" s="1" customFormat="1" ht="13.5">
      <c r="B131" s="40"/>
      <c r="C131" s="62"/>
      <c r="D131" s="232" t="s">
        <v>136</v>
      </c>
      <c r="E131" s="62"/>
      <c r="F131" s="261" t="s">
        <v>746</v>
      </c>
      <c r="G131" s="62"/>
      <c r="H131" s="62"/>
      <c r="I131" s="162"/>
      <c r="J131" s="62"/>
      <c r="K131" s="62"/>
      <c r="L131" s="60"/>
      <c r="M131" s="206"/>
      <c r="N131" s="41"/>
      <c r="O131" s="41"/>
      <c r="P131" s="41"/>
      <c r="Q131" s="41"/>
      <c r="R131" s="41"/>
      <c r="S131" s="41"/>
      <c r="T131" s="77"/>
      <c r="AT131" s="23" t="s">
        <v>136</v>
      </c>
      <c r="AU131" s="23" t="s">
        <v>81</v>
      </c>
    </row>
    <row r="132" spans="2:65" s="1" customFormat="1" ht="22.5" customHeight="1">
      <c r="B132" s="40"/>
      <c r="C132" s="245" t="s">
        <v>9</v>
      </c>
      <c r="D132" s="245" t="s">
        <v>257</v>
      </c>
      <c r="E132" s="246" t="s">
        <v>777</v>
      </c>
      <c r="F132" s="247" t="s">
        <v>778</v>
      </c>
      <c r="G132" s="248" t="s">
        <v>451</v>
      </c>
      <c r="H132" s="249">
        <v>1</v>
      </c>
      <c r="I132" s="250"/>
      <c r="J132" s="251">
        <f>ROUND(I132*H132,2)</f>
        <v>0</v>
      </c>
      <c r="K132" s="247" t="s">
        <v>21</v>
      </c>
      <c r="L132" s="252"/>
      <c r="M132" s="253" t="s">
        <v>21</v>
      </c>
      <c r="N132" s="254" t="s">
        <v>43</v>
      </c>
      <c r="O132" s="41"/>
      <c r="P132" s="201">
        <f>O132*H132</f>
        <v>0</v>
      </c>
      <c r="Q132" s="201">
        <v>0</v>
      </c>
      <c r="R132" s="201">
        <f>Q132*H132</f>
        <v>0</v>
      </c>
      <c r="S132" s="201">
        <v>0</v>
      </c>
      <c r="T132" s="202">
        <f>S132*H132</f>
        <v>0</v>
      </c>
      <c r="AR132" s="23" t="s">
        <v>391</v>
      </c>
      <c r="AT132" s="23" t="s">
        <v>257</v>
      </c>
      <c r="AU132" s="23" t="s">
        <v>81</v>
      </c>
      <c r="AY132" s="23" t="s">
        <v>127</v>
      </c>
      <c r="BE132" s="203">
        <f>IF(N132="základní",J132,0)</f>
        <v>0</v>
      </c>
      <c r="BF132" s="203">
        <f>IF(N132="snížená",J132,0)</f>
        <v>0</v>
      </c>
      <c r="BG132" s="203">
        <f>IF(N132="zákl. přenesená",J132,0)</f>
        <v>0</v>
      </c>
      <c r="BH132" s="203">
        <f>IF(N132="sníž. přenesená",J132,0)</f>
        <v>0</v>
      </c>
      <c r="BI132" s="203">
        <f>IF(N132="nulová",J132,0)</f>
        <v>0</v>
      </c>
      <c r="BJ132" s="23" t="s">
        <v>77</v>
      </c>
      <c r="BK132" s="203">
        <f>ROUND(I132*H132,2)</f>
        <v>0</v>
      </c>
      <c r="BL132" s="23" t="s">
        <v>262</v>
      </c>
      <c r="BM132" s="23" t="s">
        <v>779</v>
      </c>
    </row>
    <row r="133" spans="2:47" s="1" customFormat="1" ht="13.5">
      <c r="B133" s="40"/>
      <c r="C133" s="62"/>
      <c r="D133" s="232" t="s">
        <v>136</v>
      </c>
      <c r="E133" s="62"/>
      <c r="F133" s="261" t="s">
        <v>778</v>
      </c>
      <c r="G133" s="62"/>
      <c r="H133" s="62"/>
      <c r="I133" s="162"/>
      <c r="J133" s="62"/>
      <c r="K133" s="62"/>
      <c r="L133" s="60"/>
      <c r="M133" s="206"/>
      <c r="N133" s="41"/>
      <c r="O133" s="41"/>
      <c r="P133" s="41"/>
      <c r="Q133" s="41"/>
      <c r="R133" s="41"/>
      <c r="S133" s="41"/>
      <c r="T133" s="77"/>
      <c r="AT133" s="23" t="s">
        <v>136</v>
      </c>
      <c r="AU133" s="23" t="s">
        <v>81</v>
      </c>
    </row>
    <row r="134" spans="2:65" s="1" customFormat="1" ht="22.5" customHeight="1">
      <c r="B134" s="40"/>
      <c r="C134" s="245" t="s">
        <v>304</v>
      </c>
      <c r="D134" s="245" t="s">
        <v>257</v>
      </c>
      <c r="E134" s="246" t="s">
        <v>780</v>
      </c>
      <c r="F134" s="247" t="s">
        <v>781</v>
      </c>
      <c r="G134" s="248" t="s">
        <v>451</v>
      </c>
      <c r="H134" s="249">
        <v>1</v>
      </c>
      <c r="I134" s="250"/>
      <c r="J134" s="251">
        <f>ROUND(I134*H134,2)</f>
        <v>0</v>
      </c>
      <c r="K134" s="247" t="s">
        <v>21</v>
      </c>
      <c r="L134" s="252"/>
      <c r="M134" s="253" t="s">
        <v>21</v>
      </c>
      <c r="N134" s="254" t="s">
        <v>43</v>
      </c>
      <c r="O134" s="41"/>
      <c r="P134" s="201">
        <f>O134*H134</f>
        <v>0</v>
      </c>
      <c r="Q134" s="201">
        <v>0</v>
      </c>
      <c r="R134" s="201">
        <f>Q134*H134</f>
        <v>0</v>
      </c>
      <c r="S134" s="201">
        <v>0</v>
      </c>
      <c r="T134" s="202">
        <f>S134*H134</f>
        <v>0</v>
      </c>
      <c r="AR134" s="23" t="s">
        <v>391</v>
      </c>
      <c r="AT134" s="23" t="s">
        <v>257</v>
      </c>
      <c r="AU134" s="23" t="s">
        <v>81</v>
      </c>
      <c r="AY134" s="23" t="s">
        <v>127</v>
      </c>
      <c r="BE134" s="203">
        <f>IF(N134="základní",J134,0)</f>
        <v>0</v>
      </c>
      <c r="BF134" s="203">
        <f>IF(N134="snížená",J134,0)</f>
        <v>0</v>
      </c>
      <c r="BG134" s="203">
        <f>IF(N134="zákl. přenesená",J134,0)</f>
        <v>0</v>
      </c>
      <c r="BH134" s="203">
        <f>IF(N134="sníž. přenesená",J134,0)</f>
        <v>0</v>
      </c>
      <c r="BI134" s="203">
        <f>IF(N134="nulová",J134,0)</f>
        <v>0</v>
      </c>
      <c r="BJ134" s="23" t="s">
        <v>77</v>
      </c>
      <c r="BK134" s="203">
        <f>ROUND(I134*H134,2)</f>
        <v>0</v>
      </c>
      <c r="BL134" s="23" t="s">
        <v>262</v>
      </c>
      <c r="BM134" s="23" t="s">
        <v>782</v>
      </c>
    </row>
    <row r="135" spans="2:47" s="1" customFormat="1" ht="13.5">
      <c r="B135" s="40"/>
      <c r="C135" s="62"/>
      <c r="D135" s="232" t="s">
        <v>136</v>
      </c>
      <c r="E135" s="62"/>
      <c r="F135" s="261" t="s">
        <v>781</v>
      </c>
      <c r="G135" s="62"/>
      <c r="H135" s="62"/>
      <c r="I135" s="162"/>
      <c r="J135" s="62"/>
      <c r="K135" s="62"/>
      <c r="L135" s="60"/>
      <c r="M135" s="206"/>
      <c r="N135" s="41"/>
      <c r="O135" s="41"/>
      <c r="P135" s="41"/>
      <c r="Q135" s="41"/>
      <c r="R135" s="41"/>
      <c r="S135" s="41"/>
      <c r="T135" s="77"/>
      <c r="AT135" s="23" t="s">
        <v>136</v>
      </c>
      <c r="AU135" s="23" t="s">
        <v>81</v>
      </c>
    </row>
    <row r="136" spans="2:65" s="1" customFormat="1" ht="22.5" customHeight="1">
      <c r="B136" s="40"/>
      <c r="C136" s="245" t="s">
        <v>312</v>
      </c>
      <c r="D136" s="245" t="s">
        <v>257</v>
      </c>
      <c r="E136" s="246" t="s">
        <v>783</v>
      </c>
      <c r="F136" s="247" t="s">
        <v>784</v>
      </c>
      <c r="G136" s="248" t="s">
        <v>451</v>
      </c>
      <c r="H136" s="249">
        <v>1</v>
      </c>
      <c r="I136" s="250"/>
      <c r="J136" s="251">
        <f>ROUND(I136*H136,2)</f>
        <v>0</v>
      </c>
      <c r="K136" s="247" t="s">
        <v>21</v>
      </c>
      <c r="L136" s="252"/>
      <c r="M136" s="253" t="s">
        <v>21</v>
      </c>
      <c r="N136" s="254" t="s">
        <v>43</v>
      </c>
      <c r="O136" s="41"/>
      <c r="P136" s="201">
        <f>O136*H136</f>
        <v>0</v>
      </c>
      <c r="Q136" s="201">
        <v>0</v>
      </c>
      <c r="R136" s="201">
        <f>Q136*H136</f>
        <v>0</v>
      </c>
      <c r="S136" s="201">
        <v>0</v>
      </c>
      <c r="T136" s="202">
        <f>S136*H136</f>
        <v>0</v>
      </c>
      <c r="AR136" s="23" t="s">
        <v>391</v>
      </c>
      <c r="AT136" s="23" t="s">
        <v>257</v>
      </c>
      <c r="AU136" s="23" t="s">
        <v>81</v>
      </c>
      <c r="AY136" s="23" t="s">
        <v>127</v>
      </c>
      <c r="BE136" s="203">
        <f>IF(N136="základní",J136,0)</f>
        <v>0</v>
      </c>
      <c r="BF136" s="203">
        <f>IF(N136="snížená",J136,0)</f>
        <v>0</v>
      </c>
      <c r="BG136" s="203">
        <f>IF(N136="zákl. přenesená",J136,0)</f>
        <v>0</v>
      </c>
      <c r="BH136" s="203">
        <f>IF(N136="sníž. přenesená",J136,0)</f>
        <v>0</v>
      </c>
      <c r="BI136" s="203">
        <f>IF(N136="nulová",J136,0)</f>
        <v>0</v>
      </c>
      <c r="BJ136" s="23" t="s">
        <v>77</v>
      </c>
      <c r="BK136" s="203">
        <f>ROUND(I136*H136,2)</f>
        <v>0</v>
      </c>
      <c r="BL136" s="23" t="s">
        <v>262</v>
      </c>
      <c r="BM136" s="23" t="s">
        <v>785</v>
      </c>
    </row>
    <row r="137" spans="2:47" s="1" customFormat="1" ht="13.5">
      <c r="B137" s="40"/>
      <c r="C137" s="62"/>
      <c r="D137" s="232" t="s">
        <v>136</v>
      </c>
      <c r="E137" s="62"/>
      <c r="F137" s="261" t="s">
        <v>784</v>
      </c>
      <c r="G137" s="62"/>
      <c r="H137" s="62"/>
      <c r="I137" s="162"/>
      <c r="J137" s="62"/>
      <c r="K137" s="62"/>
      <c r="L137" s="60"/>
      <c r="M137" s="206"/>
      <c r="N137" s="41"/>
      <c r="O137" s="41"/>
      <c r="P137" s="41"/>
      <c r="Q137" s="41"/>
      <c r="R137" s="41"/>
      <c r="S137" s="41"/>
      <c r="T137" s="77"/>
      <c r="AT137" s="23" t="s">
        <v>136</v>
      </c>
      <c r="AU137" s="23" t="s">
        <v>81</v>
      </c>
    </row>
    <row r="138" spans="2:65" s="1" customFormat="1" ht="22.5" customHeight="1">
      <c r="B138" s="40"/>
      <c r="C138" s="245" t="s">
        <v>320</v>
      </c>
      <c r="D138" s="245" t="s">
        <v>257</v>
      </c>
      <c r="E138" s="246" t="s">
        <v>786</v>
      </c>
      <c r="F138" s="247" t="s">
        <v>787</v>
      </c>
      <c r="G138" s="248" t="s">
        <v>451</v>
      </c>
      <c r="H138" s="249">
        <v>1</v>
      </c>
      <c r="I138" s="250"/>
      <c r="J138" s="251">
        <f>ROUND(I138*H138,2)</f>
        <v>0</v>
      </c>
      <c r="K138" s="247" t="s">
        <v>21</v>
      </c>
      <c r="L138" s="252"/>
      <c r="M138" s="253" t="s">
        <v>21</v>
      </c>
      <c r="N138" s="254" t="s">
        <v>43</v>
      </c>
      <c r="O138" s="41"/>
      <c r="P138" s="201">
        <f>O138*H138</f>
        <v>0</v>
      </c>
      <c r="Q138" s="201">
        <v>0</v>
      </c>
      <c r="R138" s="201">
        <f>Q138*H138</f>
        <v>0</v>
      </c>
      <c r="S138" s="201">
        <v>0</v>
      </c>
      <c r="T138" s="202">
        <f>S138*H138</f>
        <v>0</v>
      </c>
      <c r="AR138" s="23" t="s">
        <v>391</v>
      </c>
      <c r="AT138" s="23" t="s">
        <v>257</v>
      </c>
      <c r="AU138" s="23" t="s">
        <v>81</v>
      </c>
      <c r="AY138" s="23" t="s">
        <v>127</v>
      </c>
      <c r="BE138" s="203">
        <f>IF(N138="základní",J138,0)</f>
        <v>0</v>
      </c>
      <c r="BF138" s="203">
        <f>IF(N138="snížená",J138,0)</f>
        <v>0</v>
      </c>
      <c r="BG138" s="203">
        <f>IF(N138="zákl. přenesená",J138,0)</f>
        <v>0</v>
      </c>
      <c r="BH138" s="203">
        <f>IF(N138="sníž. přenesená",J138,0)</f>
        <v>0</v>
      </c>
      <c r="BI138" s="203">
        <f>IF(N138="nulová",J138,0)</f>
        <v>0</v>
      </c>
      <c r="BJ138" s="23" t="s">
        <v>77</v>
      </c>
      <c r="BK138" s="203">
        <f>ROUND(I138*H138,2)</f>
        <v>0</v>
      </c>
      <c r="BL138" s="23" t="s">
        <v>262</v>
      </c>
      <c r="BM138" s="23" t="s">
        <v>788</v>
      </c>
    </row>
    <row r="139" spans="2:47" s="1" customFormat="1" ht="13.5">
      <c r="B139" s="40"/>
      <c r="C139" s="62"/>
      <c r="D139" s="232" t="s">
        <v>136</v>
      </c>
      <c r="E139" s="62"/>
      <c r="F139" s="261" t="s">
        <v>787</v>
      </c>
      <c r="G139" s="62"/>
      <c r="H139" s="62"/>
      <c r="I139" s="162"/>
      <c r="J139" s="62"/>
      <c r="K139" s="62"/>
      <c r="L139" s="60"/>
      <c r="M139" s="206"/>
      <c r="N139" s="41"/>
      <c r="O139" s="41"/>
      <c r="P139" s="41"/>
      <c r="Q139" s="41"/>
      <c r="R139" s="41"/>
      <c r="S139" s="41"/>
      <c r="T139" s="77"/>
      <c r="AT139" s="23" t="s">
        <v>136</v>
      </c>
      <c r="AU139" s="23" t="s">
        <v>81</v>
      </c>
    </row>
    <row r="140" spans="2:65" s="1" customFormat="1" ht="22.5" customHeight="1">
      <c r="B140" s="40"/>
      <c r="C140" s="245" t="s">
        <v>333</v>
      </c>
      <c r="D140" s="245" t="s">
        <v>257</v>
      </c>
      <c r="E140" s="246" t="s">
        <v>789</v>
      </c>
      <c r="F140" s="247" t="s">
        <v>790</v>
      </c>
      <c r="G140" s="248" t="s">
        <v>451</v>
      </c>
      <c r="H140" s="249">
        <v>1</v>
      </c>
      <c r="I140" s="250"/>
      <c r="J140" s="251">
        <f>ROUND(I140*H140,2)</f>
        <v>0</v>
      </c>
      <c r="K140" s="247" t="s">
        <v>21</v>
      </c>
      <c r="L140" s="252"/>
      <c r="M140" s="253" t="s">
        <v>21</v>
      </c>
      <c r="N140" s="254" t="s">
        <v>43</v>
      </c>
      <c r="O140" s="41"/>
      <c r="P140" s="201">
        <f>O140*H140</f>
        <v>0</v>
      </c>
      <c r="Q140" s="201">
        <v>0</v>
      </c>
      <c r="R140" s="201">
        <f>Q140*H140</f>
        <v>0</v>
      </c>
      <c r="S140" s="201">
        <v>0</v>
      </c>
      <c r="T140" s="202">
        <f>S140*H140</f>
        <v>0</v>
      </c>
      <c r="AR140" s="23" t="s">
        <v>391</v>
      </c>
      <c r="AT140" s="23" t="s">
        <v>257</v>
      </c>
      <c r="AU140" s="23" t="s">
        <v>81</v>
      </c>
      <c r="AY140" s="23" t="s">
        <v>127</v>
      </c>
      <c r="BE140" s="203">
        <f>IF(N140="základní",J140,0)</f>
        <v>0</v>
      </c>
      <c r="BF140" s="203">
        <f>IF(N140="snížená",J140,0)</f>
        <v>0</v>
      </c>
      <c r="BG140" s="203">
        <f>IF(N140="zákl. přenesená",J140,0)</f>
        <v>0</v>
      </c>
      <c r="BH140" s="203">
        <f>IF(N140="sníž. přenesená",J140,0)</f>
        <v>0</v>
      </c>
      <c r="BI140" s="203">
        <f>IF(N140="nulová",J140,0)</f>
        <v>0</v>
      </c>
      <c r="BJ140" s="23" t="s">
        <v>77</v>
      </c>
      <c r="BK140" s="203">
        <f>ROUND(I140*H140,2)</f>
        <v>0</v>
      </c>
      <c r="BL140" s="23" t="s">
        <v>262</v>
      </c>
      <c r="BM140" s="23" t="s">
        <v>791</v>
      </c>
    </row>
    <row r="141" spans="2:47" s="1" customFormat="1" ht="13.5">
      <c r="B141" s="40"/>
      <c r="C141" s="62"/>
      <c r="D141" s="232" t="s">
        <v>136</v>
      </c>
      <c r="E141" s="62"/>
      <c r="F141" s="261" t="s">
        <v>790</v>
      </c>
      <c r="G141" s="62"/>
      <c r="H141" s="62"/>
      <c r="I141" s="162"/>
      <c r="J141" s="62"/>
      <c r="K141" s="62"/>
      <c r="L141" s="60"/>
      <c r="M141" s="206"/>
      <c r="N141" s="41"/>
      <c r="O141" s="41"/>
      <c r="P141" s="41"/>
      <c r="Q141" s="41"/>
      <c r="R141" s="41"/>
      <c r="S141" s="41"/>
      <c r="T141" s="77"/>
      <c r="AT141" s="23" t="s">
        <v>136</v>
      </c>
      <c r="AU141" s="23" t="s">
        <v>81</v>
      </c>
    </row>
    <row r="142" spans="2:65" s="1" customFormat="1" ht="31.5" customHeight="1">
      <c r="B142" s="40"/>
      <c r="C142" s="245" t="s">
        <v>342</v>
      </c>
      <c r="D142" s="245" t="s">
        <v>257</v>
      </c>
      <c r="E142" s="246" t="s">
        <v>792</v>
      </c>
      <c r="F142" s="247" t="s">
        <v>793</v>
      </c>
      <c r="G142" s="248" t="s">
        <v>451</v>
      </c>
      <c r="H142" s="249">
        <v>1</v>
      </c>
      <c r="I142" s="250"/>
      <c r="J142" s="251">
        <f>ROUND(I142*H142,2)</f>
        <v>0</v>
      </c>
      <c r="K142" s="247" t="s">
        <v>21</v>
      </c>
      <c r="L142" s="252"/>
      <c r="M142" s="253" t="s">
        <v>21</v>
      </c>
      <c r="N142" s="254" t="s">
        <v>43</v>
      </c>
      <c r="O142" s="41"/>
      <c r="P142" s="201">
        <f>O142*H142</f>
        <v>0</v>
      </c>
      <c r="Q142" s="201">
        <v>0</v>
      </c>
      <c r="R142" s="201">
        <f>Q142*H142</f>
        <v>0</v>
      </c>
      <c r="S142" s="201">
        <v>0</v>
      </c>
      <c r="T142" s="202">
        <f>S142*H142</f>
        <v>0</v>
      </c>
      <c r="AR142" s="23" t="s">
        <v>391</v>
      </c>
      <c r="AT142" s="23" t="s">
        <v>257</v>
      </c>
      <c r="AU142" s="23" t="s">
        <v>81</v>
      </c>
      <c r="AY142" s="23" t="s">
        <v>127</v>
      </c>
      <c r="BE142" s="203">
        <f>IF(N142="základní",J142,0)</f>
        <v>0</v>
      </c>
      <c r="BF142" s="203">
        <f>IF(N142="snížená",J142,0)</f>
        <v>0</v>
      </c>
      <c r="BG142" s="203">
        <f>IF(N142="zákl. přenesená",J142,0)</f>
        <v>0</v>
      </c>
      <c r="BH142" s="203">
        <f>IF(N142="sníž. přenesená",J142,0)</f>
        <v>0</v>
      </c>
      <c r="BI142" s="203">
        <f>IF(N142="nulová",J142,0)</f>
        <v>0</v>
      </c>
      <c r="BJ142" s="23" t="s">
        <v>77</v>
      </c>
      <c r="BK142" s="203">
        <f>ROUND(I142*H142,2)</f>
        <v>0</v>
      </c>
      <c r="BL142" s="23" t="s">
        <v>262</v>
      </c>
      <c r="BM142" s="23" t="s">
        <v>794</v>
      </c>
    </row>
    <row r="143" spans="2:47" s="1" customFormat="1" ht="27">
      <c r="B143" s="40"/>
      <c r="C143" s="62"/>
      <c r="D143" s="232" t="s">
        <v>136</v>
      </c>
      <c r="E143" s="62"/>
      <c r="F143" s="261" t="s">
        <v>793</v>
      </c>
      <c r="G143" s="62"/>
      <c r="H143" s="62"/>
      <c r="I143" s="162"/>
      <c r="J143" s="62"/>
      <c r="K143" s="62"/>
      <c r="L143" s="60"/>
      <c r="M143" s="206"/>
      <c r="N143" s="41"/>
      <c r="O143" s="41"/>
      <c r="P143" s="41"/>
      <c r="Q143" s="41"/>
      <c r="R143" s="41"/>
      <c r="S143" s="41"/>
      <c r="T143" s="77"/>
      <c r="AT143" s="23" t="s">
        <v>136</v>
      </c>
      <c r="AU143" s="23" t="s">
        <v>81</v>
      </c>
    </row>
    <row r="144" spans="2:65" s="1" customFormat="1" ht="22.5" customHeight="1">
      <c r="B144" s="40"/>
      <c r="C144" s="245" t="s">
        <v>354</v>
      </c>
      <c r="D144" s="245" t="s">
        <v>257</v>
      </c>
      <c r="E144" s="246" t="s">
        <v>795</v>
      </c>
      <c r="F144" s="247" t="s">
        <v>796</v>
      </c>
      <c r="G144" s="248" t="s">
        <v>451</v>
      </c>
      <c r="H144" s="249">
        <v>1</v>
      </c>
      <c r="I144" s="250"/>
      <c r="J144" s="251">
        <f>ROUND(I144*H144,2)</f>
        <v>0</v>
      </c>
      <c r="K144" s="247" t="s">
        <v>21</v>
      </c>
      <c r="L144" s="252"/>
      <c r="M144" s="253" t="s">
        <v>21</v>
      </c>
      <c r="N144" s="254" t="s">
        <v>43</v>
      </c>
      <c r="O144" s="41"/>
      <c r="P144" s="201">
        <f>O144*H144</f>
        <v>0</v>
      </c>
      <c r="Q144" s="201">
        <v>0</v>
      </c>
      <c r="R144" s="201">
        <f>Q144*H144</f>
        <v>0</v>
      </c>
      <c r="S144" s="201">
        <v>0</v>
      </c>
      <c r="T144" s="202">
        <f>S144*H144</f>
        <v>0</v>
      </c>
      <c r="AR144" s="23" t="s">
        <v>391</v>
      </c>
      <c r="AT144" s="23" t="s">
        <v>257</v>
      </c>
      <c r="AU144" s="23" t="s">
        <v>81</v>
      </c>
      <c r="AY144" s="23" t="s">
        <v>127</v>
      </c>
      <c r="BE144" s="203">
        <f>IF(N144="základní",J144,0)</f>
        <v>0</v>
      </c>
      <c r="BF144" s="203">
        <f>IF(N144="snížená",J144,0)</f>
        <v>0</v>
      </c>
      <c r="BG144" s="203">
        <f>IF(N144="zákl. přenesená",J144,0)</f>
        <v>0</v>
      </c>
      <c r="BH144" s="203">
        <f>IF(N144="sníž. přenesená",J144,0)</f>
        <v>0</v>
      </c>
      <c r="BI144" s="203">
        <f>IF(N144="nulová",J144,0)</f>
        <v>0</v>
      </c>
      <c r="BJ144" s="23" t="s">
        <v>77</v>
      </c>
      <c r="BK144" s="203">
        <f>ROUND(I144*H144,2)</f>
        <v>0</v>
      </c>
      <c r="BL144" s="23" t="s">
        <v>262</v>
      </c>
      <c r="BM144" s="23" t="s">
        <v>797</v>
      </c>
    </row>
    <row r="145" spans="2:47" s="1" customFormat="1" ht="13.5">
      <c r="B145" s="40"/>
      <c r="C145" s="62"/>
      <c r="D145" s="232" t="s">
        <v>136</v>
      </c>
      <c r="E145" s="62"/>
      <c r="F145" s="261" t="s">
        <v>796</v>
      </c>
      <c r="G145" s="62"/>
      <c r="H145" s="62"/>
      <c r="I145" s="162"/>
      <c r="J145" s="62"/>
      <c r="K145" s="62"/>
      <c r="L145" s="60"/>
      <c r="M145" s="206"/>
      <c r="N145" s="41"/>
      <c r="O145" s="41"/>
      <c r="P145" s="41"/>
      <c r="Q145" s="41"/>
      <c r="R145" s="41"/>
      <c r="S145" s="41"/>
      <c r="T145" s="77"/>
      <c r="AT145" s="23" t="s">
        <v>136</v>
      </c>
      <c r="AU145" s="23" t="s">
        <v>81</v>
      </c>
    </row>
    <row r="146" spans="2:65" s="1" customFormat="1" ht="22.5" customHeight="1">
      <c r="B146" s="40"/>
      <c r="C146" s="245" t="s">
        <v>361</v>
      </c>
      <c r="D146" s="245" t="s">
        <v>257</v>
      </c>
      <c r="E146" s="246" t="s">
        <v>798</v>
      </c>
      <c r="F146" s="247" t="s">
        <v>799</v>
      </c>
      <c r="G146" s="248" t="s">
        <v>451</v>
      </c>
      <c r="H146" s="249">
        <v>1</v>
      </c>
      <c r="I146" s="250"/>
      <c r="J146" s="251">
        <f>ROUND(I146*H146,2)</f>
        <v>0</v>
      </c>
      <c r="K146" s="247" t="s">
        <v>21</v>
      </c>
      <c r="L146" s="252"/>
      <c r="M146" s="253" t="s">
        <v>21</v>
      </c>
      <c r="N146" s="254" t="s">
        <v>43</v>
      </c>
      <c r="O146" s="41"/>
      <c r="P146" s="201">
        <f>O146*H146</f>
        <v>0</v>
      </c>
      <c r="Q146" s="201">
        <v>0</v>
      </c>
      <c r="R146" s="201">
        <f>Q146*H146</f>
        <v>0</v>
      </c>
      <c r="S146" s="201">
        <v>0</v>
      </c>
      <c r="T146" s="202">
        <f>S146*H146</f>
        <v>0</v>
      </c>
      <c r="AR146" s="23" t="s">
        <v>391</v>
      </c>
      <c r="AT146" s="23" t="s">
        <v>257</v>
      </c>
      <c r="AU146" s="23" t="s">
        <v>81</v>
      </c>
      <c r="AY146" s="23" t="s">
        <v>127</v>
      </c>
      <c r="BE146" s="203">
        <f>IF(N146="základní",J146,0)</f>
        <v>0</v>
      </c>
      <c r="BF146" s="203">
        <f>IF(N146="snížená",J146,0)</f>
        <v>0</v>
      </c>
      <c r="BG146" s="203">
        <f>IF(N146="zákl. přenesená",J146,0)</f>
        <v>0</v>
      </c>
      <c r="BH146" s="203">
        <f>IF(N146="sníž. přenesená",J146,0)</f>
        <v>0</v>
      </c>
      <c r="BI146" s="203">
        <f>IF(N146="nulová",J146,0)</f>
        <v>0</v>
      </c>
      <c r="BJ146" s="23" t="s">
        <v>77</v>
      </c>
      <c r="BK146" s="203">
        <f>ROUND(I146*H146,2)</f>
        <v>0</v>
      </c>
      <c r="BL146" s="23" t="s">
        <v>262</v>
      </c>
      <c r="BM146" s="23" t="s">
        <v>800</v>
      </c>
    </row>
    <row r="147" spans="2:47" s="1" customFormat="1" ht="13.5">
      <c r="B147" s="40"/>
      <c r="C147" s="62"/>
      <c r="D147" s="232" t="s">
        <v>136</v>
      </c>
      <c r="E147" s="62"/>
      <c r="F147" s="261" t="s">
        <v>799</v>
      </c>
      <c r="G147" s="62"/>
      <c r="H147" s="62"/>
      <c r="I147" s="162"/>
      <c r="J147" s="62"/>
      <c r="K147" s="62"/>
      <c r="L147" s="60"/>
      <c r="M147" s="206"/>
      <c r="N147" s="41"/>
      <c r="O147" s="41"/>
      <c r="P147" s="41"/>
      <c r="Q147" s="41"/>
      <c r="R147" s="41"/>
      <c r="S147" s="41"/>
      <c r="T147" s="77"/>
      <c r="AT147" s="23" t="s">
        <v>136</v>
      </c>
      <c r="AU147" s="23" t="s">
        <v>81</v>
      </c>
    </row>
    <row r="148" spans="2:65" s="1" customFormat="1" ht="22.5" customHeight="1">
      <c r="B148" s="40"/>
      <c r="C148" s="245" t="s">
        <v>368</v>
      </c>
      <c r="D148" s="245" t="s">
        <v>257</v>
      </c>
      <c r="E148" s="246" t="s">
        <v>801</v>
      </c>
      <c r="F148" s="247" t="s">
        <v>802</v>
      </c>
      <c r="G148" s="248" t="s">
        <v>451</v>
      </c>
      <c r="H148" s="249">
        <v>1</v>
      </c>
      <c r="I148" s="250"/>
      <c r="J148" s="251">
        <f>ROUND(I148*H148,2)</f>
        <v>0</v>
      </c>
      <c r="K148" s="247" t="s">
        <v>21</v>
      </c>
      <c r="L148" s="252"/>
      <c r="M148" s="253" t="s">
        <v>21</v>
      </c>
      <c r="N148" s="254" t="s">
        <v>43</v>
      </c>
      <c r="O148" s="41"/>
      <c r="P148" s="201">
        <f>O148*H148</f>
        <v>0</v>
      </c>
      <c r="Q148" s="201">
        <v>0</v>
      </c>
      <c r="R148" s="201">
        <f>Q148*H148</f>
        <v>0</v>
      </c>
      <c r="S148" s="201">
        <v>0</v>
      </c>
      <c r="T148" s="202">
        <f>S148*H148</f>
        <v>0</v>
      </c>
      <c r="AR148" s="23" t="s">
        <v>391</v>
      </c>
      <c r="AT148" s="23" t="s">
        <v>257</v>
      </c>
      <c r="AU148" s="23" t="s">
        <v>81</v>
      </c>
      <c r="AY148" s="23" t="s">
        <v>127</v>
      </c>
      <c r="BE148" s="203">
        <f>IF(N148="základní",J148,0)</f>
        <v>0</v>
      </c>
      <c r="BF148" s="203">
        <f>IF(N148="snížená",J148,0)</f>
        <v>0</v>
      </c>
      <c r="BG148" s="203">
        <f>IF(N148="zákl. přenesená",J148,0)</f>
        <v>0</v>
      </c>
      <c r="BH148" s="203">
        <f>IF(N148="sníž. přenesená",J148,0)</f>
        <v>0</v>
      </c>
      <c r="BI148" s="203">
        <f>IF(N148="nulová",J148,0)</f>
        <v>0</v>
      </c>
      <c r="BJ148" s="23" t="s">
        <v>77</v>
      </c>
      <c r="BK148" s="203">
        <f>ROUND(I148*H148,2)</f>
        <v>0</v>
      </c>
      <c r="BL148" s="23" t="s">
        <v>262</v>
      </c>
      <c r="BM148" s="23" t="s">
        <v>803</v>
      </c>
    </row>
    <row r="149" spans="2:47" s="1" customFormat="1" ht="13.5">
      <c r="B149" s="40"/>
      <c r="C149" s="62"/>
      <c r="D149" s="232" t="s">
        <v>136</v>
      </c>
      <c r="E149" s="62"/>
      <c r="F149" s="261" t="s">
        <v>802</v>
      </c>
      <c r="G149" s="62"/>
      <c r="H149" s="62"/>
      <c r="I149" s="162"/>
      <c r="J149" s="62"/>
      <c r="K149" s="62"/>
      <c r="L149" s="60"/>
      <c r="M149" s="206"/>
      <c r="N149" s="41"/>
      <c r="O149" s="41"/>
      <c r="P149" s="41"/>
      <c r="Q149" s="41"/>
      <c r="R149" s="41"/>
      <c r="S149" s="41"/>
      <c r="T149" s="77"/>
      <c r="AT149" s="23" t="s">
        <v>136</v>
      </c>
      <c r="AU149" s="23" t="s">
        <v>81</v>
      </c>
    </row>
    <row r="150" spans="2:65" s="1" customFormat="1" ht="31.5" customHeight="1">
      <c r="B150" s="40"/>
      <c r="C150" s="245" t="s">
        <v>377</v>
      </c>
      <c r="D150" s="245" t="s">
        <v>257</v>
      </c>
      <c r="E150" s="246" t="s">
        <v>804</v>
      </c>
      <c r="F150" s="247" t="s">
        <v>805</v>
      </c>
      <c r="G150" s="248" t="s">
        <v>451</v>
      </c>
      <c r="H150" s="249">
        <v>1</v>
      </c>
      <c r="I150" s="250"/>
      <c r="J150" s="251">
        <f>ROUND(I150*H150,2)</f>
        <v>0</v>
      </c>
      <c r="K150" s="247" t="s">
        <v>21</v>
      </c>
      <c r="L150" s="252"/>
      <c r="M150" s="253" t="s">
        <v>21</v>
      </c>
      <c r="N150" s="254" t="s">
        <v>43</v>
      </c>
      <c r="O150" s="41"/>
      <c r="P150" s="201">
        <f>O150*H150</f>
        <v>0</v>
      </c>
      <c r="Q150" s="201">
        <v>0</v>
      </c>
      <c r="R150" s="201">
        <f>Q150*H150</f>
        <v>0</v>
      </c>
      <c r="S150" s="201">
        <v>0</v>
      </c>
      <c r="T150" s="202">
        <f>S150*H150</f>
        <v>0</v>
      </c>
      <c r="AR150" s="23" t="s">
        <v>391</v>
      </c>
      <c r="AT150" s="23" t="s">
        <v>257</v>
      </c>
      <c r="AU150" s="23" t="s">
        <v>81</v>
      </c>
      <c r="AY150" s="23" t="s">
        <v>127</v>
      </c>
      <c r="BE150" s="203">
        <f>IF(N150="základní",J150,0)</f>
        <v>0</v>
      </c>
      <c r="BF150" s="203">
        <f>IF(N150="snížená",J150,0)</f>
        <v>0</v>
      </c>
      <c r="BG150" s="203">
        <f>IF(N150="zákl. přenesená",J150,0)</f>
        <v>0</v>
      </c>
      <c r="BH150" s="203">
        <f>IF(N150="sníž. přenesená",J150,0)</f>
        <v>0</v>
      </c>
      <c r="BI150" s="203">
        <f>IF(N150="nulová",J150,0)</f>
        <v>0</v>
      </c>
      <c r="BJ150" s="23" t="s">
        <v>77</v>
      </c>
      <c r="BK150" s="203">
        <f>ROUND(I150*H150,2)</f>
        <v>0</v>
      </c>
      <c r="BL150" s="23" t="s">
        <v>262</v>
      </c>
      <c r="BM150" s="23" t="s">
        <v>806</v>
      </c>
    </row>
    <row r="151" spans="2:47" s="1" customFormat="1" ht="13.5">
      <c r="B151" s="40"/>
      <c r="C151" s="62"/>
      <c r="D151" s="232" t="s">
        <v>136</v>
      </c>
      <c r="E151" s="62"/>
      <c r="F151" s="261" t="s">
        <v>805</v>
      </c>
      <c r="G151" s="62"/>
      <c r="H151" s="62"/>
      <c r="I151" s="162"/>
      <c r="J151" s="62"/>
      <c r="K151" s="62"/>
      <c r="L151" s="60"/>
      <c r="M151" s="206"/>
      <c r="N151" s="41"/>
      <c r="O151" s="41"/>
      <c r="P151" s="41"/>
      <c r="Q151" s="41"/>
      <c r="R151" s="41"/>
      <c r="S151" s="41"/>
      <c r="T151" s="77"/>
      <c r="AT151" s="23" t="s">
        <v>136</v>
      </c>
      <c r="AU151" s="23" t="s">
        <v>81</v>
      </c>
    </row>
    <row r="152" spans="2:65" s="1" customFormat="1" ht="22.5" customHeight="1">
      <c r="B152" s="40"/>
      <c r="C152" s="245" t="s">
        <v>385</v>
      </c>
      <c r="D152" s="245" t="s">
        <v>257</v>
      </c>
      <c r="E152" s="246" t="s">
        <v>807</v>
      </c>
      <c r="F152" s="247" t="s">
        <v>808</v>
      </c>
      <c r="G152" s="248" t="s">
        <v>451</v>
      </c>
      <c r="H152" s="249">
        <v>1</v>
      </c>
      <c r="I152" s="250"/>
      <c r="J152" s="251">
        <f>ROUND(I152*H152,2)</f>
        <v>0</v>
      </c>
      <c r="K152" s="247" t="s">
        <v>21</v>
      </c>
      <c r="L152" s="252"/>
      <c r="M152" s="253" t="s">
        <v>21</v>
      </c>
      <c r="N152" s="254" t="s">
        <v>43</v>
      </c>
      <c r="O152" s="41"/>
      <c r="P152" s="201">
        <f>O152*H152</f>
        <v>0</v>
      </c>
      <c r="Q152" s="201">
        <v>0</v>
      </c>
      <c r="R152" s="201">
        <f>Q152*H152</f>
        <v>0</v>
      </c>
      <c r="S152" s="201">
        <v>0</v>
      </c>
      <c r="T152" s="202">
        <f>S152*H152</f>
        <v>0</v>
      </c>
      <c r="AR152" s="23" t="s">
        <v>391</v>
      </c>
      <c r="AT152" s="23" t="s">
        <v>257</v>
      </c>
      <c r="AU152" s="23" t="s">
        <v>81</v>
      </c>
      <c r="AY152" s="23" t="s">
        <v>127</v>
      </c>
      <c r="BE152" s="203">
        <f>IF(N152="základní",J152,0)</f>
        <v>0</v>
      </c>
      <c r="BF152" s="203">
        <f>IF(N152="snížená",J152,0)</f>
        <v>0</v>
      </c>
      <c r="BG152" s="203">
        <f>IF(N152="zákl. přenesená",J152,0)</f>
        <v>0</v>
      </c>
      <c r="BH152" s="203">
        <f>IF(N152="sníž. přenesená",J152,0)</f>
        <v>0</v>
      </c>
      <c r="BI152" s="203">
        <f>IF(N152="nulová",J152,0)</f>
        <v>0</v>
      </c>
      <c r="BJ152" s="23" t="s">
        <v>77</v>
      </c>
      <c r="BK152" s="203">
        <f>ROUND(I152*H152,2)</f>
        <v>0</v>
      </c>
      <c r="BL152" s="23" t="s">
        <v>262</v>
      </c>
      <c r="BM152" s="23" t="s">
        <v>809</v>
      </c>
    </row>
    <row r="153" spans="2:47" s="1" customFormat="1" ht="13.5">
      <c r="B153" s="40"/>
      <c r="C153" s="62"/>
      <c r="D153" s="232" t="s">
        <v>136</v>
      </c>
      <c r="E153" s="62"/>
      <c r="F153" s="261" t="s">
        <v>808</v>
      </c>
      <c r="G153" s="62"/>
      <c r="H153" s="62"/>
      <c r="I153" s="162"/>
      <c r="J153" s="62"/>
      <c r="K153" s="62"/>
      <c r="L153" s="60"/>
      <c r="M153" s="206"/>
      <c r="N153" s="41"/>
      <c r="O153" s="41"/>
      <c r="P153" s="41"/>
      <c r="Q153" s="41"/>
      <c r="R153" s="41"/>
      <c r="S153" s="41"/>
      <c r="T153" s="77"/>
      <c r="AT153" s="23" t="s">
        <v>136</v>
      </c>
      <c r="AU153" s="23" t="s">
        <v>81</v>
      </c>
    </row>
    <row r="154" spans="2:65" s="1" customFormat="1" ht="22.5" customHeight="1">
      <c r="B154" s="40"/>
      <c r="C154" s="245" t="s">
        <v>391</v>
      </c>
      <c r="D154" s="245" t="s">
        <v>257</v>
      </c>
      <c r="E154" s="246" t="s">
        <v>810</v>
      </c>
      <c r="F154" s="247" t="s">
        <v>811</v>
      </c>
      <c r="G154" s="248" t="s">
        <v>451</v>
      </c>
      <c r="H154" s="249">
        <v>1</v>
      </c>
      <c r="I154" s="250"/>
      <c r="J154" s="251">
        <f>ROUND(I154*H154,2)</f>
        <v>0</v>
      </c>
      <c r="K154" s="247" t="s">
        <v>21</v>
      </c>
      <c r="L154" s="252"/>
      <c r="M154" s="253" t="s">
        <v>21</v>
      </c>
      <c r="N154" s="254" t="s">
        <v>43</v>
      </c>
      <c r="O154" s="41"/>
      <c r="P154" s="201">
        <f>O154*H154</f>
        <v>0</v>
      </c>
      <c r="Q154" s="201">
        <v>0</v>
      </c>
      <c r="R154" s="201">
        <f>Q154*H154</f>
        <v>0</v>
      </c>
      <c r="S154" s="201">
        <v>0</v>
      </c>
      <c r="T154" s="202">
        <f>S154*H154</f>
        <v>0</v>
      </c>
      <c r="AR154" s="23" t="s">
        <v>391</v>
      </c>
      <c r="AT154" s="23" t="s">
        <v>257</v>
      </c>
      <c r="AU154" s="23" t="s">
        <v>81</v>
      </c>
      <c r="AY154" s="23" t="s">
        <v>127</v>
      </c>
      <c r="BE154" s="203">
        <f>IF(N154="základní",J154,0)</f>
        <v>0</v>
      </c>
      <c r="BF154" s="203">
        <f>IF(N154="snížená",J154,0)</f>
        <v>0</v>
      </c>
      <c r="BG154" s="203">
        <f>IF(N154="zákl. přenesená",J154,0)</f>
        <v>0</v>
      </c>
      <c r="BH154" s="203">
        <f>IF(N154="sníž. přenesená",J154,0)</f>
        <v>0</v>
      </c>
      <c r="BI154" s="203">
        <f>IF(N154="nulová",J154,0)</f>
        <v>0</v>
      </c>
      <c r="BJ154" s="23" t="s">
        <v>77</v>
      </c>
      <c r="BK154" s="203">
        <f>ROUND(I154*H154,2)</f>
        <v>0</v>
      </c>
      <c r="BL154" s="23" t="s">
        <v>262</v>
      </c>
      <c r="BM154" s="23" t="s">
        <v>812</v>
      </c>
    </row>
    <row r="155" spans="2:47" s="1" customFormat="1" ht="13.5">
      <c r="B155" s="40"/>
      <c r="C155" s="62"/>
      <c r="D155" s="232" t="s">
        <v>136</v>
      </c>
      <c r="E155" s="62"/>
      <c r="F155" s="261" t="s">
        <v>811</v>
      </c>
      <c r="G155" s="62"/>
      <c r="H155" s="62"/>
      <c r="I155" s="162"/>
      <c r="J155" s="62"/>
      <c r="K155" s="62"/>
      <c r="L155" s="60"/>
      <c r="M155" s="206"/>
      <c r="N155" s="41"/>
      <c r="O155" s="41"/>
      <c r="P155" s="41"/>
      <c r="Q155" s="41"/>
      <c r="R155" s="41"/>
      <c r="S155" s="41"/>
      <c r="T155" s="77"/>
      <c r="AT155" s="23" t="s">
        <v>136</v>
      </c>
      <c r="AU155" s="23" t="s">
        <v>81</v>
      </c>
    </row>
    <row r="156" spans="2:65" s="1" customFormat="1" ht="22.5" customHeight="1">
      <c r="B156" s="40"/>
      <c r="C156" s="245" t="s">
        <v>397</v>
      </c>
      <c r="D156" s="245" t="s">
        <v>257</v>
      </c>
      <c r="E156" s="246" t="s">
        <v>813</v>
      </c>
      <c r="F156" s="247" t="s">
        <v>814</v>
      </c>
      <c r="G156" s="248" t="s">
        <v>451</v>
      </c>
      <c r="H156" s="249">
        <v>1</v>
      </c>
      <c r="I156" s="250"/>
      <c r="J156" s="251">
        <f>ROUND(I156*H156,2)</f>
        <v>0</v>
      </c>
      <c r="K156" s="247" t="s">
        <v>21</v>
      </c>
      <c r="L156" s="252"/>
      <c r="M156" s="253" t="s">
        <v>21</v>
      </c>
      <c r="N156" s="254" t="s">
        <v>43</v>
      </c>
      <c r="O156" s="41"/>
      <c r="P156" s="201">
        <f>O156*H156</f>
        <v>0</v>
      </c>
      <c r="Q156" s="201">
        <v>0</v>
      </c>
      <c r="R156" s="201">
        <f>Q156*H156</f>
        <v>0</v>
      </c>
      <c r="S156" s="201">
        <v>0</v>
      </c>
      <c r="T156" s="202">
        <f>S156*H156</f>
        <v>0</v>
      </c>
      <c r="AR156" s="23" t="s">
        <v>391</v>
      </c>
      <c r="AT156" s="23" t="s">
        <v>257</v>
      </c>
      <c r="AU156" s="23" t="s">
        <v>81</v>
      </c>
      <c r="AY156" s="23" t="s">
        <v>127</v>
      </c>
      <c r="BE156" s="203">
        <f>IF(N156="základní",J156,0)</f>
        <v>0</v>
      </c>
      <c r="BF156" s="203">
        <f>IF(N156="snížená",J156,0)</f>
        <v>0</v>
      </c>
      <c r="BG156" s="203">
        <f>IF(N156="zákl. přenesená",J156,0)</f>
        <v>0</v>
      </c>
      <c r="BH156" s="203">
        <f>IF(N156="sníž. přenesená",J156,0)</f>
        <v>0</v>
      </c>
      <c r="BI156" s="203">
        <f>IF(N156="nulová",J156,0)</f>
        <v>0</v>
      </c>
      <c r="BJ156" s="23" t="s">
        <v>77</v>
      </c>
      <c r="BK156" s="203">
        <f>ROUND(I156*H156,2)</f>
        <v>0</v>
      </c>
      <c r="BL156" s="23" t="s">
        <v>262</v>
      </c>
      <c r="BM156" s="23" t="s">
        <v>815</v>
      </c>
    </row>
    <row r="157" spans="2:47" s="1" customFormat="1" ht="13.5">
      <c r="B157" s="40"/>
      <c r="C157" s="62"/>
      <c r="D157" s="232" t="s">
        <v>136</v>
      </c>
      <c r="E157" s="62"/>
      <c r="F157" s="261" t="s">
        <v>814</v>
      </c>
      <c r="G157" s="62"/>
      <c r="H157" s="62"/>
      <c r="I157" s="162"/>
      <c r="J157" s="62"/>
      <c r="K157" s="62"/>
      <c r="L157" s="60"/>
      <c r="M157" s="206"/>
      <c r="N157" s="41"/>
      <c r="O157" s="41"/>
      <c r="P157" s="41"/>
      <c r="Q157" s="41"/>
      <c r="R157" s="41"/>
      <c r="S157" s="41"/>
      <c r="T157" s="77"/>
      <c r="AT157" s="23" t="s">
        <v>136</v>
      </c>
      <c r="AU157" s="23" t="s">
        <v>81</v>
      </c>
    </row>
    <row r="158" spans="2:65" s="1" customFormat="1" ht="22.5" customHeight="1">
      <c r="B158" s="40"/>
      <c r="C158" s="245" t="s">
        <v>403</v>
      </c>
      <c r="D158" s="245" t="s">
        <v>257</v>
      </c>
      <c r="E158" s="246" t="s">
        <v>816</v>
      </c>
      <c r="F158" s="247" t="s">
        <v>817</v>
      </c>
      <c r="G158" s="248" t="s">
        <v>451</v>
      </c>
      <c r="H158" s="249">
        <v>1</v>
      </c>
      <c r="I158" s="250"/>
      <c r="J158" s="251">
        <f>ROUND(I158*H158,2)</f>
        <v>0</v>
      </c>
      <c r="K158" s="247" t="s">
        <v>21</v>
      </c>
      <c r="L158" s="252"/>
      <c r="M158" s="253" t="s">
        <v>21</v>
      </c>
      <c r="N158" s="254" t="s">
        <v>43</v>
      </c>
      <c r="O158" s="41"/>
      <c r="P158" s="201">
        <f>O158*H158</f>
        <v>0</v>
      </c>
      <c r="Q158" s="201">
        <v>0</v>
      </c>
      <c r="R158" s="201">
        <f>Q158*H158</f>
        <v>0</v>
      </c>
      <c r="S158" s="201">
        <v>0</v>
      </c>
      <c r="T158" s="202">
        <f>S158*H158</f>
        <v>0</v>
      </c>
      <c r="AR158" s="23" t="s">
        <v>391</v>
      </c>
      <c r="AT158" s="23" t="s">
        <v>257</v>
      </c>
      <c r="AU158" s="23" t="s">
        <v>81</v>
      </c>
      <c r="AY158" s="23" t="s">
        <v>127</v>
      </c>
      <c r="BE158" s="203">
        <f>IF(N158="základní",J158,0)</f>
        <v>0</v>
      </c>
      <c r="BF158" s="203">
        <f>IF(N158="snížená",J158,0)</f>
        <v>0</v>
      </c>
      <c r="BG158" s="203">
        <f>IF(N158="zákl. přenesená",J158,0)</f>
        <v>0</v>
      </c>
      <c r="BH158" s="203">
        <f>IF(N158="sníž. přenesená",J158,0)</f>
        <v>0</v>
      </c>
      <c r="BI158" s="203">
        <f>IF(N158="nulová",J158,0)</f>
        <v>0</v>
      </c>
      <c r="BJ158" s="23" t="s">
        <v>77</v>
      </c>
      <c r="BK158" s="203">
        <f>ROUND(I158*H158,2)</f>
        <v>0</v>
      </c>
      <c r="BL158" s="23" t="s">
        <v>262</v>
      </c>
      <c r="BM158" s="23" t="s">
        <v>818</v>
      </c>
    </row>
    <row r="159" spans="2:47" s="1" customFormat="1" ht="13.5">
      <c r="B159" s="40"/>
      <c r="C159" s="62"/>
      <c r="D159" s="232" t="s">
        <v>136</v>
      </c>
      <c r="E159" s="62"/>
      <c r="F159" s="261" t="s">
        <v>817</v>
      </c>
      <c r="G159" s="62"/>
      <c r="H159" s="62"/>
      <c r="I159" s="162"/>
      <c r="J159" s="62"/>
      <c r="K159" s="62"/>
      <c r="L159" s="60"/>
      <c r="M159" s="206"/>
      <c r="N159" s="41"/>
      <c r="O159" s="41"/>
      <c r="P159" s="41"/>
      <c r="Q159" s="41"/>
      <c r="R159" s="41"/>
      <c r="S159" s="41"/>
      <c r="T159" s="77"/>
      <c r="AT159" s="23" t="s">
        <v>136</v>
      </c>
      <c r="AU159" s="23" t="s">
        <v>81</v>
      </c>
    </row>
    <row r="160" spans="2:65" s="1" customFormat="1" ht="31.5" customHeight="1">
      <c r="B160" s="40"/>
      <c r="C160" s="245" t="s">
        <v>409</v>
      </c>
      <c r="D160" s="245" t="s">
        <v>257</v>
      </c>
      <c r="E160" s="246" t="s">
        <v>819</v>
      </c>
      <c r="F160" s="247" t="s">
        <v>820</v>
      </c>
      <c r="G160" s="248" t="s">
        <v>451</v>
      </c>
      <c r="H160" s="249">
        <v>1</v>
      </c>
      <c r="I160" s="250"/>
      <c r="J160" s="251">
        <f>ROUND(I160*H160,2)</f>
        <v>0</v>
      </c>
      <c r="K160" s="247" t="s">
        <v>21</v>
      </c>
      <c r="L160" s="252"/>
      <c r="M160" s="253" t="s">
        <v>21</v>
      </c>
      <c r="N160" s="254" t="s">
        <v>43</v>
      </c>
      <c r="O160" s="41"/>
      <c r="P160" s="201">
        <f>O160*H160</f>
        <v>0</v>
      </c>
      <c r="Q160" s="201">
        <v>0</v>
      </c>
      <c r="R160" s="201">
        <f>Q160*H160</f>
        <v>0</v>
      </c>
      <c r="S160" s="201">
        <v>0</v>
      </c>
      <c r="T160" s="202">
        <f>S160*H160</f>
        <v>0</v>
      </c>
      <c r="AR160" s="23" t="s">
        <v>391</v>
      </c>
      <c r="AT160" s="23" t="s">
        <v>257</v>
      </c>
      <c r="AU160" s="23" t="s">
        <v>81</v>
      </c>
      <c r="AY160" s="23" t="s">
        <v>127</v>
      </c>
      <c r="BE160" s="203">
        <f>IF(N160="základní",J160,0)</f>
        <v>0</v>
      </c>
      <c r="BF160" s="203">
        <f>IF(N160="snížená",J160,0)</f>
        <v>0</v>
      </c>
      <c r="BG160" s="203">
        <f>IF(N160="zákl. přenesená",J160,0)</f>
        <v>0</v>
      </c>
      <c r="BH160" s="203">
        <f>IF(N160="sníž. přenesená",J160,0)</f>
        <v>0</v>
      </c>
      <c r="BI160" s="203">
        <f>IF(N160="nulová",J160,0)</f>
        <v>0</v>
      </c>
      <c r="BJ160" s="23" t="s">
        <v>77</v>
      </c>
      <c r="BK160" s="203">
        <f>ROUND(I160*H160,2)</f>
        <v>0</v>
      </c>
      <c r="BL160" s="23" t="s">
        <v>262</v>
      </c>
      <c r="BM160" s="23" t="s">
        <v>821</v>
      </c>
    </row>
    <row r="161" spans="2:47" s="1" customFormat="1" ht="27">
      <c r="B161" s="40"/>
      <c r="C161" s="62"/>
      <c r="D161" s="232" t="s">
        <v>136</v>
      </c>
      <c r="E161" s="62"/>
      <c r="F161" s="261" t="s">
        <v>820</v>
      </c>
      <c r="G161" s="62"/>
      <c r="H161" s="62"/>
      <c r="I161" s="162"/>
      <c r="J161" s="62"/>
      <c r="K161" s="62"/>
      <c r="L161" s="60"/>
      <c r="M161" s="206"/>
      <c r="N161" s="41"/>
      <c r="O161" s="41"/>
      <c r="P161" s="41"/>
      <c r="Q161" s="41"/>
      <c r="R161" s="41"/>
      <c r="S161" s="41"/>
      <c r="T161" s="77"/>
      <c r="AT161" s="23" t="s">
        <v>136</v>
      </c>
      <c r="AU161" s="23" t="s">
        <v>81</v>
      </c>
    </row>
    <row r="162" spans="2:65" s="1" customFormat="1" ht="31.5" customHeight="1">
      <c r="B162" s="40"/>
      <c r="C162" s="245" t="s">
        <v>415</v>
      </c>
      <c r="D162" s="245" t="s">
        <v>257</v>
      </c>
      <c r="E162" s="246" t="s">
        <v>822</v>
      </c>
      <c r="F162" s="247" t="s">
        <v>823</v>
      </c>
      <c r="G162" s="248" t="s">
        <v>451</v>
      </c>
      <c r="H162" s="249">
        <v>1</v>
      </c>
      <c r="I162" s="250"/>
      <c r="J162" s="251">
        <f>ROUND(I162*H162,2)</f>
        <v>0</v>
      </c>
      <c r="K162" s="247" t="s">
        <v>21</v>
      </c>
      <c r="L162" s="252"/>
      <c r="M162" s="253" t="s">
        <v>21</v>
      </c>
      <c r="N162" s="254" t="s">
        <v>43</v>
      </c>
      <c r="O162" s="41"/>
      <c r="P162" s="201">
        <f>O162*H162</f>
        <v>0</v>
      </c>
      <c r="Q162" s="201">
        <v>0</v>
      </c>
      <c r="R162" s="201">
        <f>Q162*H162</f>
        <v>0</v>
      </c>
      <c r="S162" s="201">
        <v>0</v>
      </c>
      <c r="T162" s="202">
        <f>S162*H162</f>
        <v>0</v>
      </c>
      <c r="AR162" s="23" t="s">
        <v>391</v>
      </c>
      <c r="AT162" s="23" t="s">
        <v>257</v>
      </c>
      <c r="AU162" s="23" t="s">
        <v>81</v>
      </c>
      <c r="AY162" s="23" t="s">
        <v>127</v>
      </c>
      <c r="BE162" s="203">
        <f>IF(N162="základní",J162,0)</f>
        <v>0</v>
      </c>
      <c r="BF162" s="203">
        <f>IF(N162="snížená",J162,0)</f>
        <v>0</v>
      </c>
      <c r="BG162" s="203">
        <f>IF(N162="zákl. přenesená",J162,0)</f>
        <v>0</v>
      </c>
      <c r="BH162" s="203">
        <f>IF(N162="sníž. přenesená",J162,0)</f>
        <v>0</v>
      </c>
      <c r="BI162" s="203">
        <f>IF(N162="nulová",J162,0)</f>
        <v>0</v>
      </c>
      <c r="BJ162" s="23" t="s">
        <v>77</v>
      </c>
      <c r="BK162" s="203">
        <f>ROUND(I162*H162,2)</f>
        <v>0</v>
      </c>
      <c r="BL162" s="23" t="s">
        <v>262</v>
      </c>
      <c r="BM162" s="23" t="s">
        <v>824</v>
      </c>
    </row>
    <row r="163" spans="2:47" s="1" customFormat="1" ht="27">
      <c r="B163" s="40"/>
      <c r="C163" s="62"/>
      <c r="D163" s="232" t="s">
        <v>136</v>
      </c>
      <c r="E163" s="62"/>
      <c r="F163" s="261" t="s">
        <v>823</v>
      </c>
      <c r="G163" s="62"/>
      <c r="H163" s="62"/>
      <c r="I163" s="162"/>
      <c r="J163" s="62"/>
      <c r="K163" s="62"/>
      <c r="L163" s="60"/>
      <c r="M163" s="206"/>
      <c r="N163" s="41"/>
      <c r="O163" s="41"/>
      <c r="P163" s="41"/>
      <c r="Q163" s="41"/>
      <c r="R163" s="41"/>
      <c r="S163" s="41"/>
      <c r="T163" s="77"/>
      <c r="AT163" s="23" t="s">
        <v>136</v>
      </c>
      <c r="AU163" s="23" t="s">
        <v>81</v>
      </c>
    </row>
    <row r="164" spans="2:65" s="1" customFormat="1" ht="31.5" customHeight="1">
      <c r="B164" s="40"/>
      <c r="C164" s="245" t="s">
        <v>421</v>
      </c>
      <c r="D164" s="245" t="s">
        <v>257</v>
      </c>
      <c r="E164" s="246" t="s">
        <v>825</v>
      </c>
      <c r="F164" s="247" t="s">
        <v>826</v>
      </c>
      <c r="G164" s="248" t="s">
        <v>451</v>
      </c>
      <c r="H164" s="249">
        <v>1</v>
      </c>
      <c r="I164" s="250"/>
      <c r="J164" s="251">
        <f>ROUND(I164*H164,2)</f>
        <v>0</v>
      </c>
      <c r="K164" s="247" t="s">
        <v>21</v>
      </c>
      <c r="L164" s="252"/>
      <c r="M164" s="253" t="s">
        <v>21</v>
      </c>
      <c r="N164" s="254" t="s">
        <v>43</v>
      </c>
      <c r="O164" s="41"/>
      <c r="P164" s="201">
        <f>O164*H164</f>
        <v>0</v>
      </c>
      <c r="Q164" s="201">
        <v>0</v>
      </c>
      <c r="R164" s="201">
        <f>Q164*H164</f>
        <v>0</v>
      </c>
      <c r="S164" s="201">
        <v>0</v>
      </c>
      <c r="T164" s="202">
        <f>S164*H164</f>
        <v>0</v>
      </c>
      <c r="AR164" s="23" t="s">
        <v>391</v>
      </c>
      <c r="AT164" s="23" t="s">
        <v>257</v>
      </c>
      <c r="AU164" s="23" t="s">
        <v>81</v>
      </c>
      <c r="AY164" s="23" t="s">
        <v>127</v>
      </c>
      <c r="BE164" s="203">
        <f>IF(N164="základní",J164,0)</f>
        <v>0</v>
      </c>
      <c r="BF164" s="203">
        <f>IF(N164="snížená",J164,0)</f>
        <v>0</v>
      </c>
      <c r="BG164" s="203">
        <f>IF(N164="zákl. přenesená",J164,0)</f>
        <v>0</v>
      </c>
      <c r="BH164" s="203">
        <f>IF(N164="sníž. přenesená",J164,0)</f>
        <v>0</v>
      </c>
      <c r="BI164" s="203">
        <f>IF(N164="nulová",J164,0)</f>
        <v>0</v>
      </c>
      <c r="BJ164" s="23" t="s">
        <v>77</v>
      </c>
      <c r="BK164" s="203">
        <f>ROUND(I164*H164,2)</f>
        <v>0</v>
      </c>
      <c r="BL164" s="23" t="s">
        <v>262</v>
      </c>
      <c r="BM164" s="23" t="s">
        <v>827</v>
      </c>
    </row>
    <row r="165" spans="2:47" s="1" customFormat="1" ht="27">
      <c r="B165" s="40"/>
      <c r="C165" s="62"/>
      <c r="D165" s="232" t="s">
        <v>136</v>
      </c>
      <c r="E165" s="62"/>
      <c r="F165" s="261" t="s">
        <v>826</v>
      </c>
      <c r="G165" s="62"/>
      <c r="H165" s="62"/>
      <c r="I165" s="162"/>
      <c r="J165" s="62"/>
      <c r="K165" s="62"/>
      <c r="L165" s="60"/>
      <c r="M165" s="206"/>
      <c r="N165" s="41"/>
      <c r="O165" s="41"/>
      <c r="P165" s="41"/>
      <c r="Q165" s="41"/>
      <c r="R165" s="41"/>
      <c r="S165" s="41"/>
      <c r="T165" s="77"/>
      <c r="AT165" s="23" t="s">
        <v>136</v>
      </c>
      <c r="AU165" s="23" t="s">
        <v>81</v>
      </c>
    </row>
    <row r="166" spans="2:65" s="1" customFormat="1" ht="31.5" customHeight="1">
      <c r="B166" s="40"/>
      <c r="C166" s="245" t="s">
        <v>427</v>
      </c>
      <c r="D166" s="245" t="s">
        <v>257</v>
      </c>
      <c r="E166" s="246" t="s">
        <v>828</v>
      </c>
      <c r="F166" s="247" t="s">
        <v>829</v>
      </c>
      <c r="G166" s="248" t="s">
        <v>451</v>
      </c>
      <c r="H166" s="249">
        <v>1</v>
      </c>
      <c r="I166" s="250"/>
      <c r="J166" s="251">
        <f>ROUND(I166*H166,2)</f>
        <v>0</v>
      </c>
      <c r="K166" s="247" t="s">
        <v>21</v>
      </c>
      <c r="L166" s="252"/>
      <c r="M166" s="253" t="s">
        <v>21</v>
      </c>
      <c r="N166" s="254" t="s">
        <v>43</v>
      </c>
      <c r="O166" s="41"/>
      <c r="P166" s="201">
        <f>O166*H166</f>
        <v>0</v>
      </c>
      <c r="Q166" s="201">
        <v>0</v>
      </c>
      <c r="R166" s="201">
        <f>Q166*H166</f>
        <v>0</v>
      </c>
      <c r="S166" s="201">
        <v>0</v>
      </c>
      <c r="T166" s="202">
        <f>S166*H166</f>
        <v>0</v>
      </c>
      <c r="AR166" s="23" t="s">
        <v>391</v>
      </c>
      <c r="AT166" s="23" t="s">
        <v>257</v>
      </c>
      <c r="AU166" s="23" t="s">
        <v>81</v>
      </c>
      <c r="AY166" s="23" t="s">
        <v>127</v>
      </c>
      <c r="BE166" s="203">
        <f>IF(N166="základní",J166,0)</f>
        <v>0</v>
      </c>
      <c r="BF166" s="203">
        <f>IF(N166="snížená",J166,0)</f>
        <v>0</v>
      </c>
      <c r="BG166" s="203">
        <f>IF(N166="zákl. přenesená",J166,0)</f>
        <v>0</v>
      </c>
      <c r="BH166" s="203">
        <f>IF(N166="sníž. přenesená",J166,0)</f>
        <v>0</v>
      </c>
      <c r="BI166" s="203">
        <f>IF(N166="nulová",J166,0)</f>
        <v>0</v>
      </c>
      <c r="BJ166" s="23" t="s">
        <v>77</v>
      </c>
      <c r="BK166" s="203">
        <f>ROUND(I166*H166,2)</f>
        <v>0</v>
      </c>
      <c r="BL166" s="23" t="s">
        <v>262</v>
      </c>
      <c r="BM166" s="23" t="s">
        <v>830</v>
      </c>
    </row>
    <row r="167" spans="2:47" s="1" customFormat="1" ht="27">
      <c r="B167" s="40"/>
      <c r="C167" s="62"/>
      <c r="D167" s="232" t="s">
        <v>136</v>
      </c>
      <c r="E167" s="62"/>
      <c r="F167" s="261" t="s">
        <v>829</v>
      </c>
      <c r="G167" s="62"/>
      <c r="H167" s="62"/>
      <c r="I167" s="162"/>
      <c r="J167" s="62"/>
      <c r="K167" s="62"/>
      <c r="L167" s="60"/>
      <c r="M167" s="206"/>
      <c r="N167" s="41"/>
      <c r="O167" s="41"/>
      <c r="P167" s="41"/>
      <c r="Q167" s="41"/>
      <c r="R167" s="41"/>
      <c r="S167" s="41"/>
      <c r="T167" s="77"/>
      <c r="AT167" s="23" t="s">
        <v>136</v>
      </c>
      <c r="AU167" s="23" t="s">
        <v>81</v>
      </c>
    </row>
    <row r="168" spans="2:65" s="1" customFormat="1" ht="31.5" customHeight="1">
      <c r="B168" s="40"/>
      <c r="C168" s="245" t="s">
        <v>434</v>
      </c>
      <c r="D168" s="245" t="s">
        <v>257</v>
      </c>
      <c r="E168" s="246" t="s">
        <v>831</v>
      </c>
      <c r="F168" s="247" t="s">
        <v>832</v>
      </c>
      <c r="G168" s="248" t="s">
        <v>21</v>
      </c>
      <c r="H168" s="249">
        <v>1</v>
      </c>
      <c r="I168" s="250"/>
      <c r="J168" s="251">
        <f>ROUND(I168*H168,2)</f>
        <v>0</v>
      </c>
      <c r="K168" s="247" t="s">
        <v>21</v>
      </c>
      <c r="L168" s="252"/>
      <c r="M168" s="253" t="s">
        <v>21</v>
      </c>
      <c r="N168" s="254" t="s">
        <v>43</v>
      </c>
      <c r="O168" s="41"/>
      <c r="P168" s="201">
        <f>O168*H168</f>
        <v>0</v>
      </c>
      <c r="Q168" s="201">
        <v>0</v>
      </c>
      <c r="R168" s="201">
        <f>Q168*H168</f>
        <v>0</v>
      </c>
      <c r="S168" s="201">
        <v>0</v>
      </c>
      <c r="T168" s="202">
        <f>S168*H168</f>
        <v>0</v>
      </c>
      <c r="AR168" s="23" t="s">
        <v>391</v>
      </c>
      <c r="AT168" s="23" t="s">
        <v>257</v>
      </c>
      <c r="AU168" s="23" t="s">
        <v>81</v>
      </c>
      <c r="AY168" s="23" t="s">
        <v>127</v>
      </c>
      <c r="BE168" s="203">
        <f>IF(N168="základní",J168,0)</f>
        <v>0</v>
      </c>
      <c r="BF168" s="203">
        <f>IF(N168="snížená",J168,0)</f>
        <v>0</v>
      </c>
      <c r="BG168" s="203">
        <f>IF(N168="zákl. přenesená",J168,0)</f>
        <v>0</v>
      </c>
      <c r="BH168" s="203">
        <f>IF(N168="sníž. přenesená",J168,0)</f>
        <v>0</v>
      </c>
      <c r="BI168" s="203">
        <f>IF(N168="nulová",J168,0)</f>
        <v>0</v>
      </c>
      <c r="BJ168" s="23" t="s">
        <v>77</v>
      </c>
      <c r="BK168" s="203">
        <f>ROUND(I168*H168,2)</f>
        <v>0</v>
      </c>
      <c r="BL168" s="23" t="s">
        <v>262</v>
      </c>
      <c r="BM168" s="23" t="s">
        <v>833</v>
      </c>
    </row>
    <row r="169" spans="2:47" s="1" customFormat="1" ht="27">
      <c r="B169" s="40"/>
      <c r="C169" s="62"/>
      <c r="D169" s="232" t="s">
        <v>136</v>
      </c>
      <c r="E169" s="62"/>
      <c r="F169" s="261" t="s">
        <v>832</v>
      </c>
      <c r="G169" s="62"/>
      <c r="H169" s="62"/>
      <c r="I169" s="162"/>
      <c r="J169" s="62"/>
      <c r="K169" s="62"/>
      <c r="L169" s="60"/>
      <c r="M169" s="206"/>
      <c r="N169" s="41"/>
      <c r="O169" s="41"/>
      <c r="P169" s="41"/>
      <c r="Q169" s="41"/>
      <c r="R169" s="41"/>
      <c r="S169" s="41"/>
      <c r="T169" s="77"/>
      <c r="AT169" s="23" t="s">
        <v>136</v>
      </c>
      <c r="AU169" s="23" t="s">
        <v>81</v>
      </c>
    </row>
    <row r="170" spans="2:65" s="1" customFormat="1" ht="22.5" customHeight="1">
      <c r="B170" s="40"/>
      <c r="C170" s="245" t="s">
        <v>439</v>
      </c>
      <c r="D170" s="245" t="s">
        <v>257</v>
      </c>
      <c r="E170" s="246" t="s">
        <v>834</v>
      </c>
      <c r="F170" s="247" t="s">
        <v>746</v>
      </c>
      <c r="G170" s="248" t="s">
        <v>21</v>
      </c>
      <c r="H170" s="249">
        <v>1</v>
      </c>
      <c r="I170" s="250"/>
      <c r="J170" s="251">
        <f>ROUND(I170*H170,2)</f>
        <v>0</v>
      </c>
      <c r="K170" s="247" t="s">
        <v>21</v>
      </c>
      <c r="L170" s="252"/>
      <c r="M170" s="253" t="s">
        <v>21</v>
      </c>
      <c r="N170" s="254" t="s">
        <v>43</v>
      </c>
      <c r="O170" s="41"/>
      <c r="P170" s="201">
        <f>O170*H170</f>
        <v>0</v>
      </c>
      <c r="Q170" s="201">
        <v>0</v>
      </c>
      <c r="R170" s="201">
        <f>Q170*H170</f>
        <v>0</v>
      </c>
      <c r="S170" s="201">
        <v>0</v>
      </c>
      <c r="T170" s="202">
        <f>S170*H170</f>
        <v>0</v>
      </c>
      <c r="AR170" s="23" t="s">
        <v>391</v>
      </c>
      <c r="AT170" s="23" t="s">
        <v>257</v>
      </c>
      <c r="AU170" s="23" t="s">
        <v>81</v>
      </c>
      <c r="AY170" s="23" t="s">
        <v>127</v>
      </c>
      <c r="BE170" s="203">
        <f>IF(N170="základní",J170,0)</f>
        <v>0</v>
      </c>
      <c r="BF170" s="203">
        <f>IF(N170="snížená",J170,0)</f>
        <v>0</v>
      </c>
      <c r="BG170" s="203">
        <f>IF(N170="zákl. přenesená",J170,0)</f>
        <v>0</v>
      </c>
      <c r="BH170" s="203">
        <f>IF(N170="sníž. přenesená",J170,0)</f>
        <v>0</v>
      </c>
      <c r="BI170" s="203">
        <f>IF(N170="nulová",J170,0)</f>
        <v>0</v>
      </c>
      <c r="BJ170" s="23" t="s">
        <v>77</v>
      </c>
      <c r="BK170" s="203">
        <f>ROUND(I170*H170,2)</f>
        <v>0</v>
      </c>
      <c r="BL170" s="23" t="s">
        <v>262</v>
      </c>
      <c r="BM170" s="23" t="s">
        <v>835</v>
      </c>
    </row>
    <row r="171" spans="2:47" s="1" customFormat="1" ht="13.5">
      <c r="B171" s="40"/>
      <c r="C171" s="62"/>
      <c r="D171" s="232" t="s">
        <v>136</v>
      </c>
      <c r="E171" s="62"/>
      <c r="F171" s="261" t="s">
        <v>746</v>
      </c>
      <c r="G171" s="62"/>
      <c r="H171" s="62"/>
      <c r="I171" s="162"/>
      <c r="J171" s="62"/>
      <c r="K171" s="62"/>
      <c r="L171" s="60"/>
      <c r="M171" s="206"/>
      <c r="N171" s="41"/>
      <c r="O171" s="41"/>
      <c r="P171" s="41"/>
      <c r="Q171" s="41"/>
      <c r="R171" s="41"/>
      <c r="S171" s="41"/>
      <c r="T171" s="77"/>
      <c r="AT171" s="23" t="s">
        <v>136</v>
      </c>
      <c r="AU171" s="23" t="s">
        <v>81</v>
      </c>
    </row>
    <row r="172" spans="2:65" s="1" customFormat="1" ht="22.5" customHeight="1">
      <c r="B172" s="40"/>
      <c r="C172" s="245" t="s">
        <v>448</v>
      </c>
      <c r="D172" s="245" t="s">
        <v>257</v>
      </c>
      <c r="E172" s="246" t="s">
        <v>836</v>
      </c>
      <c r="F172" s="247" t="s">
        <v>778</v>
      </c>
      <c r="G172" s="248" t="s">
        <v>451</v>
      </c>
      <c r="H172" s="249">
        <v>1</v>
      </c>
      <c r="I172" s="250"/>
      <c r="J172" s="251">
        <f>ROUND(I172*H172,2)</f>
        <v>0</v>
      </c>
      <c r="K172" s="247" t="s">
        <v>21</v>
      </c>
      <c r="L172" s="252"/>
      <c r="M172" s="253" t="s">
        <v>21</v>
      </c>
      <c r="N172" s="254" t="s">
        <v>43</v>
      </c>
      <c r="O172" s="41"/>
      <c r="P172" s="201">
        <f>O172*H172</f>
        <v>0</v>
      </c>
      <c r="Q172" s="201">
        <v>0</v>
      </c>
      <c r="R172" s="201">
        <f>Q172*H172</f>
        <v>0</v>
      </c>
      <c r="S172" s="201">
        <v>0</v>
      </c>
      <c r="T172" s="202">
        <f>S172*H172</f>
        <v>0</v>
      </c>
      <c r="AR172" s="23" t="s">
        <v>391</v>
      </c>
      <c r="AT172" s="23" t="s">
        <v>257</v>
      </c>
      <c r="AU172" s="23" t="s">
        <v>81</v>
      </c>
      <c r="AY172" s="23" t="s">
        <v>127</v>
      </c>
      <c r="BE172" s="203">
        <f>IF(N172="základní",J172,0)</f>
        <v>0</v>
      </c>
      <c r="BF172" s="203">
        <f>IF(N172="snížená",J172,0)</f>
        <v>0</v>
      </c>
      <c r="BG172" s="203">
        <f>IF(N172="zákl. přenesená",J172,0)</f>
        <v>0</v>
      </c>
      <c r="BH172" s="203">
        <f>IF(N172="sníž. přenesená",J172,0)</f>
        <v>0</v>
      </c>
      <c r="BI172" s="203">
        <f>IF(N172="nulová",J172,0)</f>
        <v>0</v>
      </c>
      <c r="BJ172" s="23" t="s">
        <v>77</v>
      </c>
      <c r="BK172" s="203">
        <f>ROUND(I172*H172,2)</f>
        <v>0</v>
      </c>
      <c r="BL172" s="23" t="s">
        <v>262</v>
      </c>
      <c r="BM172" s="23" t="s">
        <v>837</v>
      </c>
    </row>
    <row r="173" spans="2:47" s="1" customFormat="1" ht="13.5">
      <c r="B173" s="40"/>
      <c r="C173" s="62"/>
      <c r="D173" s="232" t="s">
        <v>136</v>
      </c>
      <c r="E173" s="62"/>
      <c r="F173" s="261" t="s">
        <v>778</v>
      </c>
      <c r="G173" s="62"/>
      <c r="H173" s="62"/>
      <c r="I173" s="162"/>
      <c r="J173" s="62"/>
      <c r="K173" s="62"/>
      <c r="L173" s="60"/>
      <c r="M173" s="206"/>
      <c r="N173" s="41"/>
      <c r="O173" s="41"/>
      <c r="P173" s="41"/>
      <c r="Q173" s="41"/>
      <c r="R173" s="41"/>
      <c r="S173" s="41"/>
      <c r="T173" s="77"/>
      <c r="AT173" s="23" t="s">
        <v>136</v>
      </c>
      <c r="AU173" s="23" t="s">
        <v>81</v>
      </c>
    </row>
    <row r="174" spans="2:65" s="1" customFormat="1" ht="31.5" customHeight="1">
      <c r="B174" s="40"/>
      <c r="C174" s="245" t="s">
        <v>458</v>
      </c>
      <c r="D174" s="245" t="s">
        <v>257</v>
      </c>
      <c r="E174" s="246" t="s">
        <v>838</v>
      </c>
      <c r="F174" s="247" t="s">
        <v>839</v>
      </c>
      <c r="G174" s="248" t="s">
        <v>451</v>
      </c>
      <c r="H174" s="249">
        <v>1</v>
      </c>
      <c r="I174" s="250"/>
      <c r="J174" s="251">
        <f>ROUND(I174*H174,2)</f>
        <v>0</v>
      </c>
      <c r="K174" s="247" t="s">
        <v>21</v>
      </c>
      <c r="L174" s="252"/>
      <c r="M174" s="253" t="s">
        <v>21</v>
      </c>
      <c r="N174" s="254" t="s">
        <v>43</v>
      </c>
      <c r="O174" s="41"/>
      <c r="P174" s="201">
        <f>O174*H174</f>
        <v>0</v>
      </c>
      <c r="Q174" s="201">
        <v>0</v>
      </c>
      <c r="R174" s="201">
        <f>Q174*H174</f>
        <v>0</v>
      </c>
      <c r="S174" s="201">
        <v>0</v>
      </c>
      <c r="T174" s="202">
        <f>S174*H174</f>
        <v>0</v>
      </c>
      <c r="AR174" s="23" t="s">
        <v>391</v>
      </c>
      <c r="AT174" s="23" t="s">
        <v>257</v>
      </c>
      <c r="AU174" s="23" t="s">
        <v>81</v>
      </c>
      <c r="AY174" s="23" t="s">
        <v>127</v>
      </c>
      <c r="BE174" s="203">
        <f>IF(N174="základní",J174,0)</f>
        <v>0</v>
      </c>
      <c r="BF174" s="203">
        <f>IF(N174="snížená",J174,0)</f>
        <v>0</v>
      </c>
      <c r="BG174" s="203">
        <f>IF(N174="zákl. přenesená",J174,0)</f>
        <v>0</v>
      </c>
      <c r="BH174" s="203">
        <f>IF(N174="sníž. přenesená",J174,0)</f>
        <v>0</v>
      </c>
      <c r="BI174" s="203">
        <f>IF(N174="nulová",J174,0)</f>
        <v>0</v>
      </c>
      <c r="BJ174" s="23" t="s">
        <v>77</v>
      </c>
      <c r="BK174" s="203">
        <f>ROUND(I174*H174,2)</f>
        <v>0</v>
      </c>
      <c r="BL174" s="23" t="s">
        <v>262</v>
      </c>
      <c r="BM174" s="23" t="s">
        <v>840</v>
      </c>
    </row>
    <row r="175" spans="2:47" s="1" customFormat="1" ht="13.5">
      <c r="B175" s="40"/>
      <c r="C175" s="62"/>
      <c r="D175" s="232" t="s">
        <v>136</v>
      </c>
      <c r="E175" s="62"/>
      <c r="F175" s="261" t="s">
        <v>839</v>
      </c>
      <c r="G175" s="62"/>
      <c r="H175" s="62"/>
      <c r="I175" s="162"/>
      <c r="J175" s="62"/>
      <c r="K175" s="62"/>
      <c r="L175" s="60"/>
      <c r="M175" s="206"/>
      <c r="N175" s="41"/>
      <c r="O175" s="41"/>
      <c r="P175" s="41"/>
      <c r="Q175" s="41"/>
      <c r="R175" s="41"/>
      <c r="S175" s="41"/>
      <c r="T175" s="77"/>
      <c r="AT175" s="23" t="s">
        <v>136</v>
      </c>
      <c r="AU175" s="23" t="s">
        <v>81</v>
      </c>
    </row>
    <row r="176" spans="2:65" s="1" customFormat="1" ht="22.5" customHeight="1">
      <c r="B176" s="40"/>
      <c r="C176" s="245" t="s">
        <v>463</v>
      </c>
      <c r="D176" s="245" t="s">
        <v>257</v>
      </c>
      <c r="E176" s="246" t="s">
        <v>841</v>
      </c>
      <c r="F176" s="247" t="s">
        <v>842</v>
      </c>
      <c r="G176" s="248" t="s">
        <v>451</v>
      </c>
      <c r="H176" s="249">
        <v>1</v>
      </c>
      <c r="I176" s="250"/>
      <c r="J176" s="251">
        <f>ROUND(I176*H176,2)</f>
        <v>0</v>
      </c>
      <c r="K176" s="247" t="s">
        <v>21</v>
      </c>
      <c r="L176" s="252"/>
      <c r="M176" s="253" t="s">
        <v>21</v>
      </c>
      <c r="N176" s="254" t="s">
        <v>43</v>
      </c>
      <c r="O176" s="41"/>
      <c r="P176" s="201">
        <f>O176*H176</f>
        <v>0</v>
      </c>
      <c r="Q176" s="201">
        <v>0</v>
      </c>
      <c r="R176" s="201">
        <f>Q176*H176</f>
        <v>0</v>
      </c>
      <c r="S176" s="201">
        <v>0</v>
      </c>
      <c r="T176" s="202">
        <f>S176*H176</f>
        <v>0</v>
      </c>
      <c r="AR176" s="23" t="s">
        <v>391</v>
      </c>
      <c r="AT176" s="23" t="s">
        <v>257</v>
      </c>
      <c r="AU176" s="23" t="s">
        <v>81</v>
      </c>
      <c r="AY176" s="23" t="s">
        <v>127</v>
      </c>
      <c r="BE176" s="203">
        <f>IF(N176="základní",J176,0)</f>
        <v>0</v>
      </c>
      <c r="BF176" s="203">
        <f>IF(N176="snížená",J176,0)</f>
        <v>0</v>
      </c>
      <c r="BG176" s="203">
        <f>IF(N176="zákl. přenesená",J176,0)</f>
        <v>0</v>
      </c>
      <c r="BH176" s="203">
        <f>IF(N176="sníž. přenesená",J176,0)</f>
        <v>0</v>
      </c>
      <c r="BI176" s="203">
        <f>IF(N176="nulová",J176,0)</f>
        <v>0</v>
      </c>
      <c r="BJ176" s="23" t="s">
        <v>77</v>
      </c>
      <c r="BK176" s="203">
        <f>ROUND(I176*H176,2)</f>
        <v>0</v>
      </c>
      <c r="BL176" s="23" t="s">
        <v>262</v>
      </c>
      <c r="BM176" s="23" t="s">
        <v>843</v>
      </c>
    </row>
    <row r="177" spans="2:47" s="1" customFormat="1" ht="13.5">
      <c r="B177" s="40"/>
      <c r="C177" s="62"/>
      <c r="D177" s="232" t="s">
        <v>136</v>
      </c>
      <c r="E177" s="62"/>
      <c r="F177" s="261" t="s">
        <v>842</v>
      </c>
      <c r="G177" s="62"/>
      <c r="H177" s="62"/>
      <c r="I177" s="162"/>
      <c r="J177" s="62"/>
      <c r="K177" s="62"/>
      <c r="L177" s="60"/>
      <c r="M177" s="206"/>
      <c r="N177" s="41"/>
      <c r="O177" s="41"/>
      <c r="P177" s="41"/>
      <c r="Q177" s="41"/>
      <c r="R177" s="41"/>
      <c r="S177" s="41"/>
      <c r="T177" s="77"/>
      <c r="AT177" s="23" t="s">
        <v>136</v>
      </c>
      <c r="AU177" s="23" t="s">
        <v>81</v>
      </c>
    </row>
    <row r="178" spans="2:65" s="1" customFormat="1" ht="22.5" customHeight="1">
      <c r="B178" s="40"/>
      <c r="C178" s="245" t="s">
        <v>471</v>
      </c>
      <c r="D178" s="245" t="s">
        <v>257</v>
      </c>
      <c r="E178" s="246" t="s">
        <v>844</v>
      </c>
      <c r="F178" s="247" t="s">
        <v>845</v>
      </c>
      <c r="G178" s="248" t="s">
        <v>451</v>
      </c>
      <c r="H178" s="249">
        <v>1</v>
      </c>
      <c r="I178" s="250"/>
      <c r="J178" s="251">
        <f>ROUND(I178*H178,2)</f>
        <v>0</v>
      </c>
      <c r="K178" s="247" t="s">
        <v>21</v>
      </c>
      <c r="L178" s="252"/>
      <c r="M178" s="253" t="s">
        <v>21</v>
      </c>
      <c r="N178" s="254" t="s">
        <v>43</v>
      </c>
      <c r="O178" s="41"/>
      <c r="P178" s="201">
        <f>O178*H178</f>
        <v>0</v>
      </c>
      <c r="Q178" s="201">
        <v>0</v>
      </c>
      <c r="R178" s="201">
        <f>Q178*H178</f>
        <v>0</v>
      </c>
      <c r="S178" s="201">
        <v>0</v>
      </c>
      <c r="T178" s="202">
        <f>S178*H178</f>
        <v>0</v>
      </c>
      <c r="AR178" s="23" t="s">
        <v>391</v>
      </c>
      <c r="AT178" s="23" t="s">
        <v>257</v>
      </c>
      <c r="AU178" s="23" t="s">
        <v>81</v>
      </c>
      <c r="AY178" s="23" t="s">
        <v>127</v>
      </c>
      <c r="BE178" s="203">
        <f>IF(N178="základní",J178,0)</f>
        <v>0</v>
      </c>
      <c r="BF178" s="203">
        <f>IF(N178="snížená",J178,0)</f>
        <v>0</v>
      </c>
      <c r="BG178" s="203">
        <f>IF(N178="zákl. přenesená",J178,0)</f>
        <v>0</v>
      </c>
      <c r="BH178" s="203">
        <f>IF(N178="sníž. přenesená",J178,0)</f>
        <v>0</v>
      </c>
      <c r="BI178" s="203">
        <f>IF(N178="nulová",J178,0)</f>
        <v>0</v>
      </c>
      <c r="BJ178" s="23" t="s">
        <v>77</v>
      </c>
      <c r="BK178" s="203">
        <f>ROUND(I178*H178,2)</f>
        <v>0</v>
      </c>
      <c r="BL178" s="23" t="s">
        <v>262</v>
      </c>
      <c r="BM178" s="23" t="s">
        <v>846</v>
      </c>
    </row>
    <row r="179" spans="2:47" s="1" customFormat="1" ht="13.5">
      <c r="B179" s="40"/>
      <c r="C179" s="62"/>
      <c r="D179" s="232" t="s">
        <v>136</v>
      </c>
      <c r="E179" s="62"/>
      <c r="F179" s="261" t="s">
        <v>845</v>
      </c>
      <c r="G179" s="62"/>
      <c r="H179" s="62"/>
      <c r="I179" s="162"/>
      <c r="J179" s="62"/>
      <c r="K179" s="62"/>
      <c r="L179" s="60"/>
      <c r="M179" s="206"/>
      <c r="N179" s="41"/>
      <c r="O179" s="41"/>
      <c r="P179" s="41"/>
      <c r="Q179" s="41"/>
      <c r="R179" s="41"/>
      <c r="S179" s="41"/>
      <c r="T179" s="77"/>
      <c r="AT179" s="23" t="s">
        <v>136</v>
      </c>
      <c r="AU179" s="23" t="s">
        <v>81</v>
      </c>
    </row>
    <row r="180" spans="2:65" s="1" customFormat="1" ht="31.5" customHeight="1">
      <c r="B180" s="40"/>
      <c r="C180" s="245" t="s">
        <v>477</v>
      </c>
      <c r="D180" s="245" t="s">
        <v>257</v>
      </c>
      <c r="E180" s="246" t="s">
        <v>847</v>
      </c>
      <c r="F180" s="247" t="s">
        <v>848</v>
      </c>
      <c r="G180" s="248" t="s">
        <v>451</v>
      </c>
      <c r="H180" s="249">
        <v>1</v>
      </c>
      <c r="I180" s="250"/>
      <c r="J180" s="251">
        <f>ROUND(I180*H180,2)</f>
        <v>0</v>
      </c>
      <c r="K180" s="247" t="s">
        <v>21</v>
      </c>
      <c r="L180" s="252"/>
      <c r="M180" s="253" t="s">
        <v>21</v>
      </c>
      <c r="N180" s="254" t="s">
        <v>43</v>
      </c>
      <c r="O180" s="41"/>
      <c r="P180" s="201">
        <f>O180*H180</f>
        <v>0</v>
      </c>
      <c r="Q180" s="201">
        <v>0</v>
      </c>
      <c r="R180" s="201">
        <f>Q180*H180</f>
        <v>0</v>
      </c>
      <c r="S180" s="201">
        <v>0</v>
      </c>
      <c r="T180" s="202">
        <f>S180*H180</f>
        <v>0</v>
      </c>
      <c r="AR180" s="23" t="s">
        <v>391</v>
      </c>
      <c r="AT180" s="23" t="s">
        <v>257</v>
      </c>
      <c r="AU180" s="23" t="s">
        <v>81</v>
      </c>
      <c r="AY180" s="23" t="s">
        <v>127</v>
      </c>
      <c r="BE180" s="203">
        <f>IF(N180="základní",J180,0)</f>
        <v>0</v>
      </c>
      <c r="BF180" s="203">
        <f>IF(N180="snížená",J180,0)</f>
        <v>0</v>
      </c>
      <c r="BG180" s="203">
        <f>IF(N180="zákl. přenesená",J180,0)</f>
        <v>0</v>
      </c>
      <c r="BH180" s="203">
        <f>IF(N180="sníž. přenesená",J180,0)</f>
        <v>0</v>
      </c>
      <c r="BI180" s="203">
        <f>IF(N180="nulová",J180,0)</f>
        <v>0</v>
      </c>
      <c r="BJ180" s="23" t="s">
        <v>77</v>
      </c>
      <c r="BK180" s="203">
        <f>ROUND(I180*H180,2)</f>
        <v>0</v>
      </c>
      <c r="BL180" s="23" t="s">
        <v>262</v>
      </c>
      <c r="BM180" s="23" t="s">
        <v>849</v>
      </c>
    </row>
    <row r="181" spans="2:47" s="1" customFormat="1" ht="27">
      <c r="B181" s="40"/>
      <c r="C181" s="62"/>
      <c r="D181" s="232" t="s">
        <v>136</v>
      </c>
      <c r="E181" s="62"/>
      <c r="F181" s="261" t="s">
        <v>848</v>
      </c>
      <c r="G181" s="62"/>
      <c r="H181" s="62"/>
      <c r="I181" s="162"/>
      <c r="J181" s="62"/>
      <c r="K181" s="62"/>
      <c r="L181" s="60"/>
      <c r="M181" s="206"/>
      <c r="N181" s="41"/>
      <c r="O181" s="41"/>
      <c r="P181" s="41"/>
      <c r="Q181" s="41"/>
      <c r="R181" s="41"/>
      <c r="S181" s="41"/>
      <c r="T181" s="77"/>
      <c r="AT181" s="23" t="s">
        <v>136</v>
      </c>
      <c r="AU181" s="23" t="s">
        <v>81</v>
      </c>
    </row>
    <row r="182" spans="2:65" s="1" customFormat="1" ht="22.5" customHeight="1">
      <c r="B182" s="40"/>
      <c r="C182" s="245" t="s">
        <v>486</v>
      </c>
      <c r="D182" s="245" t="s">
        <v>257</v>
      </c>
      <c r="E182" s="246" t="s">
        <v>850</v>
      </c>
      <c r="F182" s="247" t="s">
        <v>851</v>
      </c>
      <c r="G182" s="248" t="s">
        <v>451</v>
      </c>
      <c r="H182" s="249">
        <v>1</v>
      </c>
      <c r="I182" s="250"/>
      <c r="J182" s="251">
        <f>ROUND(I182*H182,2)</f>
        <v>0</v>
      </c>
      <c r="K182" s="247" t="s">
        <v>21</v>
      </c>
      <c r="L182" s="252"/>
      <c r="M182" s="253" t="s">
        <v>21</v>
      </c>
      <c r="N182" s="254" t="s">
        <v>43</v>
      </c>
      <c r="O182" s="41"/>
      <c r="P182" s="201">
        <f>O182*H182</f>
        <v>0</v>
      </c>
      <c r="Q182" s="201">
        <v>0</v>
      </c>
      <c r="R182" s="201">
        <f>Q182*H182</f>
        <v>0</v>
      </c>
      <c r="S182" s="201">
        <v>0</v>
      </c>
      <c r="T182" s="202">
        <f>S182*H182</f>
        <v>0</v>
      </c>
      <c r="AR182" s="23" t="s">
        <v>391</v>
      </c>
      <c r="AT182" s="23" t="s">
        <v>257</v>
      </c>
      <c r="AU182" s="23" t="s">
        <v>81</v>
      </c>
      <c r="AY182" s="23" t="s">
        <v>127</v>
      </c>
      <c r="BE182" s="203">
        <f>IF(N182="základní",J182,0)</f>
        <v>0</v>
      </c>
      <c r="BF182" s="203">
        <f>IF(N182="snížená",J182,0)</f>
        <v>0</v>
      </c>
      <c r="BG182" s="203">
        <f>IF(N182="zákl. přenesená",J182,0)</f>
        <v>0</v>
      </c>
      <c r="BH182" s="203">
        <f>IF(N182="sníž. přenesená",J182,0)</f>
        <v>0</v>
      </c>
      <c r="BI182" s="203">
        <f>IF(N182="nulová",J182,0)</f>
        <v>0</v>
      </c>
      <c r="BJ182" s="23" t="s">
        <v>77</v>
      </c>
      <c r="BK182" s="203">
        <f>ROUND(I182*H182,2)</f>
        <v>0</v>
      </c>
      <c r="BL182" s="23" t="s">
        <v>262</v>
      </c>
      <c r="BM182" s="23" t="s">
        <v>852</v>
      </c>
    </row>
    <row r="183" spans="2:47" s="1" customFormat="1" ht="13.5">
      <c r="B183" s="40"/>
      <c r="C183" s="62"/>
      <c r="D183" s="232" t="s">
        <v>136</v>
      </c>
      <c r="E183" s="62"/>
      <c r="F183" s="261" t="s">
        <v>851</v>
      </c>
      <c r="G183" s="62"/>
      <c r="H183" s="62"/>
      <c r="I183" s="162"/>
      <c r="J183" s="62"/>
      <c r="K183" s="62"/>
      <c r="L183" s="60"/>
      <c r="M183" s="206"/>
      <c r="N183" s="41"/>
      <c r="O183" s="41"/>
      <c r="P183" s="41"/>
      <c r="Q183" s="41"/>
      <c r="R183" s="41"/>
      <c r="S183" s="41"/>
      <c r="T183" s="77"/>
      <c r="AT183" s="23" t="s">
        <v>136</v>
      </c>
      <c r="AU183" s="23" t="s">
        <v>81</v>
      </c>
    </row>
    <row r="184" spans="2:65" s="1" customFormat="1" ht="22.5" customHeight="1">
      <c r="B184" s="40"/>
      <c r="C184" s="245" t="s">
        <v>492</v>
      </c>
      <c r="D184" s="245" t="s">
        <v>257</v>
      </c>
      <c r="E184" s="246" t="s">
        <v>853</v>
      </c>
      <c r="F184" s="247" t="s">
        <v>854</v>
      </c>
      <c r="G184" s="248" t="s">
        <v>451</v>
      </c>
      <c r="H184" s="249">
        <v>1</v>
      </c>
      <c r="I184" s="250"/>
      <c r="J184" s="251">
        <f>ROUND(I184*H184,2)</f>
        <v>0</v>
      </c>
      <c r="K184" s="247" t="s">
        <v>21</v>
      </c>
      <c r="L184" s="252"/>
      <c r="M184" s="253" t="s">
        <v>21</v>
      </c>
      <c r="N184" s="254" t="s">
        <v>43</v>
      </c>
      <c r="O184" s="41"/>
      <c r="P184" s="201">
        <f>O184*H184</f>
        <v>0</v>
      </c>
      <c r="Q184" s="201">
        <v>0</v>
      </c>
      <c r="R184" s="201">
        <f>Q184*H184</f>
        <v>0</v>
      </c>
      <c r="S184" s="201">
        <v>0</v>
      </c>
      <c r="T184" s="202">
        <f>S184*H184</f>
        <v>0</v>
      </c>
      <c r="AR184" s="23" t="s">
        <v>391</v>
      </c>
      <c r="AT184" s="23" t="s">
        <v>257</v>
      </c>
      <c r="AU184" s="23" t="s">
        <v>81</v>
      </c>
      <c r="AY184" s="23" t="s">
        <v>127</v>
      </c>
      <c r="BE184" s="203">
        <f>IF(N184="základní",J184,0)</f>
        <v>0</v>
      </c>
      <c r="BF184" s="203">
        <f>IF(N184="snížená",J184,0)</f>
        <v>0</v>
      </c>
      <c r="BG184" s="203">
        <f>IF(N184="zákl. přenesená",J184,0)</f>
        <v>0</v>
      </c>
      <c r="BH184" s="203">
        <f>IF(N184="sníž. přenesená",J184,0)</f>
        <v>0</v>
      </c>
      <c r="BI184" s="203">
        <f>IF(N184="nulová",J184,0)</f>
        <v>0</v>
      </c>
      <c r="BJ184" s="23" t="s">
        <v>77</v>
      </c>
      <c r="BK184" s="203">
        <f>ROUND(I184*H184,2)</f>
        <v>0</v>
      </c>
      <c r="BL184" s="23" t="s">
        <v>262</v>
      </c>
      <c r="BM184" s="23" t="s">
        <v>855</v>
      </c>
    </row>
    <row r="185" spans="2:47" s="1" customFormat="1" ht="13.5">
      <c r="B185" s="40"/>
      <c r="C185" s="62"/>
      <c r="D185" s="232" t="s">
        <v>136</v>
      </c>
      <c r="E185" s="62"/>
      <c r="F185" s="261" t="s">
        <v>854</v>
      </c>
      <c r="G185" s="62"/>
      <c r="H185" s="62"/>
      <c r="I185" s="162"/>
      <c r="J185" s="62"/>
      <c r="K185" s="62"/>
      <c r="L185" s="60"/>
      <c r="M185" s="206"/>
      <c r="N185" s="41"/>
      <c r="O185" s="41"/>
      <c r="P185" s="41"/>
      <c r="Q185" s="41"/>
      <c r="R185" s="41"/>
      <c r="S185" s="41"/>
      <c r="T185" s="77"/>
      <c r="AT185" s="23" t="s">
        <v>136</v>
      </c>
      <c r="AU185" s="23" t="s">
        <v>81</v>
      </c>
    </row>
    <row r="186" spans="2:65" s="1" customFormat="1" ht="22.5" customHeight="1">
      <c r="B186" s="40"/>
      <c r="C186" s="245" t="s">
        <v>497</v>
      </c>
      <c r="D186" s="245" t="s">
        <v>257</v>
      </c>
      <c r="E186" s="246" t="s">
        <v>856</v>
      </c>
      <c r="F186" s="247" t="s">
        <v>808</v>
      </c>
      <c r="G186" s="248" t="s">
        <v>451</v>
      </c>
      <c r="H186" s="249">
        <v>1</v>
      </c>
      <c r="I186" s="250"/>
      <c r="J186" s="251">
        <f>ROUND(I186*H186,2)</f>
        <v>0</v>
      </c>
      <c r="K186" s="247" t="s">
        <v>21</v>
      </c>
      <c r="L186" s="252"/>
      <c r="M186" s="253" t="s">
        <v>21</v>
      </c>
      <c r="N186" s="254" t="s">
        <v>43</v>
      </c>
      <c r="O186" s="41"/>
      <c r="P186" s="201">
        <f>O186*H186</f>
        <v>0</v>
      </c>
      <c r="Q186" s="201">
        <v>0</v>
      </c>
      <c r="R186" s="201">
        <f>Q186*H186</f>
        <v>0</v>
      </c>
      <c r="S186" s="201">
        <v>0</v>
      </c>
      <c r="T186" s="202">
        <f>S186*H186</f>
        <v>0</v>
      </c>
      <c r="AR186" s="23" t="s">
        <v>391</v>
      </c>
      <c r="AT186" s="23" t="s">
        <v>257</v>
      </c>
      <c r="AU186" s="23" t="s">
        <v>81</v>
      </c>
      <c r="AY186" s="23" t="s">
        <v>127</v>
      </c>
      <c r="BE186" s="203">
        <f>IF(N186="základní",J186,0)</f>
        <v>0</v>
      </c>
      <c r="BF186" s="203">
        <f>IF(N186="snížená",J186,0)</f>
        <v>0</v>
      </c>
      <c r="BG186" s="203">
        <f>IF(N186="zákl. přenesená",J186,0)</f>
        <v>0</v>
      </c>
      <c r="BH186" s="203">
        <f>IF(N186="sníž. přenesená",J186,0)</f>
        <v>0</v>
      </c>
      <c r="BI186" s="203">
        <f>IF(N186="nulová",J186,0)</f>
        <v>0</v>
      </c>
      <c r="BJ186" s="23" t="s">
        <v>77</v>
      </c>
      <c r="BK186" s="203">
        <f>ROUND(I186*H186,2)</f>
        <v>0</v>
      </c>
      <c r="BL186" s="23" t="s">
        <v>262</v>
      </c>
      <c r="BM186" s="23" t="s">
        <v>857</v>
      </c>
    </row>
    <row r="187" spans="2:47" s="1" customFormat="1" ht="13.5">
      <c r="B187" s="40"/>
      <c r="C187" s="62"/>
      <c r="D187" s="232" t="s">
        <v>136</v>
      </c>
      <c r="E187" s="62"/>
      <c r="F187" s="261" t="s">
        <v>808</v>
      </c>
      <c r="G187" s="62"/>
      <c r="H187" s="62"/>
      <c r="I187" s="162"/>
      <c r="J187" s="62"/>
      <c r="K187" s="62"/>
      <c r="L187" s="60"/>
      <c r="M187" s="206"/>
      <c r="N187" s="41"/>
      <c r="O187" s="41"/>
      <c r="P187" s="41"/>
      <c r="Q187" s="41"/>
      <c r="R187" s="41"/>
      <c r="S187" s="41"/>
      <c r="T187" s="77"/>
      <c r="AT187" s="23" t="s">
        <v>136</v>
      </c>
      <c r="AU187" s="23" t="s">
        <v>81</v>
      </c>
    </row>
    <row r="188" spans="2:65" s="1" customFormat="1" ht="22.5" customHeight="1">
      <c r="B188" s="40"/>
      <c r="C188" s="245" t="s">
        <v>503</v>
      </c>
      <c r="D188" s="245" t="s">
        <v>257</v>
      </c>
      <c r="E188" s="246" t="s">
        <v>858</v>
      </c>
      <c r="F188" s="247" t="s">
        <v>811</v>
      </c>
      <c r="G188" s="248" t="s">
        <v>451</v>
      </c>
      <c r="H188" s="249">
        <v>1</v>
      </c>
      <c r="I188" s="250"/>
      <c r="J188" s="251">
        <f>ROUND(I188*H188,2)</f>
        <v>0</v>
      </c>
      <c r="K188" s="247" t="s">
        <v>21</v>
      </c>
      <c r="L188" s="252"/>
      <c r="M188" s="253" t="s">
        <v>21</v>
      </c>
      <c r="N188" s="254" t="s">
        <v>43</v>
      </c>
      <c r="O188" s="41"/>
      <c r="P188" s="201">
        <f>O188*H188</f>
        <v>0</v>
      </c>
      <c r="Q188" s="201">
        <v>0</v>
      </c>
      <c r="R188" s="201">
        <f>Q188*H188</f>
        <v>0</v>
      </c>
      <c r="S188" s="201">
        <v>0</v>
      </c>
      <c r="T188" s="202">
        <f>S188*H188</f>
        <v>0</v>
      </c>
      <c r="AR188" s="23" t="s">
        <v>391</v>
      </c>
      <c r="AT188" s="23" t="s">
        <v>257</v>
      </c>
      <c r="AU188" s="23" t="s">
        <v>81</v>
      </c>
      <c r="AY188" s="23" t="s">
        <v>127</v>
      </c>
      <c r="BE188" s="203">
        <f>IF(N188="základní",J188,0)</f>
        <v>0</v>
      </c>
      <c r="BF188" s="203">
        <f>IF(N188="snížená",J188,0)</f>
        <v>0</v>
      </c>
      <c r="BG188" s="203">
        <f>IF(N188="zákl. přenesená",J188,0)</f>
        <v>0</v>
      </c>
      <c r="BH188" s="203">
        <f>IF(N188="sníž. přenesená",J188,0)</f>
        <v>0</v>
      </c>
      <c r="BI188" s="203">
        <f>IF(N188="nulová",J188,0)</f>
        <v>0</v>
      </c>
      <c r="BJ188" s="23" t="s">
        <v>77</v>
      </c>
      <c r="BK188" s="203">
        <f>ROUND(I188*H188,2)</f>
        <v>0</v>
      </c>
      <c r="BL188" s="23" t="s">
        <v>262</v>
      </c>
      <c r="BM188" s="23" t="s">
        <v>859</v>
      </c>
    </row>
    <row r="189" spans="2:47" s="1" customFormat="1" ht="13.5">
      <c r="B189" s="40"/>
      <c r="C189" s="62"/>
      <c r="D189" s="232" t="s">
        <v>136</v>
      </c>
      <c r="E189" s="62"/>
      <c r="F189" s="261" t="s">
        <v>811</v>
      </c>
      <c r="G189" s="62"/>
      <c r="H189" s="62"/>
      <c r="I189" s="162"/>
      <c r="J189" s="62"/>
      <c r="K189" s="62"/>
      <c r="L189" s="60"/>
      <c r="M189" s="206"/>
      <c r="N189" s="41"/>
      <c r="O189" s="41"/>
      <c r="P189" s="41"/>
      <c r="Q189" s="41"/>
      <c r="R189" s="41"/>
      <c r="S189" s="41"/>
      <c r="T189" s="77"/>
      <c r="AT189" s="23" t="s">
        <v>136</v>
      </c>
      <c r="AU189" s="23" t="s">
        <v>81</v>
      </c>
    </row>
    <row r="190" spans="2:65" s="1" customFormat="1" ht="22.5" customHeight="1">
      <c r="B190" s="40"/>
      <c r="C190" s="245" t="s">
        <v>509</v>
      </c>
      <c r="D190" s="245" t="s">
        <v>257</v>
      </c>
      <c r="E190" s="246" t="s">
        <v>860</v>
      </c>
      <c r="F190" s="247" t="s">
        <v>814</v>
      </c>
      <c r="G190" s="248" t="s">
        <v>451</v>
      </c>
      <c r="H190" s="249">
        <v>1</v>
      </c>
      <c r="I190" s="250"/>
      <c r="J190" s="251">
        <f>ROUND(I190*H190,2)</f>
        <v>0</v>
      </c>
      <c r="K190" s="247" t="s">
        <v>21</v>
      </c>
      <c r="L190" s="252"/>
      <c r="M190" s="253" t="s">
        <v>21</v>
      </c>
      <c r="N190" s="254" t="s">
        <v>43</v>
      </c>
      <c r="O190" s="41"/>
      <c r="P190" s="201">
        <f>O190*H190</f>
        <v>0</v>
      </c>
      <c r="Q190" s="201">
        <v>0</v>
      </c>
      <c r="R190" s="201">
        <f>Q190*H190</f>
        <v>0</v>
      </c>
      <c r="S190" s="201">
        <v>0</v>
      </c>
      <c r="T190" s="202">
        <f>S190*H190</f>
        <v>0</v>
      </c>
      <c r="AR190" s="23" t="s">
        <v>391</v>
      </c>
      <c r="AT190" s="23" t="s">
        <v>257</v>
      </c>
      <c r="AU190" s="23" t="s">
        <v>81</v>
      </c>
      <c r="AY190" s="23" t="s">
        <v>127</v>
      </c>
      <c r="BE190" s="203">
        <f>IF(N190="základní",J190,0)</f>
        <v>0</v>
      </c>
      <c r="BF190" s="203">
        <f>IF(N190="snížená",J190,0)</f>
        <v>0</v>
      </c>
      <c r="BG190" s="203">
        <f>IF(N190="zákl. přenesená",J190,0)</f>
        <v>0</v>
      </c>
      <c r="BH190" s="203">
        <f>IF(N190="sníž. přenesená",J190,0)</f>
        <v>0</v>
      </c>
      <c r="BI190" s="203">
        <f>IF(N190="nulová",J190,0)</f>
        <v>0</v>
      </c>
      <c r="BJ190" s="23" t="s">
        <v>77</v>
      </c>
      <c r="BK190" s="203">
        <f>ROUND(I190*H190,2)</f>
        <v>0</v>
      </c>
      <c r="BL190" s="23" t="s">
        <v>262</v>
      </c>
      <c r="BM190" s="23" t="s">
        <v>861</v>
      </c>
    </row>
    <row r="191" spans="2:47" s="1" customFormat="1" ht="13.5">
      <c r="B191" s="40"/>
      <c r="C191" s="62"/>
      <c r="D191" s="232" t="s">
        <v>136</v>
      </c>
      <c r="E191" s="62"/>
      <c r="F191" s="261" t="s">
        <v>814</v>
      </c>
      <c r="G191" s="62"/>
      <c r="H191" s="62"/>
      <c r="I191" s="162"/>
      <c r="J191" s="62"/>
      <c r="K191" s="62"/>
      <c r="L191" s="60"/>
      <c r="M191" s="206"/>
      <c r="N191" s="41"/>
      <c r="O191" s="41"/>
      <c r="P191" s="41"/>
      <c r="Q191" s="41"/>
      <c r="R191" s="41"/>
      <c r="S191" s="41"/>
      <c r="T191" s="77"/>
      <c r="AT191" s="23" t="s">
        <v>136</v>
      </c>
      <c r="AU191" s="23" t="s">
        <v>81</v>
      </c>
    </row>
    <row r="192" spans="2:65" s="1" customFormat="1" ht="22.5" customHeight="1">
      <c r="B192" s="40"/>
      <c r="C192" s="245" t="s">
        <v>514</v>
      </c>
      <c r="D192" s="245" t="s">
        <v>257</v>
      </c>
      <c r="E192" s="246" t="s">
        <v>862</v>
      </c>
      <c r="F192" s="247" t="s">
        <v>863</v>
      </c>
      <c r="G192" s="248" t="s">
        <v>451</v>
      </c>
      <c r="H192" s="249">
        <v>1</v>
      </c>
      <c r="I192" s="250"/>
      <c r="J192" s="251">
        <f>ROUND(I192*H192,2)</f>
        <v>0</v>
      </c>
      <c r="K192" s="247" t="s">
        <v>21</v>
      </c>
      <c r="L192" s="252"/>
      <c r="M192" s="253" t="s">
        <v>21</v>
      </c>
      <c r="N192" s="254" t="s">
        <v>43</v>
      </c>
      <c r="O192" s="41"/>
      <c r="P192" s="201">
        <f>O192*H192</f>
        <v>0</v>
      </c>
      <c r="Q192" s="201">
        <v>0</v>
      </c>
      <c r="R192" s="201">
        <f>Q192*H192</f>
        <v>0</v>
      </c>
      <c r="S192" s="201">
        <v>0</v>
      </c>
      <c r="T192" s="202">
        <f>S192*H192</f>
        <v>0</v>
      </c>
      <c r="AR192" s="23" t="s">
        <v>391</v>
      </c>
      <c r="AT192" s="23" t="s">
        <v>257</v>
      </c>
      <c r="AU192" s="23" t="s">
        <v>81</v>
      </c>
      <c r="AY192" s="23" t="s">
        <v>127</v>
      </c>
      <c r="BE192" s="203">
        <f>IF(N192="základní",J192,0)</f>
        <v>0</v>
      </c>
      <c r="BF192" s="203">
        <f>IF(N192="snížená",J192,0)</f>
        <v>0</v>
      </c>
      <c r="BG192" s="203">
        <f>IF(N192="zákl. přenesená",J192,0)</f>
        <v>0</v>
      </c>
      <c r="BH192" s="203">
        <f>IF(N192="sníž. přenesená",J192,0)</f>
        <v>0</v>
      </c>
      <c r="BI192" s="203">
        <f>IF(N192="nulová",J192,0)</f>
        <v>0</v>
      </c>
      <c r="BJ192" s="23" t="s">
        <v>77</v>
      </c>
      <c r="BK192" s="203">
        <f>ROUND(I192*H192,2)</f>
        <v>0</v>
      </c>
      <c r="BL192" s="23" t="s">
        <v>262</v>
      </c>
      <c r="BM192" s="23" t="s">
        <v>864</v>
      </c>
    </row>
    <row r="193" spans="2:47" s="1" customFormat="1" ht="13.5">
      <c r="B193" s="40"/>
      <c r="C193" s="62"/>
      <c r="D193" s="232" t="s">
        <v>136</v>
      </c>
      <c r="E193" s="62"/>
      <c r="F193" s="261" t="s">
        <v>863</v>
      </c>
      <c r="G193" s="62"/>
      <c r="H193" s="62"/>
      <c r="I193" s="162"/>
      <c r="J193" s="62"/>
      <c r="K193" s="62"/>
      <c r="L193" s="60"/>
      <c r="M193" s="206"/>
      <c r="N193" s="41"/>
      <c r="O193" s="41"/>
      <c r="P193" s="41"/>
      <c r="Q193" s="41"/>
      <c r="R193" s="41"/>
      <c r="S193" s="41"/>
      <c r="T193" s="77"/>
      <c r="AT193" s="23" t="s">
        <v>136</v>
      </c>
      <c r="AU193" s="23" t="s">
        <v>81</v>
      </c>
    </row>
    <row r="194" spans="2:65" s="1" customFormat="1" ht="31.5" customHeight="1">
      <c r="B194" s="40"/>
      <c r="C194" s="245" t="s">
        <v>519</v>
      </c>
      <c r="D194" s="245" t="s">
        <v>257</v>
      </c>
      <c r="E194" s="246" t="s">
        <v>865</v>
      </c>
      <c r="F194" s="247" t="s">
        <v>866</v>
      </c>
      <c r="G194" s="248" t="s">
        <v>170</v>
      </c>
      <c r="H194" s="249">
        <v>160</v>
      </c>
      <c r="I194" s="250"/>
      <c r="J194" s="251">
        <f>ROUND(I194*H194,2)</f>
        <v>0</v>
      </c>
      <c r="K194" s="247" t="s">
        <v>21</v>
      </c>
      <c r="L194" s="252"/>
      <c r="M194" s="253" t="s">
        <v>21</v>
      </c>
      <c r="N194" s="254" t="s">
        <v>43</v>
      </c>
      <c r="O194" s="41"/>
      <c r="P194" s="201">
        <f>O194*H194</f>
        <v>0</v>
      </c>
      <c r="Q194" s="201">
        <v>0</v>
      </c>
      <c r="R194" s="201">
        <f>Q194*H194</f>
        <v>0</v>
      </c>
      <c r="S194" s="201">
        <v>0</v>
      </c>
      <c r="T194" s="202">
        <f>S194*H194</f>
        <v>0</v>
      </c>
      <c r="AR194" s="23" t="s">
        <v>391</v>
      </c>
      <c r="AT194" s="23" t="s">
        <v>257</v>
      </c>
      <c r="AU194" s="23" t="s">
        <v>81</v>
      </c>
      <c r="AY194" s="23" t="s">
        <v>127</v>
      </c>
      <c r="BE194" s="203">
        <f>IF(N194="základní",J194,0)</f>
        <v>0</v>
      </c>
      <c r="BF194" s="203">
        <f>IF(N194="snížená",J194,0)</f>
        <v>0</v>
      </c>
      <c r="BG194" s="203">
        <f>IF(N194="zákl. přenesená",J194,0)</f>
        <v>0</v>
      </c>
      <c r="BH194" s="203">
        <f>IF(N194="sníž. přenesená",J194,0)</f>
        <v>0</v>
      </c>
      <c r="BI194" s="203">
        <f>IF(N194="nulová",J194,0)</f>
        <v>0</v>
      </c>
      <c r="BJ194" s="23" t="s">
        <v>77</v>
      </c>
      <c r="BK194" s="203">
        <f>ROUND(I194*H194,2)</f>
        <v>0</v>
      </c>
      <c r="BL194" s="23" t="s">
        <v>262</v>
      </c>
      <c r="BM194" s="23" t="s">
        <v>867</v>
      </c>
    </row>
    <row r="195" spans="2:47" s="1" customFormat="1" ht="27">
      <c r="B195" s="40"/>
      <c r="C195" s="62"/>
      <c r="D195" s="232" t="s">
        <v>136</v>
      </c>
      <c r="E195" s="62"/>
      <c r="F195" s="261" t="s">
        <v>866</v>
      </c>
      <c r="G195" s="62"/>
      <c r="H195" s="62"/>
      <c r="I195" s="162"/>
      <c r="J195" s="62"/>
      <c r="K195" s="62"/>
      <c r="L195" s="60"/>
      <c r="M195" s="206"/>
      <c r="N195" s="41"/>
      <c r="O195" s="41"/>
      <c r="P195" s="41"/>
      <c r="Q195" s="41"/>
      <c r="R195" s="41"/>
      <c r="S195" s="41"/>
      <c r="T195" s="77"/>
      <c r="AT195" s="23" t="s">
        <v>136</v>
      </c>
      <c r="AU195" s="23" t="s">
        <v>81</v>
      </c>
    </row>
    <row r="196" spans="2:65" s="1" customFormat="1" ht="22.5" customHeight="1">
      <c r="B196" s="40"/>
      <c r="C196" s="245" t="s">
        <v>524</v>
      </c>
      <c r="D196" s="245" t="s">
        <v>257</v>
      </c>
      <c r="E196" s="246" t="s">
        <v>868</v>
      </c>
      <c r="F196" s="247" t="s">
        <v>869</v>
      </c>
      <c r="G196" s="248" t="s">
        <v>170</v>
      </c>
      <c r="H196" s="249">
        <v>160</v>
      </c>
      <c r="I196" s="250"/>
      <c r="J196" s="251">
        <f>ROUND(I196*H196,2)</f>
        <v>0</v>
      </c>
      <c r="K196" s="247" t="s">
        <v>21</v>
      </c>
      <c r="L196" s="252"/>
      <c r="M196" s="253" t="s">
        <v>21</v>
      </c>
      <c r="N196" s="254" t="s">
        <v>43</v>
      </c>
      <c r="O196" s="41"/>
      <c r="P196" s="201">
        <f>O196*H196</f>
        <v>0</v>
      </c>
      <c r="Q196" s="201">
        <v>0</v>
      </c>
      <c r="R196" s="201">
        <f>Q196*H196</f>
        <v>0</v>
      </c>
      <c r="S196" s="201">
        <v>0</v>
      </c>
      <c r="T196" s="202">
        <f>S196*H196</f>
        <v>0</v>
      </c>
      <c r="AR196" s="23" t="s">
        <v>391</v>
      </c>
      <c r="AT196" s="23" t="s">
        <v>257</v>
      </c>
      <c r="AU196" s="23" t="s">
        <v>81</v>
      </c>
      <c r="AY196" s="23" t="s">
        <v>127</v>
      </c>
      <c r="BE196" s="203">
        <f>IF(N196="základní",J196,0)</f>
        <v>0</v>
      </c>
      <c r="BF196" s="203">
        <f>IF(N196="snížená",J196,0)</f>
        <v>0</v>
      </c>
      <c r="BG196" s="203">
        <f>IF(N196="zákl. přenesená",J196,0)</f>
        <v>0</v>
      </c>
      <c r="BH196" s="203">
        <f>IF(N196="sníž. přenesená",J196,0)</f>
        <v>0</v>
      </c>
      <c r="BI196" s="203">
        <f>IF(N196="nulová",J196,0)</f>
        <v>0</v>
      </c>
      <c r="BJ196" s="23" t="s">
        <v>77</v>
      </c>
      <c r="BK196" s="203">
        <f>ROUND(I196*H196,2)</f>
        <v>0</v>
      </c>
      <c r="BL196" s="23" t="s">
        <v>262</v>
      </c>
      <c r="BM196" s="23" t="s">
        <v>870</v>
      </c>
    </row>
    <row r="197" spans="2:47" s="1" customFormat="1" ht="13.5">
      <c r="B197" s="40"/>
      <c r="C197" s="62"/>
      <c r="D197" s="232" t="s">
        <v>136</v>
      </c>
      <c r="E197" s="62"/>
      <c r="F197" s="261" t="s">
        <v>869</v>
      </c>
      <c r="G197" s="62"/>
      <c r="H197" s="62"/>
      <c r="I197" s="162"/>
      <c r="J197" s="62"/>
      <c r="K197" s="62"/>
      <c r="L197" s="60"/>
      <c r="M197" s="206"/>
      <c r="N197" s="41"/>
      <c r="O197" s="41"/>
      <c r="P197" s="41"/>
      <c r="Q197" s="41"/>
      <c r="R197" s="41"/>
      <c r="S197" s="41"/>
      <c r="T197" s="77"/>
      <c r="AT197" s="23" t="s">
        <v>136</v>
      </c>
      <c r="AU197" s="23" t="s">
        <v>81</v>
      </c>
    </row>
    <row r="198" spans="2:65" s="1" customFormat="1" ht="22.5" customHeight="1">
      <c r="B198" s="40"/>
      <c r="C198" s="245" t="s">
        <v>532</v>
      </c>
      <c r="D198" s="245" t="s">
        <v>257</v>
      </c>
      <c r="E198" s="246" t="s">
        <v>871</v>
      </c>
      <c r="F198" s="247" t="s">
        <v>872</v>
      </c>
      <c r="G198" s="248" t="s">
        <v>170</v>
      </c>
      <c r="H198" s="249">
        <v>160</v>
      </c>
      <c r="I198" s="250"/>
      <c r="J198" s="251">
        <f>ROUND(I198*H198,2)</f>
        <v>0</v>
      </c>
      <c r="K198" s="247" t="s">
        <v>21</v>
      </c>
      <c r="L198" s="252"/>
      <c r="M198" s="253" t="s">
        <v>21</v>
      </c>
      <c r="N198" s="254" t="s">
        <v>43</v>
      </c>
      <c r="O198" s="41"/>
      <c r="P198" s="201">
        <f>O198*H198</f>
        <v>0</v>
      </c>
      <c r="Q198" s="201">
        <v>0</v>
      </c>
      <c r="R198" s="201">
        <f>Q198*H198</f>
        <v>0</v>
      </c>
      <c r="S198" s="201">
        <v>0</v>
      </c>
      <c r="T198" s="202">
        <f>S198*H198</f>
        <v>0</v>
      </c>
      <c r="AR198" s="23" t="s">
        <v>391</v>
      </c>
      <c r="AT198" s="23" t="s">
        <v>257</v>
      </c>
      <c r="AU198" s="23" t="s">
        <v>81</v>
      </c>
      <c r="AY198" s="23" t="s">
        <v>127</v>
      </c>
      <c r="BE198" s="203">
        <f>IF(N198="základní",J198,0)</f>
        <v>0</v>
      </c>
      <c r="BF198" s="203">
        <f>IF(N198="snížená",J198,0)</f>
        <v>0</v>
      </c>
      <c r="BG198" s="203">
        <f>IF(N198="zákl. přenesená",J198,0)</f>
        <v>0</v>
      </c>
      <c r="BH198" s="203">
        <f>IF(N198="sníž. přenesená",J198,0)</f>
        <v>0</v>
      </c>
      <c r="BI198" s="203">
        <f>IF(N198="nulová",J198,0)</f>
        <v>0</v>
      </c>
      <c r="BJ198" s="23" t="s">
        <v>77</v>
      </c>
      <c r="BK198" s="203">
        <f>ROUND(I198*H198,2)</f>
        <v>0</v>
      </c>
      <c r="BL198" s="23" t="s">
        <v>262</v>
      </c>
      <c r="BM198" s="23" t="s">
        <v>873</v>
      </c>
    </row>
    <row r="199" spans="2:47" s="1" customFormat="1" ht="13.5">
      <c r="B199" s="40"/>
      <c r="C199" s="62"/>
      <c r="D199" s="232" t="s">
        <v>136</v>
      </c>
      <c r="E199" s="62"/>
      <c r="F199" s="261" t="s">
        <v>872</v>
      </c>
      <c r="G199" s="62"/>
      <c r="H199" s="62"/>
      <c r="I199" s="162"/>
      <c r="J199" s="62"/>
      <c r="K199" s="62"/>
      <c r="L199" s="60"/>
      <c r="M199" s="206"/>
      <c r="N199" s="41"/>
      <c r="O199" s="41"/>
      <c r="P199" s="41"/>
      <c r="Q199" s="41"/>
      <c r="R199" s="41"/>
      <c r="S199" s="41"/>
      <c r="T199" s="77"/>
      <c r="AT199" s="23" t="s">
        <v>136</v>
      </c>
      <c r="AU199" s="23" t="s">
        <v>81</v>
      </c>
    </row>
    <row r="200" spans="2:65" s="1" customFormat="1" ht="22.5" customHeight="1">
      <c r="B200" s="40"/>
      <c r="C200" s="245" t="s">
        <v>537</v>
      </c>
      <c r="D200" s="245" t="s">
        <v>257</v>
      </c>
      <c r="E200" s="246" t="s">
        <v>874</v>
      </c>
      <c r="F200" s="247" t="s">
        <v>875</v>
      </c>
      <c r="G200" s="248" t="s">
        <v>170</v>
      </c>
      <c r="H200" s="249">
        <v>160</v>
      </c>
      <c r="I200" s="250"/>
      <c r="J200" s="251">
        <f>ROUND(I200*H200,2)</f>
        <v>0</v>
      </c>
      <c r="K200" s="247" t="s">
        <v>21</v>
      </c>
      <c r="L200" s="252"/>
      <c r="M200" s="253" t="s">
        <v>21</v>
      </c>
      <c r="N200" s="254" t="s">
        <v>43</v>
      </c>
      <c r="O200" s="41"/>
      <c r="P200" s="201">
        <f>O200*H200</f>
        <v>0</v>
      </c>
      <c r="Q200" s="201">
        <v>0</v>
      </c>
      <c r="R200" s="201">
        <f>Q200*H200</f>
        <v>0</v>
      </c>
      <c r="S200" s="201">
        <v>0</v>
      </c>
      <c r="T200" s="202">
        <f>S200*H200</f>
        <v>0</v>
      </c>
      <c r="AR200" s="23" t="s">
        <v>391</v>
      </c>
      <c r="AT200" s="23" t="s">
        <v>257</v>
      </c>
      <c r="AU200" s="23" t="s">
        <v>81</v>
      </c>
      <c r="AY200" s="23" t="s">
        <v>127</v>
      </c>
      <c r="BE200" s="203">
        <f>IF(N200="základní",J200,0)</f>
        <v>0</v>
      </c>
      <c r="BF200" s="203">
        <f>IF(N200="snížená",J200,0)</f>
        <v>0</v>
      </c>
      <c r="BG200" s="203">
        <f>IF(N200="zákl. přenesená",J200,0)</f>
        <v>0</v>
      </c>
      <c r="BH200" s="203">
        <f>IF(N200="sníž. přenesená",J200,0)</f>
        <v>0</v>
      </c>
      <c r="BI200" s="203">
        <f>IF(N200="nulová",J200,0)</f>
        <v>0</v>
      </c>
      <c r="BJ200" s="23" t="s">
        <v>77</v>
      </c>
      <c r="BK200" s="203">
        <f>ROUND(I200*H200,2)</f>
        <v>0</v>
      </c>
      <c r="BL200" s="23" t="s">
        <v>262</v>
      </c>
      <c r="BM200" s="23" t="s">
        <v>876</v>
      </c>
    </row>
    <row r="201" spans="2:47" s="1" customFormat="1" ht="13.5">
      <c r="B201" s="40"/>
      <c r="C201" s="62"/>
      <c r="D201" s="232" t="s">
        <v>136</v>
      </c>
      <c r="E201" s="62"/>
      <c r="F201" s="261" t="s">
        <v>875</v>
      </c>
      <c r="G201" s="62"/>
      <c r="H201" s="62"/>
      <c r="I201" s="162"/>
      <c r="J201" s="62"/>
      <c r="K201" s="62"/>
      <c r="L201" s="60"/>
      <c r="M201" s="206"/>
      <c r="N201" s="41"/>
      <c r="O201" s="41"/>
      <c r="P201" s="41"/>
      <c r="Q201" s="41"/>
      <c r="R201" s="41"/>
      <c r="S201" s="41"/>
      <c r="T201" s="77"/>
      <c r="AT201" s="23" t="s">
        <v>136</v>
      </c>
      <c r="AU201" s="23" t="s">
        <v>81</v>
      </c>
    </row>
    <row r="202" spans="2:65" s="1" customFormat="1" ht="22.5" customHeight="1">
      <c r="B202" s="40"/>
      <c r="C202" s="245" t="s">
        <v>541</v>
      </c>
      <c r="D202" s="245" t="s">
        <v>257</v>
      </c>
      <c r="E202" s="246" t="s">
        <v>877</v>
      </c>
      <c r="F202" s="247" t="s">
        <v>878</v>
      </c>
      <c r="G202" s="248" t="s">
        <v>170</v>
      </c>
      <c r="H202" s="249">
        <v>160</v>
      </c>
      <c r="I202" s="250"/>
      <c r="J202" s="251">
        <f>ROUND(I202*H202,2)</f>
        <v>0</v>
      </c>
      <c r="K202" s="247" t="s">
        <v>21</v>
      </c>
      <c r="L202" s="252"/>
      <c r="M202" s="253" t="s">
        <v>21</v>
      </c>
      <c r="N202" s="254" t="s">
        <v>43</v>
      </c>
      <c r="O202" s="41"/>
      <c r="P202" s="201">
        <f>O202*H202</f>
        <v>0</v>
      </c>
      <c r="Q202" s="201">
        <v>0</v>
      </c>
      <c r="R202" s="201">
        <f>Q202*H202</f>
        <v>0</v>
      </c>
      <c r="S202" s="201">
        <v>0</v>
      </c>
      <c r="T202" s="202">
        <f>S202*H202</f>
        <v>0</v>
      </c>
      <c r="AR202" s="23" t="s">
        <v>391</v>
      </c>
      <c r="AT202" s="23" t="s">
        <v>257</v>
      </c>
      <c r="AU202" s="23" t="s">
        <v>81</v>
      </c>
      <c r="AY202" s="23" t="s">
        <v>127</v>
      </c>
      <c r="BE202" s="203">
        <f>IF(N202="základní",J202,0)</f>
        <v>0</v>
      </c>
      <c r="BF202" s="203">
        <f>IF(N202="snížená",J202,0)</f>
        <v>0</v>
      </c>
      <c r="BG202" s="203">
        <f>IF(N202="zákl. přenesená",J202,0)</f>
        <v>0</v>
      </c>
      <c r="BH202" s="203">
        <f>IF(N202="sníž. přenesená",J202,0)</f>
        <v>0</v>
      </c>
      <c r="BI202" s="203">
        <f>IF(N202="nulová",J202,0)</f>
        <v>0</v>
      </c>
      <c r="BJ202" s="23" t="s">
        <v>77</v>
      </c>
      <c r="BK202" s="203">
        <f>ROUND(I202*H202,2)</f>
        <v>0</v>
      </c>
      <c r="BL202" s="23" t="s">
        <v>262</v>
      </c>
      <c r="BM202" s="23" t="s">
        <v>879</v>
      </c>
    </row>
    <row r="203" spans="2:47" s="1" customFormat="1" ht="13.5">
      <c r="B203" s="40"/>
      <c r="C203" s="62"/>
      <c r="D203" s="232" t="s">
        <v>136</v>
      </c>
      <c r="E203" s="62"/>
      <c r="F203" s="261" t="s">
        <v>878</v>
      </c>
      <c r="G203" s="62"/>
      <c r="H203" s="62"/>
      <c r="I203" s="162"/>
      <c r="J203" s="62"/>
      <c r="K203" s="62"/>
      <c r="L203" s="60"/>
      <c r="M203" s="206"/>
      <c r="N203" s="41"/>
      <c r="O203" s="41"/>
      <c r="P203" s="41"/>
      <c r="Q203" s="41"/>
      <c r="R203" s="41"/>
      <c r="S203" s="41"/>
      <c r="T203" s="77"/>
      <c r="AT203" s="23" t="s">
        <v>136</v>
      </c>
      <c r="AU203" s="23" t="s">
        <v>81</v>
      </c>
    </row>
    <row r="204" spans="2:65" s="1" customFormat="1" ht="22.5" customHeight="1">
      <c r="B204" s="40"/>
      <c r="C204" s="245" t="s">
        <v>549</v>
      </c>
      <c r="D204" s="245" t="s">
        <v>257</v>
      </c>
      <c r="E204" s="246" t="s">
        <v>880</v>
      </c>
      <c r="F204" s="247" t="s">
        <v>881</v>
      </c>
      <c r="G204" s="248" t="s">
        <v>170</v>
      </c>
      <c r="H204" s="249">
        <v>140</v>
      </c>
      <c r="I204" s="250"/>
      <c r="J204" s="251">
        <f>ROUND(I204*H204,2)</f>
        <v>0</v>
      </c>
      <c r="K204" s="247" t="s">
        <v>21</v>
      </c>
      <c r="L204" s="252"/>
      <c r="M204" s="253" t="s">
        <v>21</v>
      </c>
      <c r="N204" s="254" t="s">
        <v>43</v>
      </c>
      <c r="O204" s="41"/>
      <c r="P204" s="201">
        <f>O204*H204</f>
        <v>0</v>
      </c>
      <c r="Q204" s="201">
        <v>0</v>
      </c>
      <c r="R204" s="201">
        <f>Q204*H204</f>
        <v>0</v>
      </c>
      <c r="S204" s="201">
        <v>0</v>
      </c>
      <c r="T204" s="202">
        <f>S204*H204</f>
        <v>0</v>
      </c>
      <c r="AR204" s="23" t="s">
        <v>391</v>
      </c>
      <c r="AT204" s="23" t="s">
        <v>257</v>
      </c>
      <c r="AU204" s="23" t="s">
        <v>81</v>
      </c>
      <c r="AY204" s="23" t="s">
        <v>127</v>
      </c>
      <c r="BE204" s="203">
        <f>IF(N204="základní",J204,0)</f>
        <v>0</v>
      </c>
      <c r="BF204" s="203">
        <f>IF(N204="snížená",J204,0)</f>
        <v>0</v>
      </c>
      <c r="BG204" s="203">
        <f>IF(N204="zákl. přenesená",J204,0)</f>
        <v>0</v>
      </c>
      <c r="BH204" s="203">
        <f>IF(N204="sníž. přenesená",J204,0)</f>
        <v>0</v>
      </c>
      <c r="BI204" s="203">
        <f>IF(N204="nulová",J204,0)</f>
        <v>0</v>
      </c>
      <c r="BJ204" s="23" t="s">
        <v>77</v>
      </c>
      <c r="BK204" s="203">
        <f>ROUND(I204*H204,2)</f>
        <v>0</v>
      </c>
      <c r="BL204" s="23" t="s">
        <v>262</v>
      </c>
      <c r="BM204" s="23" t="s">
        <v>882</v>
      </c>
    </row>
    <row r="205" spans="2:47" s="1" customFormat="1" ht="13.5">
      <c r="B205" s="40"/>
      <c r="C205" s="62"/>
      <c r="D205" s="232" t="s">
        <v>136</v>
      </c>
      <c r="E205" s="62"/>
      <c r="F205" s="261" t="s">
        <v>881</v>
      </c>
      <c r="G205" s="62"/>
      <c r="H205" s="62"/>
      <c r="I205" s="162"/>
      <c r="J205" s="62"/>
      <c r="K205" s="62"/>
      <c r="L205" s="60"/>
      <c r="M205" s="206"/>
      <c r="N205" s="41"/>
      <c r="O205" s="41"/>
      <c r="P205" s="41"/>
      <c r="Q205" s="41"/>
      <c r="R205" s="41"/>
      <c r="S205" s="41"/>
      <c r="T205" s="77"/>
      <c r="AT205" s="23" t="s">
        <v>136</v>
      </c>
      <c r="AU205" s="23" t="s">
        <v>81</v>
      </c>
    </row>
    <row r="206" spans="2:65" s="1" customFormat="1" ht="22.5" customHeight="1">
      <c r="B206" s="40"/>
      <c r="C206" s="245" t="s">
        <v>555</v>
      </c>
      <c r="D206" s="245" t="s">
        <v>257</v>
      </c>
      <c r="E206" s="246" t="s">
        <v>883</v>
      </c>
      <c r="F206" s="247" t="s">
        <v>884</v>
      </c>
      <c r="G206" s="248" t="s">
        <v>451</v>
      </c>
      <c r="H206" s="249">
        <v>4</v>
      </c>
      <c r="I206" s="250"/>
      <c r="J206" s="251">
        <f>ROUND(I206*H206,2)</f>
        <v>0</v>
      </c>
      <c r="K206" s="247" t="s">
        <v>21</v>
      </c>
      <c r="L206" s="252"/>
      <c r="M206" s="253" t="s">
        <v>21</v>
      </c>
      <c r="N206" s="254" t="s">
        <v>43</v>
      </c>
      <c r="O206" s="41"/>
      <c r="P206" s="201">
        <f>O206*H206</f>
        <v>0</v>
      </c>
      <c r="Q206" s="201">
        <v>0</v>
      </c>
      <c r="R206" s="201">
        <f>Q206*H206</f>
        <v>0</v>
      </c>
      <c r="S206" s="201">
        <v>0</v>
      </c>
      <c r="T206" s="202">
        <f>S206*H206</f>
        <v>0</v>
      </c>
      <c r="AR206" s="23" t="s">
        <v>391</v>
      </c>
      <c r="AT206" s="23" t="s">
        <v>257</v>
      </c>
      <c r="AU206" s="23" t="s">
        <v>81</v>
      </c>
      <c r="AY206" s="23" t="s">
        <v>127</v>
      </c>
      <c r="BE206" s="203">
        <f>IF(N206="základní",J206,0)</f>
        <v>0</v>
      </c>
      <c r="BF206" s="203">
        <f>IF(N206="snížená",J206,0)</f>
        <v>0</v>
      </c>
      <c r="BG206" s="203">
        <f>IF(N206="zákl. přenesená",J206,0)</f>
        <v>0</v>
      </c>
      <c r="BH206" s="203">
        <f>IF(N206="sníž. přenesená",J206,0)</f>
        <v>0</v>
      </c>
      <c r="BI206" s="203">
        <f>IF(N206="nulová",J206,0)</f>
        <v>0</v>
      </c>
      <c r="BJ206" s="23" t="s">
        <v>77</v>
      </c>
      <c r="BK206" s="203">
        <f>ROUND(I206*H206,2)</f>
        <v>0</v>
      </c>
      <c r="BL206" s="23" t="s">
        <v>262</v>
      </c>
      <c r="BM206" s="23" t="s">
        <v>885</v>
      </c>
    </row>
    <row r="207" spans="2:47" s="1" customFormat="1" ht="13.5">
      <c r="B207" s="40"/>
      <c r="C207" s="62"/>
      <c r="D207" s="232" t="s">
        <v>136</v>
      </c>
      <c r="E207" s="62"/>
      <c r="F207" s="261" t="s">
        <v>884</v>
      </c>
      <c r="G207" s="62"/>
      <c r="H207" s="62"/>
      <c r="I207" s="162"/>
      <c r="J207" s="62"/>
      <c r="K207" s="62"/>
      <c r="L207" s="60"/>
      <c r="M207" s="206"/>
      <c r="N207" s="41"/>
      <c r="O207" s="41"/>
      <c r="P207" s="41"/>
      <c r="Q207" s="41"/>
      <c r="R207" s="41"/>
      <c r="S207" s="41"/>
      <c r="T207" s="77"/>
      <c r="AT207" s="23" t="s">
        <v>136</v>
      </c>
      <c r="AU207" s="23" t="s">
        <v>81</v>
      </c>
    </row>
    <row r="208" spans="2:65" s="1" customFormat="1" ht="22.5" customHeight="1">
      <c r="B208" s="40"/>
      <c r="C208" s="245" t="s">
        <v>565</v>
      </c>
      <c r="D208" s="245" t="s">
        <v>257</v>
      </c>
      <c r="E208" s="246" t="s">
        <v>886</v>
      </c>
      <c r="F208" s="247" t="s">
        <v>887</v>
      </c>
      <c r="G208" s="248" t="s">
        <v>451</v>
      </c>
      <c r="H208" s="249">
        <v>1</v>
      </c>
      <c r="I208" s="250"/>
      <c r="J208" s="251">
        <f>ROUND(I208*H208,2)</f>
        <v>0</v>
      </c>
      <c r="K208" s="247" t="s">
        <v>21</v>
      </c>
      <c r="L208" s="252"/>
      <c r="M208" s="253" t="s">
        <v>21</v>
      </c>
      <c r="N208" s="254" t="s">
        <v>43</v>
      </c>
      <c r="O208" s="41"/>
      <c r="P208" s="201">
        <f>O208*H208</f>
        <v>0</v>
      </c>
      <c r="Q208" s="201">
        <v>0</v>
      </c>
      <c r="R208" s="201">
        <f>Q208*H208</f>
        <v>0</v>
      </c>
      <c r="S208" s="201">
        <v>0</v>
      </c>
      <c r="T208" s="202">
        <f>S208*H208</f>
        <v>0</v>
      </c>
      <c r="AR208" s="23" t="s">
        <v>391</v>
      </c>
      <c r="AT208" s="23" t="s">
        <v>257</v>
      </c>
      <c r="AU208" s="23" t="s">
        <v>81</v>
      </c>
      <c r="AY208" s="23" t="s">
        <v>127</v>
      </c>
      <c r="BE208" s="203">
        <f>IF(N208="základní",J208,0)</f>
        <v>0</v>
      </c>
      <c r="BF208" s="203">
        <f>IF(N208="snížená",J208,0)</f>
        <v>0</v>
      </c>
      <c r="BG208" s="203">
        <f>IF(N208="zákl. přenesená",J208,0)</f>
        <v>0</v>
      </c>
      <c r="BH208" s="203">
        <f>IF(N208="sníž. přenesená",J208,0)</f>
        <v>0</v>
      </c>
      <c r="BI208" s="203">
        <f>IF(N208="nulová",J208,0)</f>
        <v>0</v>
      </c>
      <c r="BJ208" s="23" t="s">
        <v>77</v>
      </c>
      <c r="BK208" s="203">
        <f>ROUND(I208*H208,2)</f>
        <v>0</v>
      </c>
      <c r="BL208" s="23" t="s">
        <v>262</v>
      </c>
      <c r="BM208" s="23" t="s">
        <v>888</v>
      </c>
    </row>
    <row r="209" spans="2:47" s="1" customFormat="1" ht="13.5">
      <c r="B209" s="40"/>
      <c r="C209" s="62"/>
      <c r="D209" s="232" t="s">
        <v>136</v>
      </c>
      <c r="E209" s="62"/>
      <c r="F209" s="261" t="s">
        <v>887</v>
      </c>
      <c r="G209" s="62"/>
      <c r="H209" s="62"/>
      <c r="I209" s="162"/>
      <c r="J209" s="62"/>
      <c r="K209" s="62"/>
      <c r="L209" s="60"/>
      <c r="M209" s="206"/>
      <c r="N209" s="41"/>
      <c r="O209" s="41"/>
      <c r="P209" s="41"/>
      <c r="Q209" s="41"/>
      <c r="R209" s="41"/>
      <c r="S209" s="41"/>
      <c r="T209" s="77"/>
      <c r="AT209" s="23" t="s">
        <v>136</v>
      </c>
      <c r="AU209" s="23" t="s">
        <v>81</v>
      </c>
    </row>
    <row r="210" spans="2:65" s="1" customFormat="1" ht="31.5" customHeight="1">
      <c r="B210" s="40"/>
      <c r="C210" s="245" t="s">
        <v>574</v>
      </c>
      <c r="D210" s="245" t="s">
        <v>257</v>
      </c>
      <c r="E210" s="246" t="s">
        <v>889</v>
      </c>
      <c r="F210" s="247" t="s">
        <v>890</v>
      </c>
      <c r="G210" s="248" t="s">
        <v>451</v>
      </c>
      <c r="H210" s="249">
        <v>1</v>
      </c>
      <c r="I210" s="250"/>
      <c r="J210" s="251">
        <f>ROUND(I210*H210,2)</f>
        <v>0</v>
      </c>
      <c r="K210" s="247" t="s">
        <v>21</v>
      </c>
      <c r="L210" s="252"/>
      <c r="M210" s="253" t="s">
        <v>21</v>
      </c>
      <c r="N210" s="254" t="s">
        <v>43</v>
      </c>
      <c r="O210" s="41"/>
      <c r="P210" s="201">
        <f>O210*H210</f>
        <v>0</v>
      </c>
      <c r="Q210" s="201">
        <v>0</v>
      </c>
      <c r="R210" s="201">
        <f>Q210*H210</f>
        <v>0</v>
      </c>
      <c r="S210" s="201">
        <v>0</v>
      </c>
      <c r="T210" s="202">
        <f>S210*H210</f>
        <v>0</v>
      </c>
      <c r="AR210" s="23" t="s">
        <v>391</v>
      </c>
      <c r="AT210" s="23" t="s">
        <v>257</v>
      </c>
      <c r="AU210" s="23" t="s">
        <v>81</v>
      </c>
      <c r="AY210" s="23" t="s">
        <v>127</v>
      </c>
      <c r="BE210" s="203">
        <f>IF(N210="základní",J210,0)</f>
        <v>0</v>
      </c>
      <c r="BF210" s="203">
        <f>IF(N210="snížená",J210,0)</f>
        <v>0</v>
      </c>
      <c r="BG210" s="203">
        <f>IF(N210="zákl. přenesená",J210,0)</f>
        <v>0</v>
      </c>
      <c r="BH210" s="203">
        <f>IF(N210="sníž. přenesená",J210,0)</f>
        <v>0</v>
      </c>
      <c r="BI210" s="203">
        <f>IF(N210="nulová",J210,0)</f>
        <v>0</v>
      </c>
      <c r="BJ210" s="23" t="s">
        <v>77</v>
      </c>
      <c r="BK210" s="203">
        <f>ROUND(I210*H210,2)</f>
        <v>0</v>
      </c>
      <c r="BL210" s="23" t="s">
        <v>262</v>
      </c>
      <c r="BM210" s="23" t="s">
        <v>891</v>
      </c>
    </row>
    <row r="211" spans="2:47" s="1" customFormat="1" ht="13.5">
      <c r="B211" s="40"/>
      <c r="C211" s="62"/>
      <c r="D211" s="232" t="s">
        <v>136</v>
      </c>
      <c r="E211" s="62"/>
      <c r="F211" s="261" t="s">
        <v>890</v>
      </c>
      <c r="G211" s="62"/>
      <c r="H211" s="62"/>
      <c r="I211" s="162"/>
      <c r="J211" s="62"/>
      <c r="K211" s="62"/>
      <c r="L211" s="60"/>
      <c r="M211" s="206"/>
      <c r="N211" s="41"/>
      <c r="O211" s="41"/>
      <c r="P211" s="41"/>
      <c r="Q211" s="41"/>
      <c r="R211" s="41"/>
      <c r="S211" s="41"/>
      <c r="T211" s="77"/>
      <c r="AT211" s="23" t="s">
        <v>136</v>
      </c>
      <c r="AU211" s="23" t="s">
        <v>81</v>
      </c>
    </row>
    <row r="212" spans="2:65" s="1" customFormat="1" ht="31.5" customHeight="1">
      <c r="B212" s="40"/>
      <c r="C212" s="245" t="s">
        <v>580</v>
      </c>
      <c r="D212" s="245" t="s">
        <v>257</v>
      </c>
      <c r="E212" s="246" t="s">
        <v>892</v>
      </c>
      <c r="F212" s="247" t="s">
        <v>893</v>
      </c>
      <c r="G212" s="248" t="s">
        <v>451</v>
      </c>
      <c r="H212" s="249">
        <v>1</v>
      </c>
      <c r="I212" s="250"/>
      <c r="J212" s="251">
        <f>ROUND(I212*H212,2)</f>
        <v>0</v>
      </c>
      <c r="K212" s="247" t="s">
        <v>21</v>
      </c>
      <c r="L212" s="252"/>
      <c r="M212" s="253" t="s">
        <v>21</v>
      </c>
      <c r="N212" s="254" t="s">
        <v>43</v>
      </c>
      <c r="O212" s="41"/>
      <c r="P212" s="201">
        <f>O212*H212</f>
        <v>0</v>
      </c>
      <c r="Q212" s="201">
        <v>0</v>
      </c>
      <c r="R212" s="201">
        <f>Q212*H212</f>
        <v>0</v>
      </c>
      <c r="S212" s="201">
        <v>0</v>
      </c>
      <c r="T212" s="202">
        <f>S212*H212</f>
        <v>0</v>
      </c>
      <c r="AR212" s="23" t="s">
        <v>391</v>
      </c>
      <c r="AT212" s="23" t="s">
        <v>257</v>
      </c>
      <c r="AU212" s="23" t="s">
        <v>81</v>
      </c>
      <c r="AY212" s="23" t="s">
        <v>127</v>
      </c>
      <c r="BE212" s="203">
        <f>IF(N212="základní",J212,0)</f>
        <v>0</v>
      </c>
      <c r="BF212" s="203">
        <f>IF(N212="snížená",J212,0)</f>
        <v>0</v>
      </c>
      <c r="BG212" s="203">
        <f>IF(N212="zákl. přenesená",J212,0)</f>
        <v>0</v>
      </c>
      <c r="BH212" s="203">
        <f>IF(N212="sníž. přenesená",J212,0)</f>
        <v>0</v>
      </c>
      <c r="BI212" s="203">
        <f>IF(N212="nulová",J212,0)</f>
        <v>0</v>
      </c>
      <c r="BJ212" s="23" t="s">
        <v>77</v>
      </c>
      <c r="BK212" s="203">
        <f>ROUND(I212*H212,2)</f>
        <v>0</v>
      </c>
      <c r="BL212" s="23" t="s">
        <v>262</v>
      </c>
      <c r="BM212" s="23" t="s">
        <v>894</v>
      </c>
    </row>
    <row r="213" spans="2:47" s="1" customFormat="1" ht="27">
      <c r="B213" s="40"/>
      <c r="C213" s="62"/>
      <c r="D213" s="232" t="s">
        <v>136</v>
      </c>
      <c r="E213" s="62"/>
      <c r="F213" s="261" t="s">
        <v>893</v>
      </c>
      <c r="G213" s="62"/>
      <c r="H213" s="62"/>
      <c r="I213" s="162"/>
      <c r="J213" s="62"/>
      <c r="K213" s="62"/>
      <c r="L213" s="60"/>
      <c r="M213" s="206"/>
      <c r="N213" s="41"/>
      <c r="O213" s="41"/>
      <c r="P213" s="41"/>
      <c r="Q213" s="41"/>
      <c r="R213" s="41"/>
      <c r="S213" s="41"/>
      <c r="T213" s="77"/>
      <c r="AT213" s="23" t="s">
        <v>136</v>
      </c>
      <c r="AU213" s="23" t="s">
        <v>81</v>
      </c>
    </row>
    <row r="214" spans="2:65" s="1" customFormat="1" ht="22.5" customHeight="1">
      <c r="B214" s="40"/>
      <c r="C214" s="245" t="s">
        <v>589</v>
      </c>
      <c r="D214" s="245" t="s">
        <v>257</v>
      </c>
      <c r="E214" s="246" t="s">
        <v>895</v>
      </c>
      <c r="F214" s="247" t="s">
        <v>896</v>
      </c>
      <c r="G214" s="248" t="s">
        <v>451</v>
      </c>
      <c r="H214" s="249">
        <v>6</v>
      </c>
      <c r="I214" s="250"/>
      <c r="J214" s="251">
        <f>ROUND(I214*H214,2)</f>
        <v>0</v>
      </c>
      <c r="K214" s="247" t="s">
        <v>21</v>
      </c>
      <c r="L214" s="252"/>
      <c r="M214" s="253" t="s">
        <v>21</v>
      </c>
      <c r="N214" s="254" t="s">
        <v>43</v>
      </c>
      <c r="O214" s="41"/>
      <c r="P214" s="201">
        <f>O214*H214</f>
        <v>0</v>
      </c>
      <c r="Q214" s="201">
        <v>0</v>
      </c>
      <c r="R214" s="201">
        <f>Q214*H214</f>
        <v>0</v>
      </c>
      <c r="S214" s="201">
        <v>0</v>
      </c>
      <c r="T214" s="202">
        <f>S214*H214</f>
        <v>0</v>
      </c>
      <c r="AR214" s="23" t="s">
        <v>391</v>
      </c>
      <c r="AT214" s="23" t="s">
        <v>257</v>
      </c>
      <c r="AU214" s="23" t="s">
        <v>81</v>
      </c>
      <c r="AY214" s="23" t="s">
        <v>127</v>
      </c>
      <c r="BE214" s="203">
        <f>IF(N214="základní",J214,0)</f>
        <v>0</v>
      </c>
      <c r="BF214" s="203">
        <f>IF(N214="snížená",J214,0)</f>
        <v>0</v>
      </c>
      <c r="BG214" s="203">
        <f>IF(N214="zákl. přenesená",J214,0)</f>
        <v>0</v>
      </c>
      <c r="BH214" s="203">
        <f>IF(N214="sníž. přenesená",J214,0)</f>
        <v>0</v>
      </c>
      <c r="BI214" s="203">
        <f>IF(N214="nulová",J214,0)</f>
        <v>0</v>
      </c>
      <c r="BJ214" s="23" t="s">
        <v>77</v>
      </c>
      <c r="BK214" s="203">
        <f>ROUND(I214*H214,2)</f>
        <v>0</v>
      </c>
      <c r="BL214" s="23" t="s">
        <v>262</v>
      </c>
      <c r="BM214" s="23" t="s">
        <v>897</v>
      </c>
    </row>
    <row r="215" spans="2:47" s="1" customFormat="1" ht="13.5">
      <c r="B215" s="40"/>
      <c r="C215" s="62"/>
      <c r="D215" s="232" t="s">
        <v>136</v>
      </c>
      <c r="E215" s="62"/>
      <c r="F215" s="261" t="s">
        <v>896</v>
      </c>
      <c r="G215" s="62"/>
      <c r="H215" s="62"/>
      <c r="I215" s="162"/>
      <c r="J215" s="62"/>
      <c r="K215" s="62"/>
      <c r="L215" s="60"/>
      <c r="M215" s="206"/>
      <c r="N215" s="41"/>
      <c r="O215" s="41"/>
      <c r="P215" s="41"/>
      <c r="Q215" s="41"/>
      <c r="R215" s="41"/>
      <c r="S215" s="41"/>
      <c r="T215" s="77"/>
      <c r="AT215" s="23" t="s">
        <v>136</v>
      </c>
      <c r="AU215" s="23" t="s">
        <v>81</v>
      </c>
    </row>
    <row r="216" spans="2:65" s="1" customFormat="1" ht="31.5" customHeight="1">
      <c r="B216" s="40"/>
      <c r="C216" s="245" t="s">
        <v>597</v>
      </c>
      <c r="D216" s="245" t="s">
        <v>257</v>
      </c>
      <c r="E216" s="246" t="s">
        <v>898</v>
      </c>
      <c r="F216" s="247" t="s">
        <v>899</v>
      </c>
      <c r="G216" s="248" t="s">
        <v>451</v>
      </c>
      <c r="H216" s="249">
        <v>160</v>
      </c>
      <c r="I216" s="250"/>
      <c r="J216" s="251">
        <f>ROUND(I216*H216,2)</f>
        <v>0</v>
      </c>
      <c r="K216" s="247" t="s">
        <v>21</v>
      </c>
      <c r="L216" s="252"/>
      <c r="M216" s="253" t="s">
        <v>21</v>
      </c>
      <c r="N216" s="254" t="s">
        <v>43</v>
      </c>
      <c r="O216" s="41"/>
      <c r="P216" s="201">
        <f>O216*H216</f>
        <v>0</v>
      </c>
      <c r="Q216" s="201">
        <v>0</v>
      </c>
      <c r="R216" s="201">
        <f>Q216*H216</f>
        <v>0</v>
      </c>
      <c r="S216" s="201">
        <v>0</v>
      </c>
      <c r="T216" s="202">
        <f>S216*H216</f>
        <v>0</v>
      </c>
      <c r="AR216" s="23" t="s">
        <v>391</v>
      </c>
      <c r="AT216" s="23" t="s">
        <v>257</v>
      </c>
      <c r="AU216" s="23" t="s">
        <v>81</v>
      </c>
      <c r="AY216" s="23" t="s">
        <v>127</v>
      </c>
      <c r="BE216" s="203">
        <f>IF(N216="základní",J216,0)</f>
        <v>0</v>
      </c>
      <c r="BF216" s="203">
        <f>IF(N216="snížená",J216,0)</f>
        <v>0</v>
      </c>
      <c r="BG216" s="203">
        <f>IF(N216="zákl. přenesená",J216,0)</f>
        <v>0</v>
      </c>
      <c r="BH216" s="203">
        <f>IF(N216="sníž. přenesená",J216,0)</f>
        <v>0</v>
      </c>
      <c r="BI216" s="203">
        <f>IF(N216="nulová",J216,0)</f>
        <v>0</v>
      </c>
      <c r="BJ216" s="23" t="s">
        <v>77</v>
      </c>
      <c r="BK216" s="203">
        <f>ROUND(I216*H216,2)</f>
        <v>0</v>
      </c>
      <c r="BL216" s="23" t="s">
        <v>262</v>
      </c>
      <c r="BM216" s="23" t="s">
        <v>900</v>
      </c>
    </row>
    <row r="217" spans="2:47" s="1" customFormat="1" ht="13.5">
      <c r="B217" s="40"/>
      <c r="C217" s="62"/>
      <c r="D217" s="232" t="s">
        <v>136</v>
      </c>
      <c r="E217" s="62"/>
      <c r="F217" s="261" t="s">
        <v>899</v>
      </c>
      <c r="G217" s="62"/>
      <c r="H217" s="62"/>
      <c r="I217" s="162"/>
      <c r="J217" s="62"/>
      <c r="K217" s="62"/>
      <c r="L217" s="60"/>
      <c r="M217" s="206"/>
      <c r="N217" s="41"/>
      <c r="O217" s="41"/>
      <c r="P217" s="41"/>
      <c r="Q217" s="41"/>
      <c r="R217" s="41"/>
      <c r="S217" s="41"/>
      <c r="T217" s="77"/>
      <c r="AT217" s="23" t="s">
        <v>136</v>
      </c>
      <c r="AU217" s="23" t="s">
        <v>81</v>
      </c>
    </row>
    <row r="218" spans="2:65" s="1" customFormat="1" ht="31.5" customHeight="1">
      <c r="B218" s="40"/>
      <c r="C218" s="245" t="s">
        <v>605</v>
      </c>
      <c r="D218" s="245" t="s">
        <v>257</v>
      </c>
      <c r="E218" s="246" t="s">
        <v>901</v>
      </c>
      <c r="F218" s="247" t="s">
        <v>902</v>
      </c>
      <c r="G218" s="248" t="s">
        <v>451</v>
      </c>
      <c r="H218" s="249">
        <v>2</v>
      </c>
      <c r="I218" s="250"/>
      <c r="J218" s="251">
        <f>ROUND(I218*H218,2)</f>
        <v>0</v>
      </c>
      <c r="K218" s="247" t="s">
        <v>21</v>
      </c>
      <c r="L218" s="252"/>
      <c r="M218" s="253" t="s">
        <v>21</v>
      </c>
      <c r="N218" s="254" t="s">
        <v>43</v>
      </c>
      <c r="O218" s="41"/>
      <c r="P218" s="201">
        <f>O218*H218</f>
        <v>0</v>
      </c>
      <c r="Q218" s="201">
        <v>0</v>
      </c>
      <c r="R218" s="201">
        <f>Q218*H218</f>
        <v>0</v>
      </c>
      <c r="S218" s="201">
        <v>0</v>
      </c>
      <c r="T218" s="202">
        <f>S218*H218</f>
        <v>0</v>
      </c>
      <c r="AR218" s="23" t="s">
        <v>391</v>
      </c>
      <c r="AT218" s="23" t="s">
        <v>257</v>
      </c>
      <c r="AU218" s="23" t="s">
        <v>81</v>
      </c>
      <c r="AY218" s="23" t="s">
        <v>127</v>
      </c>
      <c r="BE218" s="203">
        <f>IF(N218="základní",J218,0)</f>
        <v>0</v>
      </c>
      <c r="BF218" s="203">
        <f>IF(N218="snížená",J218,0)</f>
        <v>0</v>
      </c>
      <c r="BG218" s="203">
        <f>IF(N218="zákl. přenesená",J218,0)</f>
        <v>0</v>
      </c>
      <c r="BH218" s="203">
        <f>IF(N218="sníž. přenesená",J218,0)</f>
        <v>0</v>
      </c>
      <c r="BI218" s="203">
        <f>IF(N218="nulová",J218,0)</f>
        <v>0</v>
      </c>
      <c r="BJ218" s="23" t="s">
        <v>77</v>
      </c>
      <c r="BK218" s="203">
        <f>ROUND(I218*H218,2)</f>
        <v>0</v>
      </c>
      <c r="BL218" s="23" t="s">
        <v>262</v>
      </c>
      <c r="BM218" s="23" t="s">
        <v>903</v>
      </c>
    </row>
    <row r="219" spans="2:47" s="1" customFormat="1" ht="13.5">
      <c r="B219" s="40"/>
      <c r="C219" s="62"/>
      <c r="D219" s="232" t="s">
        <v>136</v>
      </c>
      <c r="E219" s="62"/>
      <c r="F219" s="261" t="s">
        <v>902</v>
      </c>
      <c r="G219" s="62"/>
      <c r="H219" s="62"/>
      <c r="I219" s="162"/>
      <c r="J219" s="62"/>
      <c r="K219" s="62"/>
      <c r="L219" s="60"/>
      <c r="M219" s="206"/>
      <c r="N219" s="41"/>
      <c r="O219" s="41"/>
      <c r="P219" s="41"/>
      <c r="Q219" s="41"/>
      <c r="R219" s="41"/>
      <c r="S219" s="41"/>
      <c r="T219" s="77"/>
      <c r="AT219" s="23" t="s">
        <v>136</v>
      </c>
      <c r="AU219" s="23" t="s">
        <v>81</v>
      </c>
    </row>
    <row r="220" spans="2:65" s="1" customFormat="1" ht="22.5" customHeight="1">
      <c r="B220" s="40"/>
      <c r="C220" s="245" t="s">
        <v>612</v>
      </c>
      <c r="D220" s="245" t="s">
        <v>257</v>
      </c>
      <c r="E220" s="246" t="s">
        <v>904</v>
      </c>
      <c r="F220" s="247" t="s">
        <v>905</v>
      </c>
      <c r="G220" s="248" t="s">
        <v>451</v>
      </c>
      <c r="H220" s="249">
        <v>1</v>
      </c>
      <c r="I220" s="250"/>
      <c r="J220" s="251">
        <f>ROUND(I220*H220,2)</f>
        <v>0</v>
      </c>
      <c r="K220" s="247" t="s">
        <v>21</v>
      </c>
      <c r="L220" s="252"/>
      <c r="M220" s="253" t="s">
        <v>21</v>
      </c>
      <c r="N220" s="254" t="s">
        <v>43</v>
      </c>
      <c r="O220" s="41"/>
      <c r="P220" s="201">
        <f>O220*H220</f>
        <v>0</v>
      </c>
      <c r="Q220" s="201">
        <v>0</v>
      </c>
      <c r="R220" s="201">
        <f>Q220*H220</f>
        <v>0</v>
      </c>
      <c r="S220" s="201">
        <v>0</v>
      </c>
      <c r="T220" s="202">
        <f>S220*H220</f>
        <v>0</v>
      </c>
      <c r="AR220" s="23" t="s">
        <v>391</v>
      </c>
      <c r="AT220" s="23" t="s">
        <v>257</v>
      </c>
      <c r="AU220" s="23" t="s">
        <v>81</v>
      </c>
      <c r="AY220" s="23" t="s">
        <v>127</v>
      </c>
      <c r="BE220" s="203">
        <f>IF(N220="základní",J220,0)</f>
        <v>0</v>
      </c>
      <c r="BF220" s="203">
        <f>IF(N220="snížená",J220,0)</f>
        <v>0</v>
      </c>
      <c r="BG220" s="203">
        <f>IF(N220="zákl. přenesená",J220,0)</f>
        <v>0</v>
      </c>
      <c r="BH220" s="203">
        <f>IF(N220="sníž. přenesená",J220,0)</f>
        <v>0</v>
      </c>
      <c r="BI220" s="203">
        <f>IF(N220="nulová",J220,0)</f>
        <v>0</v>
      </c>
      <c r="BJ220" s="23" t="s">
        <v>77</v>
      </c>
      <c r="BK220" s="203">
        <f>ROUND(I220*H220,2)</f>
        <v>0</v>
      </c>
      <c r="BL220" s="23" t="s">
        <v>262</v>
      </c>
      <c r="BM220" s="23" t="s">
        <v>906</v>
      </c>
    </row>
    <row r="221" spans="2:47" s="1" customFormat="1" ht="13.5">
      <c r="B221" s="40"/>
      <c r="C221" s="62"/>
      <c r="D221" s="232" t="s">
        <v>136</v>
      </c>
      <c r="E221" s="62"/>
      <c r="F221" s="261" t="s">
        <v>905</v>
      </c>
      <c r="G221" s="62"/>
      <c r="H221" s="62"/>
      <c r="I221" s="162"/>
      <c r="J221" s="62"/>
      <c r="K221" s="62"/>
      <c r="L221" s="60"/>
      <c r="M221" s="206"/>
      <c r="N221" s="41"/>
      <c r="O221" s="41"/>
      <c r="P221" s="41"/>
      <c r="Q221" s="41"/>
      <c r="R221" s="41"/>
      <c r="S221" s="41"/>
      <c r="T221" s="77"/>
      <c r="AT221" s="23" t="s">
        <v>136</v>
      </c>
      <c r="AU221" s="23" t="s">
        <v>81</v>
      </c>
    </row>
    <row r="222" spans="2:65" s="1" customFormat="1" ht="22.5" customHeight="1">
      <c r="B222" s="40"/>
      <c r="C222" s="245" t="s">
        <v>619</v>
      </c>
      <c r="D222" s="245" t="s">
        <v>257</v>
      </c>
      <c r="E222" s="246" t="s">
        <v>907</v>
      </c>
      <c r="F222" s="247" t="s">
        <v>908</v>
      </c>
      <c r="G222" s="248" t="s">
        <v>451</v>
      </c>
      <c r="H222" s="249">
        <v>1</v>
      </c>
      <c r="I222" s="250"/>
      <c r="J222" s="251">
        <f>ROUND(I222*H222,2)</f>
        <v>0</v>
      </c>
      <c r="K222" s="247" t="s">
        <v>21</v>
      </c>
      <c r="L222" s="252"/>
      <c r="M222" s="253" t="s">
        <v>21</v>
      </c>
      <c r="N222" s="254" t="s">
        <v>43</v>
      </c>
      <c r="O222" s="41"/>
      <c r="P222" s="201">
        <f>O222*H222</f>
        <v>0</v>
      </c>
      <c r="Q222" s="201">
        <v>0</v>
      </c>
      <c r="R222" s="201">
        <f>Q222*H222</f>
        <v>0</v>
      </c>
      <c r="S222" s="201">
        <v>0</v>
      </c>
      <c r="T222" s="202">
        <f>S222*H222</f>
        <v>0</v>
      </c>
      <c r="AR222" s="23" t="s">
        <v>391</v>
      </c>
      <c r="AT222" s="23" t="s">
        <v>257</v>
      </c>
      <c r="AU222" s="23" t="s">
        <v>81</v>
      </c>
      <c r="AY222" s="23" t="s">
        <v>127</v>
      </c>
      <c r="BE222" s="203">
        <f>IF(N222="základní",J222,0)</f>
        <v>0</v>
      </c>
      <c r="BF222" s="203">
        <f>IF(N222="snížená",J222,0)</f>
        <v>0</v>
      </c>
      <c r="BG222" s="203">
        <f>IF(N222="zákl. přenesená",J222,0)</f>
        <v>0</v>
      </c>
      <c r="BH222" s="203">
        <f>IF(N222="sníž. přenesená",J222,0)</f>
        <v>0</v>
      </c>
      <c r="BI222" s="203">
        <f>IF(N222="nulová",J222,0)</f>
        <v>0</v>
      </c>
      <c r="BJ222" s="23" t="s">
        <v>77</v>
      </c>
      <c r="BK222" s="203">
        <f>ROUND(I222*H222,2)</f>
        <v>0</v>
      </c>
      <c r="BL222" s="23" t="s">
        <v>262</v>
      </c>
      <c r="BM222" s="23" t="s">
        <v>909</v>
      </c>
    </row>
    <row r="223" spans="2:47" s="1" customFormat="1" ht="13.5">
      <c r="B223" s="40"/>
      <c r="C223" s="62"/>
      <c r="D223" s="232" t="s">
        <v>136</v>
      </c>
      <c r="E223" s="62"/>
      <c r="F223" s="261" t="s">
        <v>908</v>
      </c>
      <c r="G223" s="62"/>
      <c r="H223" s="62"/>
      <c r="I223" s="162"/>
      <c r="J223" s="62"/>
      <c r="K223" s="62"/>
      <c r="L223" s="60"/>
      <c r="M223" s="206"/>
      <c r="N223" s="41"/>
      <c r="O223" s="41"/>
      <c r="P223" s="41"/>
      <c r="Q223" s="41"/>
      <c r="R223" s="41"/>
      <c r="S223" s="41"/>
      <c r="T223" s="77"/>
      <c r="AT223" s="23" t="s">
        <v>136</v>
      </c>
      <c r="AU223" s="23" t="s">
        <v>81</v>
      </c>
    </row>
    <row r="224" spans="2:65" s="1" customFormat="1" ht="22.5" customHeight="1">
      <c r="B224" s="40"/>
      <c r="C224" s="245" t="s">
        <v>626</v>
      </c>
      <c r="D224" s="245" t="s">
        <v>257</v>
      </c>
      <c r="E224" s="246" t="s">
        <v>910</v>
      </c>
      <c r="F224" s="247" t="s">
        <v>911</v>
      </c>
      <c r="G224" s="248" t="s">
        <v>451</v>
      </c>
      <c r="H224" s="249">
        <v>1</v>
      </c>
      <c r="I224" s="250"/>
      <c r="J224" s="251">
        <f>ROUND(I224*H224,2)</f>
        <v>0</v>
      </c>
      <c r="K224" s="247" t="s">
        <v>21</v>
      </c>
      <c r="L224" s="252"/>
      <c r="M224" s="253" t="s">
        <v>21</v>
      </c>
      <c r="N224" s="254" t="s">
        <v>43</v>
      </c>
      <c r="O224" s="41"/>
      <c r="P224" s="201">
        <f>O224*H224</f>
        <v>0</v>
      </c>
      <c r="Q224" s="201">
        <v>0</v>
      </c>
      <c r="R224" s="201">
        <f>Q224*H224</f>
        <v>0</v>
      </c>
      <c r="S224" s="201">
        <v>0</v>
      </c>
      <c r="T224" s="202">
        <f>S224*H224</f>
        <v>0</v>
      </c>
      <c r="AR224" s="23" t="s">
        <v>391</v>
      </c>
      <c r="AT224" s="23" t="s">
        <v>257</v>
      </c>
      <c r="AU224" s="23" t="s">
        <v>81</v>
      </c>
      <c r="AY224" s="23" t="s">
        <v>127</v>
      </c>
      <c r="BE224" s="203">
        <f>IF(N224="základní",J224,0)</f>
        <v>0</v>
      </c>
      <c r="BF224" s="203">
        <f>IF(N224="snížená",J224,0)</f>
        <v>0</v>
      </c>
      <c r="BG224" s="203">
        <f>IF(N224="zákl. přenesená",J224,0)</f>
        <v>0</v>
      </c>
      <c r="BH224" s="203">
        <f>IF(N224="sníž. přenesená",J224,0)</f>
        <v>0</v>
      </c>
      <c r="BI224" s="203">
        <f>IF(N224="nulová",J224,0)</f>
        <v>0</v>
      </c>
      <c r="BJ224" s="23" t="s">
        <v>77</v>
      </c>
      <c r="BK224" s="203">
        <f>ROUND(I224*H224,2)</f>
        <v>0</v>
      </c>
      <c r="BL224" s="23" t="s">
        <v>262</v>
      </c>
      <c r="BM224" s="23" t="s">
        <v>912</v>
      </c>
    </row>
    <row r="225" spans="2:47" s="1" customFormat="1" ht="13.5">
      <c r="B225" s="40"/>
      <c r="C225" s="62"/>
      <c r="D225" s="232" t="s">
        <v>136</v>
      </c>
      <c r="E225" s="62"/>
      <c r="F225" s="261" t="s">
        <v>911</v>
      </c>
      <c r="G225" s="62"/>
      <c r="H225" s="62"/>
      <c r="I225" s="162"/>
      <c r="J225" s="62"/>
      <c r="K225" s="62"/>
      <c r="L225" s="60"/>
      <c r="M225" s="206"/>
      <c r="N225" s="41"/>
      <c r="O225" s="41"/>
      <c r="P225" s="41"/>
      <c r="Q225" s="41"/>
      <c r="R225" s="41"/>
      <c r="S225" s="41"/>
      <c r="T225" s="77"/>
      <c r="AT225" s="23" t="s">
        <v>136</v>
      </c>
      <c r="AU225" s="23" t="s">
        <v>81</v>
      </c>
    </row>
    <row r="226" spans="2:65" s="1" customFormat="1" ht="22.5" customHeight="1">
      <c r="B226" s="40"/>
      <c r="C226" s="245" t="s">
        <v>632</v>
      </c>
      <c r="D226" s="245" t="s">
        <v>257</v>
      </c>
      <c r="E226" s="246" t="s">
        <v>913</v>
      </c>
      <c r="F226" s="247" t="s">
        <v>914</v>
      </c>
      <c r="G226" s="248" t="s">
        <v>451</v>
      </c>
      <c r="H226" s="249">
        <v>1900</v>
      </c>
      <c r="I226" s="250"/>
      <c r="J226" s="251">
        <f>ROUND(I226*H226,2)</f>
        <v>0</v>
      </c>
      <c r="K226" s="247" t="s">
        <v>21</v>
      </c>
      <c r="L226" s="252"/>
      <c r="M226" s="253" t="s">
        <v>21</v>
      </c>
      <c r="N226" s="254" t="s">
        <v>43</v>
      </c>
      <c r="O226" s="41"/>
      <c r="P226" s="201">
        <f>O226*H226</f>
        <v>0</v>
      </c>
      <c r="Q226" s="201">
        <v>0</v>
      </c>
      <c r="R226" s="201">
        <f>Q226*H226</f>
        <v>0</v>
      </c>
      <c r="S226" s="201">
        <v>0</v>
      </c>
      <c r="T226" s="202">
        <f>S226*H226</f>
        <v>0</v>
      </c>
      <c r="AR226" s="23" t="s">
        <v>391</v>
      </c>
      <c r="AT226" s="23" t="s">
        <v>257</v>
      </c>
      <c r="AU226" s="23" t="s">
        <v>81</v>
      </c>
      <c r="AY226" s="23" t="s">
        <v>127</v>
      </c>
      <c r="BE226" s="203">
        <f>IF(N226="základní",J226,0)</f>
        <v>0</v>
      </c>
      <c r="BF226" s="203">
        <f>IF(N226="snížená",J226,0)</f>
        <v>0</v>
      </c>
      <c r="BG226" s="203">
        <f>IF(N226="zákl. přenesená",J226,0)</f>
        <v>0</v>
      </c>
      <c r="BH226" s="203">
        <f>IF(N226="sníž. přenesená",J226,0)</f>
        <v>0</v>
      </c>
      <c r="BI226" s="203">
        <f>IF(N226="nulová",J226,0)</f>
        <v>0</v>
      </c>
      <c r="BJ226" s="23" t="s">
        <v>77</v>
      </c>
      <c r="BK226" s="203">
        <f>ROUND(I226*H226,2)</f>
        <v>0</v>
      </c>
      <c r="BL226" s="23" t="s">
        <v>262</v>
      </c>
      <c r="BM226" s="23" t="s">
        <v>915</v>
      </c>
    </row>
    <row r="227" spans="2:47" s="1" customFormat="1" ht="13.5">
      <c r="B227" s="40"/>
      <c r="C227" s="62"/>
      <c r="D227" s="204" t="s">
        <v>136</v>
      </c>
      <c r="E227" s="62"/>
      <c r="F227" s="205" t="s">
        <v>914</v>
      </c>
      <c r="G227" s="62"/>
      <c r="H227" s="62"/>
      <c r="I227" s="162"/>
      <c r="J227" s="62"/>
      <c r="K227" s="62"/>
      <c r="L227" s="60"/>
      <c r="M227" s="206"/>
      <c r="N227" s="41"/>
      <c r="O227" s="41"/>
      <c r="P227" s="41"/>
      <c r="Q227" s="41"/>
      <c r="R227" s="41"/>
      <c r="S227" s="41"/>
      <c r="T227" s="77"/>
      <c r="AT227" s="23" t="s">
        <v>136</v>
      </c>
      <c r="AU227" s="23" t="s">
        <v>81</v>
      </c>
    </row>
    <row r="228" spans="2:63" s="10" customFormat="1" ht="29.85" customHeight="1">
      <c r="B228" s="175"/>
      <c r="C228" s="176"/>
      <c r="D228" s="189" t="s">
        <v>71</v>
      </c>
      <c r="E228" s="190" t="s">
        <v>916</v>
      </c>
      <c r="F228" s="190" t="s">
        <v>917</v>
      </c>
      <c r="G228" s="176"/>
      <c r="H228" s="176"/>
      <c r="I228" s="179"/>
      <c r="J228" s="191">
        <f>BK228</f>
        <v>0</v>
      </c>
      <c r="K228" s="176"/>
      <c r="L228" s="181"/>
      <c r="M228" s="182"/>
      <c r="N228" s="183"/>
      <c r="O228" s="183"/>
      <c r="P228" s="184">
        <f>SUM(P229:P238)</f>
        <v>0</v>
      </c>
      <c r="Q228" s="183"/>
      <c r="R228" s="184">
        <f>SUM(R229:R238)</f>
        <v>0</v>
      </c>
      <c r="S228" s="183"/>
      <c r="T228" s="185">
        <f>SUM(T229:T238)</f>
        <v>0</v>
      </c>
      <c r="AR228" s="186" t="s">
        <v>81</v>
      </c>
      <c r="AT228" s="187" t="s">
        <v>71</v>
      </c>
      <c r="AU228" s="187" t="s">
        <v>77</v>
      </c>
      <c r="AY228" s="186" t="s">
        <v>127</v>
      </c>
      <c r="BK228" s="188">
        <f>SUM(BK229:BK238)</f>
        <v>0</v>
      </c>
    </row>
    <row r="229" spans="2:65" s="1" customFormat="1" ht="22.5" customHeight="1">
      <c r="B229" s="40"/>
      <c r="C229" s="192" t="s">
        <v>640</v>
      </c>
      <c r="D229" s="192" t="s">
        <v>129</v>
      </c>
      <c r="E229" s="193" t="s">
        <v>918</v>
      </c>
      <c r="F229" s="194" t="s">
        <v>919</v>
      </c>
      <c r="G229" s="195" t="s">
        <v>170</v>
      </c>
      <c r="H229" s="196">
        <v>92</v>
      </c>
      <c r="I229" s="197"/>
      <c r="J229" s="198">
        <f>ROUND(I229*H229,2)</f>
        <v>0</v>
      </c>
      <c r="K229" s="194" t="s">
        <v>713</v>
      </c>
      <c r="L229" s="60"/>
      <c r="M229" s="199" t="s">
        <v>21</v>
      </c>
      <c r="N229" s="200" t="s">
        <v>43</v>
      </c>
      <c r="O229" s="41"/>
      <c r="P229" s="201">
        <f>O229*H229</f>
        <v>0</v>
      </c>
      <c r="Q229" s="201">
        <v>0</v>
      </c>
      <c r="R229" s="201">
        <f>Q229*H229</f>
        <v>0</v>
      </c>
      <c r="S229" s="201">
        <v>0</v>
      </c>
      <c r="T229" s="202">
        <f>S229*H229</f>
        <v>0</v>
      </c>
      <c r="AR229" s="23" t="s">
        <v>262</v>
      </c>
      <c r="AT229" s="23" t="s">
        <v>129</v>
      </c>
      <c r="AU229" s="23" t="s">
        <v>81</v>
      </c>
      <c r="AY229" s="23" t="s">
        <v>127</v>
      </c>
      <c r="BE229" s="203">
        <f>IF(N229="základní",J229,0)</f>
        <v>0</v>
      </c>
      <c r="BF229" s="203">
        <f>IF(N229="snížená",J229,0)</f>
        <v>0</v>
      </c>
      <c r="BG229" s="203">
        <f>IF(N229="zákl. přenesená",J229,0)</f>
        <v>0</v>
      </c>
      <c r="BH229" s="203">
        <f>IF(N229="sníž. přenesená",J229,0)</f>
        <v>0</v>
      </c>
      <c r="BI229" s="203">
        <f>IF(N229="nulová",J229,0)</f>
        <v>0</v>
      </c>
      <c r="BJ229" s="23" t="s">
        <v>77</v>
      </c>
      <c r="BK229" s="203">
        <f>ROUND(I229*H229,2)</f>
        <v>0</v>
      </c>
      <c r="BL229" s="23" t="s">
        <v>262</v>
      </c>
      <c r="BM229" s="23" t="s">
        <v>920</v>
      </c>
    </row>
    <row r="230" spans="2:47" s="1" customFormat="1" ht="40.5">
      <c r="B230" s="40"/>
      <c r="C230" s="62"/>
      <c r="D230" s="232" t="s">
        <v>136</v>
      </c>
      <c r="E230" s="62"/>
      <c r="F230" s="261" t="s">
        <v>921</v>
      </c>
      <c r="G230" s="62"/>
      <c r="H230" s="62"/>
      <c r="I230" s="162"/>
      <c r="J230" s="62"/>
      <c r="K230" s="62"/>
      <c r="L230" s="60"/>
      <c r="M230" s="206"/>
      <c r="N230" s="41"/>
      <c r="O230" s="41"/>
      <c r="P230" s="41"/>
      <c r="Q230" s="41"/>
      <c r="R230" s="41"/>
      <c r="S230" s="41"/>
      <c r="T230" s="77"/>
      <c r="AT230" s="23" t="s">
        <v>136</v>
      </c>
      <c r="AU230" s="23" t="s">
        <v>81</v>
      </c>
    </row>
    <row r="231" spans="2:65" s="1" customFormat="1" ht="22.5" customHeight="1">
      <c r="B231" s="40"/>
      <c r="C231" s="245" t="s">
        <v>650</v>
      </c>
      <c r="D231" s="245" t="s">
        <v>257</v>
      </c>
      <c r="E231" s="246" t="s">
        <v>922</v>
      </c>
      <c r="F231" s="247" t="s">
        <v>923</v>
      </c>
      <c r="G231" s="248" t="s">
        <v>170</v>
      </c>
      <c r="H231" s="249">
        <v>86</v>
      </c>
      <c r="I231" s="250"/>
      <c r="J231" s="251">
        <f>ROUND(I231*H231,2)</f>
        <v>0</v>
      </c>
      <c r="K231" s="247" t="s">
        <v>21</v>
      </c>
      <c r="L231" s="252"/>
      <c r="M231" s="253" t="s">
        <v>21</v>
      </c>
      <c r="N231" s="254" t="s">
        <v>43</v>
      </c>
      <c r="O231" s="41"/>
      <c r="P231" s="201">
        <f>O231*H231</f>
        <v>0</v>
      </c>
      <c r="Q231" s="201">
        <v>0</v>
      </c>
      <c r="R231" s="201">
        <f>Q231*H231</f>
        <v>0</v>
      </c>
      <c r="S231" s="201">
        <v>0</v>
      </c>
      <c r="T231" s="202">
        <f>S231*H231</f>
        <v>0</v>
      </c>
      <c r="AR231" s="23" t="s">
        <v>391</v>
      </c>
      <c r="AT231" s="23" t="s">
        <v>257</v>
      </c>
      <c r="AU231" s="23" t="s">
        <v>81</v>
      </c>
      <c r="AY231" s="23" t="s">
        <v>127</v>
      </c>
      <c r="BE231" s="203">
        <f>IF(N231="základní",J231,0)</f>
        <v>0</v>
      </c>
      <c r="BF231" s="203">
        <f>IF(N231="snížená",J231,0)</f>
        <v>0</v>
      </c>
      <c r="BG231" s="203">
        <f>IF(N231="zákl. přenesená",J231,0)</f>
        <v>0</v>
      </c>
      <c r="BH231" s="203">
        <f>IF(N231="sníž. přenesená",J231,0)</f>
        <v>0</v>
      </c>
      <c r="BI231" s="203">
        <f>IF(N231="nulová",J231,0)</f>
        <v>0</v>
      </c>
      <c r="BJ231" s="23" t="s">
        <v>77</v>
      </c>
      <c r="BK231" s="203">
        <f>ROUND(I231*H231,2)</f>
        <v>0</v>
      </c>
      <c r="BL231" s="23" t="s">
        <v>262</v>
      </c>
      <c r="BM231" s="23" t="s">
        <v>924</v>
      </c>
    </row>
    <row r="232" spans="2:47" s="1" customFormat="1" ht="13.5">
      <c r="B232" s="40"/>
      <c r="C232" s="62"/>
      <c r="D232" s="232" t="s">
        <v>136</v>
      </c>
      <c r="E232" s="62"/>
      <c r="F232" s="261" t="s">
        <v>923</v>
      </c>
      <c r="G232" s="62"/>
      <c r="H232" s="62"/>
      <c r="I232" s="162"/>
      <c r="J232" s="62"/>
      <c r="K232" s="62"/>
      <c r="L232" s="60"/>
      <c r="M232" s="206"/>
      <c r="N232" s="41"/>
      <c r="O232" s="41"/>
      <c r="P232" s="41"/>
      <c r="Q232" s="41"/>
      <c r="R232" s="41"/>
      <c r="S232" s="41"/>
      <c r="T232" s="77"/>
      <c r="AT232" s="23" t="s">
        <v>136</v>
      </c>
      <c r="AU232" s="23" t="s">
        <v>81</v>
      </c>
    </row>
    <row r="233" spans="2:65" s="1" customFormat="1" ht="22.5" customHeight="1">
      <c r="B233" s="40"/>
      <c r="C233" s="245" t="s">
        <v>657</v>
      </c>
      <c r="D233" s="245" t="s">
        <v>257</v>
      </c>
      <c r="E233" s="246" t="s">
        <v>925</v>
      </c>
      <c r="F233" s="247" t="s">
        <v>926</v>
      </c>
      <c r="G233" s="248" t="s">
        <v>170</v>
      </c>
      <c r="H233" s="249">
        <v>6</v>
      </c>
      <c r="I233" s="250"/>
      <c r="J233" s="251">
        <f>ROUND(I233*H233,2)</f>
        <v>0</v>
      </c>
      <c r="K233" s="247" t="s">
        <v>21</v>
      </c>
      <c r="L233" s="252"/>
      <c r="M233" s="253" t="s">
        <v>21</v>
      </c>
      <c r="N233" s="254" t="s">
        <v>43</v>
      </c>
      <c r="O233" s="41"/>
      <c r="P233" s="201">
        <f>O233*H233</f>
        <v>0</v>
      </c>
      <c r="Q233" s="201">
        <v>0</v>
      </c>
      <c r="R233" s="201">
        <f>Q233*H233</f>
        <v>0</v>
      </c>
      <c r="S233" s="201">
        <v>0</v>
      </c>
      <c r="T233" s="202">
        <f>S233*H233</f>
        <v>0</v>
      </c>
      <c r="AR233" s="23" t="s">
        <v>391</v>
      </c>
      <c r="AT233" s="23" t="s">
        <v>257</v>
      </c>
      <c r="AU233" s="23" t="s">
        <v>81</v>
      </c>
      <c r="AY233" s="23" t="s">
        <v>127</v>
      </c>
      <c r="BE233" s="203">
        <f>IF(N233="základní",J233,0)</f>
        <v>0</v>
      </c>
      <c r="BF233" s="203">
        <f>IF(N233="snížená",J233,0)</f>
        <v>0</v>
      </c>
      <c r="BG233" s="203">
        <f>IF(N233="zákl. přenesená",J233,0)</f>
        <v>0</v>
      </c>
      <c r="BH233" s="203">
        <f>IF(N233="sníž. přenesená",J233,0)</f>
        <v>0</v>
      </c>
      <c r="BI233" s="203">
        <f>IF(N233="nulová",J233,0)</f>
        <v>0</v>
      </c>
      <c r="BJ233" s="23" t="s">
        <v>77</v>
      </c>
      <c r="BK233" s="203">
        <f>ROUND(I233*H233,2)</f>
        <v>0</v>
      </c>
      <c r="BL233" s="23" t="s">
        <v>262</v>
      </c>
      <c r="BM233" s="23" t="s">
        <v>927</v>
      </c>
    </row>
    <row r="234" spans="2:47" s="1" customFormat="1" ht="13.5">
      <c r="B234" s="40"/>
      <c r="C234" s="62"/>
      <c r="D234" s="232" t="s">
        <v>136</v>
      </c>
      <c r="E234" s="62"/>
      <c r="F234" s="261" t="s">
        <v>926</v>
      </c>
      <c r="G234" s="62"/>
      <c r="H234" s="62"/>
      <c r="I234" s="162"/>
      <c r="J234" s="62"/>
      <c r="K234" s="62"/>
      <c r="L234" s="60"/>
      <c r="M234" s="206"/>
      <c r="N234" s="41"/>
      <c r="O234" s="41"/>
      <c r="P234" s="41"/>
      <c r="Q234" s="41"/>
      <c r="R234" s="41"/>
      <c r="S234" s="41"/>
      <c r="T234" s="77"/>
      <c r="AT234" s="23" t="s">
        <v>136</v>
      </c>
      <c r="AU234" s="23" t="s">
        <v>81</v>
      </c>
    </row>
    <row r="235" spans="2:65" s="1" customFormat="1" ht="22.5" customHeight="1">
      <c r="B235" s="40"/>
      <c r="C235" s="192" t="s">
        <v>663</v>
      </c>
      <c r="D235" s="192" t="s">
        <v>129</v>
      </c>
      <c r="E235" s="193" t="s">
        <v>918</v>
      </c>
      <c r="F235" s="194" t="s">
        <v>919</v>
      </c>
      <c r="G235" s="195" t="s">
        <v>170</v>
      </c>
      <c r="H235" s="196">
        <v>20</v>
      </c>
      <c r="I235" s="197"/>
      <c r="J235" s="198">
        <f>ROUND(I235*H235,2)</f>
        <v>0</v>
      </c>
      <c r="K235" s="194" t="s">
        <v>713</v>
      </c>
      <c r="L235" s="60"/>
      <c r="M235" s="199" t="s">
        <v>21</v>
      </c>
      <c r="N235" s="200" t="s">
        <v>43</v>
      </c>
      <c r="O235" s="41"/>
      <c r="P235" s="201">
        <f>O235*H235</f>
        <v>0</v>
      </c>
      <c r="Q235" s="201">
        <v>0</v>
      </c>
      <c r="R235" s="201">
        <f>Q235*H235</f>
        <v>0</v>
      </c>
      <c r="S235" s="201">
        <v>0</v>
      </c>
      <c r="T235" s="202">
        <f>S235*H235</f>
        <v>0</v>
      </c>
      <c r="AR235" s="23" t="s">
        <v>262</v>
      </c>
      <c r="AT235" s="23" t="s">
        <v>129</v>
      </c>
      <c r="AU235" s="23" t="s">
        <v>81</v>
      </c>
      <c r="AY235" s="23" t="s">
        <v>127</v>
      </c>
      <c r="BE235" s="203">
        <f>IF(N235="základní",J235,0)</f>
        <v>0</v>
      </c>
      <c r="BF235" s="203">
        <f>IF(N235="snížená",J235,0)</f>
        <v>0</v>
      </c>
      <c r="BG235" s="203">
        <f>IF(N235="zákl. přenesená",J235,0)</f>
        <v>0</v>
      </c>
      <c r="BH235" s="203">
        <f>IF(N235="sníž. přenesená",J235,0)</f>
        <v>0</v>
      </c>
      <c r="BI235" s="203">
        <f>IF(N235="nulová",J235,0)</f>
        <v>0</v>
      </c>
      <c r="BJ235" s="23" t="s">
        <v>77</v>
      </c>
      <c r="BK235" s="203">
        <f>ROUND(I235*H235,2)</f>
        <v>0</v>
      </c>
      <c r="BL235" s="23" t="s">
        <v>262</v>
      </c>
      <c r="BM235" s="23" t="s">
        <v>928</v>
      </c>
    </row>
    <row r="236" spans="2:47" s="1" customFormat="1" ht="40.5">
      <c r="B236" s="40"/>
      <c r="C236" s="62"/>
      <c r="D236" s="232" t="s">
        <v>136</v>
      </c>
      <c r="E236" s="62"/>
      <c r="F236" s="261" t="s">
        <v>921</v>
      </c>
      <c r="G236" s="62"/>
      <c r="H236" s="62"/>
      <c r="I236" s="162"/>
      <c r="J236" s="62"/>
      <c r="K236" s="62"/>
      <c r="L236" s="60"/>
      <c r="M236" s="206"/>
      <c r="N236" s="41"/>
      <c r="O236" s="41"/>
      <c r="P236" s="41"/>
      <c r="Q236" s="41"/>
      <c r="R236" s="41"/>
      <c r="S236" s="41"/>
      <c r="T236" s="77"/>
      <c r="AT236" s="23" t="s">
        <v>136</v>
      </c>
      <c r="AU236" s="23" t="s">
        <v>81</v>
      </c>
    </row>
    <row r="237" spans="2:65" s="1" customFormat="1" ht="22.5" customHeight="1">
      <c r="B237" s="40"/>
      <c r="C237" s="245" t="s">
        <v>670</v>
      </c>
      <c r="D237" s="245" t="s">
        <v>257</v>
      </c>
      <c r="E237" s="246" t="s">
        <v>929</v>
      </c>
      <c r="F237" s="247" t="s">
        <v>930</v>
      </c>
      <c r="G237" s="248" t="s">
        <v>170</v>
      </c>
      <c r="H237" s="249">
        <v>20</v>
      </c>
      <c r="I237" s="250"/>
      <c r="J237" s="251">
        <f>ROUND(I237*H237,2)</f>
        <v>0</v>
      </c>
      <c r="K237" s="247" t="s">
        <v>21</v>
      </c>
      <c r="L237" s="252"/>
      <c r="M237" s="253" t="s">
        <v>21</v>
      </c>
      <c r="N237" s="254" t="s">
        <v>43</v>
      </c>
      <c r="O237" s="41"/>
      <c r="P237" s="201">
        <f>O237*H237</f>
        <v>0</v>
      </c>
      <c r="Q237" s="201">
        <v>0</v>
      </c>
      <c r="R237" s="201">
        <f>Q237*H237</f>
        <v>0</v>
      </c>
      <c r="S237" s="201">
        <v>0</v>
      </c>
      <c r="T237" s="202">
        <f>S237*H237</f>
        <v>0</v>
      </c>
      <c r="AR237" s="23" t="s">
        <v>391</v>
      </c>
      <c r="AT237" s="23" t="s">
        <v>257</v>
      </c>
      <c r="AU237" s="23" t="s">
        <v>81</v>
      </c>
      <c r="AY237" s="23" t="s">
        <v>127</v>
      </c>
      <c r="BE237" s="203">
        <f>IF(N237="základní",J237,0)</f>
        <v>0</v>
      </c>
      <c r="BF237" s="203">
        <f>IF(N237="snížená",J237,0)</f>
        <v>0</v>
      </c>
      <c r="BG237" s="203">
        <f>IF(N237="zákl. přenesená",J237,0)</f>
        <v>0</v>
      </c>
      <c r="BH237" s="203">
        <f>IF(N237="sníž. přenesená",J237,0)</f>
        <v>0</v>
      </c>
      <c r="BI237" s="203">
        <f>IF(N237="nulová",J237,0)</f>
        <v>0</v>
      </c>
      <c r="BJ237" s="23" t="s">
        <v>77</v>
      </c>
      <c r="BK237" s="203">
        <f>ROUND(I237*H237,2)</f>
        <v>0</v>
      </c>
      <c r="BL237" s="23" t="s">
        <v>262</v>
      </c>
      <c r="BM237" s="23" t="s">
        <v>931</v>
      </c>
    </row>
    <row r="238" spans="2:47" s="1" customFormat="1" ht="13.5">
      <c r="B238" s="40"/>
      <c r="C238" s="62"/>
      <c r="D238" s="204" t="s">
        <v>136</v>
      </c>
      <c r="E238" s="62"/>
      <c r="F238" s="205" t="s">
        <v>930</v>
      </c>
      <c r="G238" s="62"/>
      <c r="H238" s="62"/>
      <c r="I238" s="162"/>
      <c r="J238" s="62"/>
      <c r="K238" s="62"/>
      <c r="L238" s="60"/>
      <c r="M238" s="206"/>
      <c r="N238" s="41"/>
      <c r="O238" s="41"/>
      <c r="P238" s="41"/>
      <c r="Q238" s="41"/>
      <c r="R238" s="41"/>
      <c r="S238" s="41"/>
      <c r="T238" s="77"/>
      <c r="AT238" s="23" t="s">
        <v>136</v>
      </c>
      <c r="AU238" s="23" t="s">
        <v>81</v>
      </c>
    </row>
    <row r="239" spans="2:63" s="10" customFormat="1" ht="29.85" customHeight="1">
      <c r="B239" s="175"/>
      <c r="C239" s="176"/>
      <c r="D239" s="189" t="s">
        <v>71</v>
      </c>
      <c r="E239" s="190" t="s">
        <v>932</v>
      </c>
      <c r="F239" s="190" t="s">
        <v>933</v>
      </c>
      <c r="G239" s="176"/>
      <c r="H239" s="176"/>
      <c r="I239" s="179"/>
      <c r="J239" s="191">
        <f>BK239</f>
        <v>0</v>
      </c>
      <c r="K239" s="176"/>
      <c r="L239" s="181"/>
      <c r="M239" s="182"/>
      <c r="N239" s="183"/>
      <c r="O239" s="183"/>
      <c r="P239" s="184">
        <f>SUM(P240:P243)</f>
        <v>0</v>
      </c>
      <c r="Q239" s="183"/>
      <c r="R239" s="184">
        <f>SUM(R240:R243)</f>
        <v>0</v>
      </c>
      <c r="S239" s="183"/>
      <c r="T239" s="185">
        <f>SUM(T240:T243)</f>
        <v>0</v>
      </c>
      <c r="AR239" s="186" t="s">
        <v>81</v>
      </c>
      <c r="AT239" s="187" t="s">
        <v>71</v>
      </c>
      <c r="AU239" s="187" t="s">
        <v>77</v>
      </c>
      <c r="AY239" s="186" t="s">
        <v>127</v>
      </c>
      <c r="BK239" s="188">
        <f>SUM(BK240:BK243)</f>
        <v>0</v>
      </c>
    </row>
    <row r="240" spans="2:65" s="1" customFormat="1" ht="22.5" customHeight="1">
      <c r="B240" s="40"/>
      <c r="C240" s="192" t="s">
        <v>678</v>
      </c>
      <c r="D240" s="192" t="s">
        <v>129</v>
      </c>
      <c r="E240" s="193" t="s">
        <v>934</v>
      </c>
      <c r="F240" s="194" t="s">
        <v>935</v>
      </c>
      <c r="G240" s="195" t="s">
        <v>451</v>
      </c>
      <c r="H240" s="196">
        <v>8</v>
      </c>
      <c r="I240" s="197"/>
      <c r="J240" s="198">
        <f>ROUND(I240*H240,2)</f>
        <v>0</v>
      </c>
      <c r="K240" s="194" t="s">
        <v>713</v>
      </c>
      <c r="L240" s="60"/>
      <c r="M240" s="199" t="s">
        <v>21</v>
      </c>
      <c r="N240" s="200" t="s">
        <v>43</v>
      </c>
      <c r="O240" s="41"/>
      <c r="P240" s="201">
        <f>O240*H240</f>
        <v>0</v>
      </c>
      <c r="Q240" s="201">
        <v>0</v>
      </c>
      <c r="R240" s="201">
        <f>Q240*H240</f>
        <v>0</v>
      </c>
      <c r="S240" s="201">
        <v>0</v>
      </c>
      <c r="T240" s="202">
        <f>S240*H240</f>
        <v>0</v>
      </c>
      <c r="AR240" s="23" t="s">
        <v>262</v>
      </c>
      <c r="AT240" s="23" t="s">
        <v>129</v>
      </c>
      <c r="AU240" s="23" t="s">
        <v>81</v>
      </c>
      <c r="AY240" s="23" t="s">
        <v>127</v>
      </c>
      <c r="BE240" s="203">
        <f>IF(N240="základní",J240,0)</f>
        <v>0</v>
      </c>
      <c r="BF240" s="203">
        <f>IF(N240="snížená",J240,0)</f>
        <v>0</v>
      </c>
      <c r="BG240" s="203">
        <f>IF(N240="zákl. přenesená",J240,0)</f>
        <v>0</v>
      </c>
      <c r="BH240" s="203">
        <f>IF(N240="sníž. přenesená",J240,0)</f>
        <v>0</v>
      </c>
      <c r="BI240" s="203">
        <f>IF(N240="nulová",J240,0)</f>
        <v>0</v>
      </c>
      <c r="BJ240" s="23" t="s">
        <v>77</v>
      </c>
      <c r="BK240" s="203">
        <f>ROUND(I240*H240,2)</f>
        <v>0</v>
      </c>
      <c r="BL240" s="23" t="s">
        <v>262</v>
      </c>
      <c r="BM240" s="23" t="s">
        <v>936</v>
      </c>
    </row>
    <row r="241" spans="2:47" s="1" customFormat="1" ht="27">
      <c r="B241" s="40"/>
      <c r="C241" s="62"/>
      <c r="D241" s="232" t="s">
        <v>136</v>
      </c>
      <c r="E241" s="62"/>
      <c r="F241" s="261" t="s">
        <v>937</v>
      </c>
      <c r="G241" s="62"/>
      <c r="H241" s="62"/>
      <c r="I241" s="162"/>
      <c r="J241" s="62"/>
      <c r="K241" s="62"/>
      <c r="L241" s="60"/>
      <c r="M241" s="206"/>
      <c r="N241" s="41"/>
      <c r="O241" s="41"/>
      <c r="P241" s="41"/>
      <c r="Q241" s="41"/>
      <c r="R241" s="41"/>
      <c r="S241" s="41"/>
      <c r="T241" s="77"/>
      <c r="AT241" s="23" t="s">
        <v>136</v>
      </c>
      <c r="AU241" s="23" t="s">
        <v>81</v>
      </c>
    </row>
    <row r="242" spans="2:65" s="1" customFormat="1" ht="22.5" customHeight="1">
      <c r="B242" s="40"/>
      <c r="C242" s="192" t="s">
        <v>685</v>
      </c>
      <c r="D242" s="192" t="s">
        <v>129</v>
      </c>
      <c r="E242" s="193" t="s">
        <v>938</v>
      </c>
      <c r="F242" s="194" t="s">
        <v>939</v>
      </c>
      <c r="G242" s="195" t="s">
        <v>451</v>
      </c>
      <c r="H242" s="196">
        <v>4</v>
      </c>
      <c r="I242" s="197"/>
      <c r="J242" s="198">
        <f>ROUND(I242*H242,2)</f>
        <v>0</v>
      </c>
      <c r="K242" s="194" t="s">
        <v>713</v>
      </c>
      <c r="L242" s="60"/>
      <c r="M242" s="199" t="s">
        <v>21</v>
      </c>
      <c r="N242" s="200" t="s">
        <v>43</v>
      </c>
      <c r="O242" s="41"/>
      <c r="P242" s="201">
        <f>O242*H242</f>
        <v>0</v>
      </c>
      <c r="Q242" s="201">
        <v>0</v>
      </c>
      <c r="R242" s="201">
        <f>Q242*H242</f>
        <v>0</v>
      </c>
      <c r="S242" s="201">
        <v>0</v>
      </c>
      <c r="T242" s="202">
        <f>S242*H242</f>
        <v>0</v>
      </c>
      <c r="AR242" s="23" t="s">
        <v>262</v>
      </c>
      <c r="AT242" s="23" t="s">
        <v>129</v>
      </c>
      <c r="AU242" s="23" t="s">
        <v>81</v>
      </c>
      <c r="AY242" s="23" t="s">
        <v>127</v>
      </c>
      <c r="BE242" s="203">
        <f>IF(N242="základní",J242,0)</f>
        <v>0</v>
      </c>
      <c r="BF242" s="203">
        <f>IF(N242="snížená",J242,0)</f>
        <v>0</v>
      </c>
      <c r="BG242" s="203">
        <f>IF(N242="zákl. přenesená",J242,0)</f>
        <v>0</v>
      </c>
      <c r="BH242" s="203">
        <f>IF(N242="sníž. přenesená",J242,0)</f>
        <v>0</v>
      </c>
      <c r="BI242" s="203">
        <f>IF(N242="nulová",J242,0)</f>
        <v>0</v>
      </c>
      <c r="BJ242" s="23" t="s">
        <v>77</v>
      </c>
      <c r="BK242" s="203">
        <f>ROUND(I242*H242,2)</f>
        <v>0</v>
      </c>
      <c r="BL242" s="23" t="s">
        <v>262</v>
      </c>
      <c r="BM242" s="23" t="s">
        <v>940</v>
      </c>
    </row>
    <row r="243" spans="2:47" s="1" customFormat="1" ht="27">
      <c r="B243" s="40"/>
      <c r="C243" s="62"/>
      <c r="D243" s="204" t="s">
        <v>136</v>
      </c>
      <c r="E243" s="62"/>
      <c r="F243" s="205" t="s">
        <v>941</v>
      </c>
      <c r="G243" s="62"/>
      <c r="H243" s="62"/>
      <c r="I243" s="162"/>
      <c r="J243" s="62"/>
      <c r="K243" s="62"/>
      <c r="L243" s="60"/>
      <c r="M243" s="206"/>
      <c r="N243" s="41"/>
      <c r="O243" s="41"/>
      <c r="P243" s="41"/>
      <c r="Q243" s="41"/>
      <c r="R243" s="41"/>
      <c r="S243" s="41"/>
      <c r="T243" s="77"/>
      <c r="AT243" s="23" t="s">
        <v>136</v>
      </c>
      <c r="AU243" s="23" t="s">
        <v>81</v>
      </c>
    </row>
    <row r="244" spans="2:63" s="10" customFormat="1" ht="29.85" customHeight="1">
      <c r="B244" s="175"/>
      <c r="C244" s="176"/>
      <c r="D244" s="189" t="s">
        <v>71</v>
      </c>
      <c r="E244" s="190" t="s">
        <v>942</v>
      </c>
      <c r="F244" s="190" t="s">
        <v>943</v>
      </c>
      <c r="G244" s="176"/>
      <c r="H244" s="176"/>
      <c r="I244" s="179"/>
      <c r="J244" s="191">
        <f>BK244</f>
        <v>0</v>
      </c>
      <c r="K244" s="176"/>
      <c r="L244" s="181"/>
      <c r="M244" s="182"/>
      <c r="N244" s="183"/>
      <c r="O244" s="183"/>
      <c r="P244" s="184">
        <f>SUM(P245:P248)</f>
        <v>0</v>
      </c>
      <c r="Q244" s="183"/>
      <c r="R244" s="184">
        <f>SUM(R245:R248)</f>
        <v>0</v>
      </c>
      <c r="S244" s="183"/>
      <c r="T244" s="185">
        <f>SUM(T245:T248)</f>
        <v>0</v>
      </c>
      <c r="AR244" s="186" t="s">
        <v>81</v>
      </c>
      <c r="AT244" s="187" t="s">
        <v>71</v>
      </c>
      <c r="AU244" s="187" t="s">
        <v>77</v>
      </c>
      <c r="AY244" s="186" t="s">
        <v>127</v>
      </c>
      <c r="BK244" s="188">
        <f>SUM(BK245:BK248)</f>
        <v>0</v>
      </c>
    </row>
    <row r="245" spans="2:65" s="1" customFormat="1" ht="22.5" customHeight="1">
      <c r="B245" s="40"/>
      <c r="C245" s="192" t="s">
        <v>691</v>
      </c>
      <c r="D245" s="192" t="s">
        <v>129</v>
      </c>
      <c r="E245" s="193" t="s">
        <v>944</v>
      </c>
      <c r="F245" s="194" t="s">
        <v>945</v>
      </c>
      <c r="G245" s="195" t="s">
        <v>451</v>
      </c>
      <c r="H245" s="196">
        <v>2</v>
      </c>
      <c r="I245" s="197"/>
      <c r="J245" s="198">
        <f>ROUND(I245*H245,2)</f>
        <v>0</v>
      </c>
      <c r="K245" s="194" t="s">
        <v>713</v>
      </c>
      <c r="L245" s="60"/>
      <c r="M245" s="199" t="s">
        <v>21</v>
      </c>
      <c r="N245" s="200" t="s">
        <v>43</v>
      </c>
      <c r="O245" s="41"/>
      <c r="P245" s="201">
        <f>O245*H245</f>
        <v>0</v>
      </c>
      <c r="Q245" s="201">
        <v>0</v>
      </c>
      <c r="R245" s="201">
        <f>Q245*H245</f>
        <v>0</v>
      </c>
      <c r="S245" s="201">
        <v>0</v>
      </c>
      <c r="T245" s="202">
        <f>S245*H245</f>
        <v>0</v>
      </c>
      <c r="AR245" s="23" t="s">
        <v>262</v>
      </c>
      <c r="AT245" s="23" t="s">
        <v>129</v>
      </c>
      <c r="AU245" s="23" t="s">
        <v>81</v>
      </c>
      <c r="AY245" s="23" t="s">
        <v>127</v>
      </c>
      <c r="BE245" s="203">
        <f>IF(N245="základní",J245,0)</f>
        <v>0</v>
      </c>
      <c r="BF245" s="203">
        <f>IF(N245="snížená",J245,0)</f>
        <v>0</v>
      </c>
      <c r="BG245" s="203">
        <f>IF(N245="zákl. přenesená",J245,0)</f>
        <v>0</v>
      </c>
      <c r="BH245" s="203">
        <f>IF(N245="sníž. přenesená",J245,0)</f>
        <v>0</v>
      </c>
      <c r="BI245" s="203">
        <f>IF(N245="nulová",J245,0)</f>
        <v>0</v>
      </c>
      <c r="BJ245" s="23" t="s">
        <v>77</v>
      </c>
      <c r="BK245" s="203">
        <f>ROUND(I245*H245,2)</f>
        <v>0</v>
      </c>
      <c r="BL245" s="23" t="s">
        <v>262</v>
      </c>
      <c r="BM245" s="23" t="s">
        <v>946</v>
      </c>
    </row>
    <row r="246" spans="2:47" s="1" customFormat="1" ht="13.5">
      <c r="B246" s="40"/>
      <c r="C246" s="62"/>
      <c r="D246" s="232" t="s">
        <v>136</v>
      </c>
      <c r="E246" s="62"/>
      <c r="F246" s="261" t="s">
        <v>947</v>
      </c>
      <c r="G246" s="62"/>
      <c r="H246" s="62"/>
      <c r="I246" s="162"/>
      <c r="J246" s="62"/>
      <c r="K246" s="62"/>
      <c r="L246" s="60"/>
      <c r="M246" s="206"/>
      <c r="N246" s="41"/>
      <c r="O246" s="41"/>
      <c r="P246" s="41"/>
      <c r="Q246" s="41"/>
      <c r="R246" s="41"/>
      <c r="S246" s="41"/>
      <c r="T246" s="77"/>
      <c r="AT246" s="23" t="s">
        <v>136</v>
      </c>
      <c r="AU246" s="23" t="s">
        <v>81</v>
      </c>
    </row>
    <row r="247" spans="2:65" s="1" customFormat="1" ht="22.5" customHeight="1">
      <c r="B247" s="40"/>
      <c r="C247" s="245" t="s">
        <v>948</v>
      </c>
      <c r="D247" s="245" t="s">
        <v>257</v>
      </c>
      <c r="E247" s="246" t="s">
        <v>949</v>
      </c>
      <c r="F247" s="247" t="s">
        <v>950</v>
      </c>
      <c r="G247" s="248" t="s">
        <v>451</v>
      </c>
      <c r="H247" s="249">
        <v>2</v>
      </c>
      <c r="I247" s="250"/>
      <c r="J247" s="251">
        <f>ROUND(I247*H247,2)</f>
        <v>0</v>
      </c>
      <c r="K247" s="247" t="s">
        <v>21</v>
      </c>
      <c r="L247" s="252"/>
      <c r="M247" s="253" t="s">
        <v>21</v>
      </c>
      <c r="N247" s="254" t="s">
        <v>43</v>
      </c>
      <c r="O247" s="41"/>
      <c r="P247" s="201">
        <f>O247*H247</f>
        <v>0</v>
      </c>
      <c r="Q247" s="201">
        <v>0</v>
      </c>
      <c r="R247" s="201">
        <f>Q247*H247</f>
        <v>0</v>
      </c>
      <c r="S247" s="201">
        <v>0</v>
      </c>
      <c r="T247" s="202">
        <f>S247*H247</f>
        <v>0</v>
      </c>
      <c r="AR247" s="23" t="s">
        <v>391</v>
      </c>
      <c r="AT247" s="23" t="s">
        <v>257</v>
      </c>
      <c r="AU247" s="23" t="s">
        <v>81</v>
      </c>
      <c r="AY247" s="23" t="s">
        <v>127</v>
      </c>
      <c r="BE247" s="203">
        <f>IF(N247="základní",J247,0)</f>
        <v>0</v>
      </c>
      <c r="BF247" s="203">
        <f>IF(N247="snížená",J247,0)</f>
        <v>0</v>
      </c>
      <c r="BG247" s="203">
        <f>IF(N247="zákl. přenesená",J247,0)</f>
        <v>0</v>
      </c>
      <c r="BH247" s="203">
        <f>IF(N247="sníž. přenesená",J247,0)</f>
        <v>0</v>
      </c>
      <c r="BI247" s="203">
        <f>IF(N247="nulová",J247,0)</f>
        <v>0</v>
      </c>
      <c r="BJ247" s="23" t="s">
        <v>77</v>
      </c>
      <c r="BK247" s="203">
        <f>ROUND(I247*H247,2)</f>
        <v>0</v>
      </c>
      <c r="BL247" s="23" t="s">
        <v>262</v>
      </c>
      <c r="BM247" s="23" t="s">
        <v>951</v>
      </c>
    </row>
    <row r="248" spans="2:47" s="1" customFormat="1" ht="13.5">
      <c r="B248" s="40"/>
      <c r="C248" s="62"/>
      <c r="D248" s="204" t="s">
        <v>136</v>
      </c>
      <c r="E248" s="62"/>
      <c r="F248" s="205" t="s">
        <v>950</v>
      </c>
      <c r="G248" s="62"/>
      <c r="H248" s="62"/>
      <c r="I248" s="162"/>
      <c r="J248" s="62"/>
      <c r="K248" s="62"/>
      <c r="L248" s="60"/>
      <c r="M248" s="206"/>
      <c r="N248" s="41"/>
      <c r="O248" s="41"/>
      <c r="P248" s="41"/>
      <c r="Q248" s="41"/>
      <c r="R248" s="41"/>
      <c r="S248" s="41"/>
      <c r="T248" s="77"/>
      <c r="AT248" s="23" t="s">
        <v>136</v>
      </c>
      <c r="AU248" s="23" t="s">
        <v>81</v>
      </c>
    </row>
    <row r="249" spans="2:63" s="10" customFormat="1" ht="29.85" customHeight="1">
      <c r="B249" s="175"/>
      <c r="C249" s="176"/>
      <c r="D249" s="189" t="s">
        <v>71</v>
      </c>
      <c r="E249" s="190" t="s">
        <v>952</v>
      </c>
      <c r="F249" s="190" t="s">
        <v>953</v>
      </c>
      <c r="G249" s="176"/>
      <c r="H249" s="176"/>
      <c r="I249" s="179"/>
      <c r="J249" s="191">
        <f>BK249</f>
        <v>0</v>
      </c>
      <c r="K249" s="176"/>
      <c r="L249" s="181"/>
      <c r="M249" s="182"/>
      <c r="N249" s="183"/>
      <c r="O249" s="183"/>
      <c r="P249" s="184">
        <f>SUM(P250:P255)</f>
        <v>0</v>
      </c>
      <c r="Q249" s="183"/>
      <c r="R249" s="184">
        <f>SUM(R250:R255)</f>
        <v>0</v>
      </c>
      <c r="S249" s="183"/>
      <c r="T249" s="185">
        <f>SUM(T250:T255)</f>
        <v>0</v>
      </c>
      <c r="AR249" s="186" t="s">
        <v>81</v>
      </c>
      <c r="AT249" s="187" t="s">
        <v>71</v>
      </c>
      <c r="AU249" s="187" t="s">
        <v>77</v>
      </c>
      <c r="AY249" s="186" t="s">
        <v>127</v>
      </c>
      <c r="BK249" s="188">
        <f>SUM(BK250:BK255)</f>
        <v>0</v>
      </c>
    </row>
    <row r="250" spans="2:65" s="1" customFormat="1" ht="22.5" customHeight="1">
      <c r="B250" s="40"/>
      <c r="C250" s="192" t="s">
        <v>954</v>
      </c>
      <c r="D250" s="192" t="s">
        <v>129</v>
      </c>
      <c r="E250" s="193" t="s">
        <v>955</v>
      </c>
      <c r="F250" s="194" t="s">
        <v>956</v>
      </c>
      <c r="G250" s="195" t="s">
        <v>451</v>
      </c>
      <c r="H250" s="196">
        <v>1</v>
      </c>
      <c r="I250" s="197"/>
      <c r="J250" s="198">
        <f>ROUND(I250*H250,2)</f>
        <v>0</v>
      </c>
      <c r="K250" s="194" t="s">
        <v>21</v>
      </c>
      <c r="L250" s="60"/>
      <c r="M250" s="199" t="s">
        <v>21</v>
      </c>
      <c r="N250" s="200" t="s">
        <v>43</v>
      </c>
      <c r="O250" s="41"/>
      <c r="P250" s="201">
        <f>O250*H250</f>
        <v>0</v>
      </c>
      <c r="Q250" s="201">
        <v>0</v>
      </c>
      <c r="R250" s="201">
        <f>Q250*H250</f>
        <v>0</v>
      </c>
      <c r="S250" s="201">
        <v>0</v>
      </c>
      <c r="T250" s="202">
        <f>S250*H250</f>
        <v>0</v>
      </c>
      <c r="AR250" s="23" t="s">
        <v>262</v>
      </c>
      <c r="AT250" s="23" t="s">
        <v>129</v>
      </c>
      <c r="AU250" s="23" t="s">
        <v>81</v>
      </c>
      <c r="AY250" s="23" t="s">
        <v>127</v>
      </c>
      <c r="BE250" s="203">
        <f>IF(N250="základní",J250,0)</f>
        <v>0</v>
      </c>
      <c r="BF250" s="203">
        <f>IF(N250="snížená",J250,0)</f>
        <v>0</v>
      </c>
      <c r="BG250" s="203">
        <f>IF(N250="zákl. přenesená",J250,0)</f>
        <v>0</v>
      </c>
      <c r="BH250" s="203">
        <f>IF(N250="sníž. přenesená",J250,0)</f>
        <v>0</v>
      </c>
      <c r="BI250" s="203">
        <f>IF(N250="nulová",J250,0)</f>
        <v>0</v>
      </c>
      <c r="BJ250" s="23" t="s">
        <v>77</v>
      </c>
      <c r="BK250" s="203">
        <f>ROUND(I250*H250,2)</f>
        <v>0</v>
      </c>
      <c r="BL250" s="23" t="s">
        <v>262</v>
      </c>
      <c r="BM250" s="23" t="s">
        <v>957</v>
      </c>
    </row>
    <row r="251" spans="2:47" s="1" customFormat="1" ht="13.5">
      <c r="B251" s="40"/>
      <c r="C251" s="62"/>
      <c r="D251" s="204" t="s">
        <v>136</v>
      </c>
      <c r="E251" s="62"/>
      <c r="F251" s="205" t="s">
        <v>956</v>
      </c>
      <c r="G251" s="62"/>
      <c r="H251" s="62"/>
      <c r="I251" s="162"/>
      <c r="J251" s="62"/>
      <c r="K251" s="62"/>
      <c r="L251" s="60"/>
      <c r="M251" s="206"/>
      <c r="N251" s="41"/>
      <c r="O251" s="41"/>
      <c r="P251" s="41"/>
      <c r="Q251" s="41"/>
      <c r="R251" s="41"/>
      <c r="S251" s="41"/>
      <c r="T251" s="77"/>
      <c r="AT251" s="23" t="s">
        <v>136</v>
      </c>
      <c r="AU251" s="23" t="s">
        <v>81</v>
      </c>
    </row>
    <row r="252" spans="2:47" s="1" customFormat="1" ht="27">
      <c r="B252" s="40"/>
      <c r="C252" s="62"/>
      <c r="D252" s="232" t="s">
        <v>570</v>
      </c>
      <c r="E252" s="62"/>
      <c r="F252" s="262" t="s">
        <v>958</v>
      </c>
      <c r="G252" s="62"/>
      <c r="H252" s="62"/>
      <c r="I252" s="162"/>
      <c r="J252" s="62"/>
      <c r="K252" s="62"/>
      <c r="L252" s="60"/>
      <c r="M252" s="206"/>
      <c r="N252" s="41"/>
      <c r="O252" s="41"/>
      <c r="P252" s="41"/>
      <c r="Q252" s="41"/>
      <c r="R252" s="41"/>
      <c r="S252" s="41"/>
      <c r="T252" s="77"/>
      <c r="AT252" s="23" t="s">
        <v>570</v>
      </c>
      <c r="AU252" s="23" t="s">
        <v>81</v>
      </c>
    </row>
    <row r="253" spans="2:65" s="1" customFormat="1" ht="22.5" customHeight="1">
      <c r="B253" s="40"/>
      <c r="C253" s="192" t="s">
        <v>959</v>
      </c>
      <c r="D253" s="192" t="s">
        <v>129</v>
      </c>
      <c r="E253" s="193" t="s">
        <v>960</v>
      </c>
      <c r="F253" s="194" t="s">
        <v>961</v>
      </c>
      <c r="G253" s="195" t="s">
        <v>451</v>
      </c>
      <c r="H253" s="196">
        <v>1</v>
      </c>
      <c r="I253" s="197"/>
      <c r="J253" s="198">
        <f>ROUND(I253*H253,2)</f>
        <v>0</v>
      </c>
      <c r="K253" s="194" t="s">
        <v>21</v>
      </c>
      <c r="L253" s="60"/>
      <c r="M253" s="199" t="s">
        <v>21</v>
      </c>
      <c r="N253" s="200" t="s">
        <v>43</v>
      </c>
      <c r="O253" s="41"/>
      <c r="P253" s="201">
        <f>O253*H253</f>
        <v>0</v>
      </c>
      <c r="Q253" s="201">
        <v>0</v>
      </c>
      <c r="R253" s="201">
        <f>Q253*H253</f>
        <v>0</v>
      </c>
      <c r="S253" s="201">
        <v>0</v>
      </c>
      <c r="T253" s="202">
        <f>S253*H253</f>
        <v>0</v>
      </c>
      <c r="AR253" s="23" t="s">
        <v>262</v>
      </c>
      <c r="AT253" s="23" t="s">
        <v>129</v>
      </c>
      <c r="AU253" s="23" t="s">
        <v>81</v>
      </c>
      <c r="AY253" s="23" t="s">
        <v>127</v>
      </c>
      <c r="BE253" s="203">
        <f>IF(N253="základní",J253,0)</f>
        <v>0</v>
      </c>
      <c r="BF253" s="203">
        <f>IF(N253="snížená",J253,0)</f>
        <v>0</v>
      </c>
      <c r="BG253" s="203">
        <f>IF(N253="zákl. přenesená",J253,0)</f>
        <v>0</v>
      </c>
      <c r="BH253" s="203">
        <f>IF(N253="sníž. přenesená",J253,0)</f>
        <v>0</v>
      </c>
      <c r="BI253" s="203">
        <f>IF(N253="nulová",J253,0)</f>
        <v>0</v>
      </c>
      <c r="BJ253" s="23" t="s">
        <v>77</v>
      </c>
      <c r="BK253" s="203">
        <f>ROUND(I253*H253,2)</f>
        <v>0</v>
      </c>
      <c r="BL253" s="23" t="s">
        <v>262</v>
      </c>
      <c r="BM253" s="23" t="s">
        <v>962</v>
      </c>
    </row>
    <row r="254" spans="2:47" s="1" customFormat="1" ht="13.5">
      <c r="B254" s="40"/>
      <c r="C254" s="62"/>
      <c r="D254" s="204" t="s">
        <v>136</v>
      </c>
      <c r="E254" s="62"/>
      <c r="F254" s="205" t="s">
        <v>961</v>
      </c>
      <c r="G254" s="62"/>
      <c r="H254" s="62"/>
      <c r="I254" s="162"/>
      <c r="J254" s="62"/>
      <c r="K254" s="62"/>
      <c r="L254" s="60"/>
      <c r="M254" s="206"/>
      <c r="N254" s="41"/>
      <c r="O254" s="41"/>
      <c r="P254" s="41"/>
      <c r="Q254" s="41"/>
      <c r="R254" s="41"/>
      <c r="S254" s="41"/>
      <c r="T254" s="77"/>
      <c r="AT254" s="23" t="s">
        <v>136</v>
      </c>
      <c r="AU254" s="23" t="s">
        <v>81</v>
      </c>
    </row>
    <row r="255" spans="2:47" s="1" customFormat="1" ht="27">
      <c r="B255" s="40"/>
      <c r="C255" s="62"/>
      <c r="D255" s="204" t="s">
        <v>570</v>
      </c>
      <c r="E255" s="62"/>
      <c r="F255" s="207" t="s">
        <v>958</v>
      </c>
      <c r="G255" s="62"/>
      <c r="H255" s="62"/>
      <c r="I255" s="162"/>
      <c r="J255" s="62"/>
      <c r="K255" s="62"/>
      <c r="L255" s="60"/>
      <c r="M255" s="206"/>
      <c r="N255" s="41"/>
      <c r="O255" s="41"/>
      <c r="P255" s="41"/>
      <c r="Q255" s="41"/>
      <c r="R255" s="41"/>
      <c r="S255" s="41"/>
      <c r="T255" s="77"/>
      <c r="AT255" s="23" t="s">
        <v>570</v>
      </c>
      <c r="AU255" s="23" t="s">
        <v>81</v>
      </c>
    </row>
    <row r="256" spans="2:63" s="10" customFormat="1" ht="37.35" customHeight="1">
      <c r="B256" s="175"/>
      <c r="C256" s="176"/>
      <c r="D256" s="177" t="s">
        <v>71</v>
      </c>
      <c r="E256" s="178" t="s">
        <v>257</v>
      </c>
      <c r="F256" s="178" t="s">
        <v>675</v>
      </c>
      <c r="G256" s="176"/>
      <c r="H256" s="176"/>
      <c r="I256" s="179"/>
      <c r="J256" s="180">
        <f>BK256</f>
        <v>0</v>
      </c>
      <c r="K256" s="176"/>
      <c r="L256" s="181"/>
      <c r="M256" s="182"/>
      <c r="N256" s="183"/>
      <c r="O256" s="183"/>
      <c r="P256" s="184">
        <f>P257</f>
        <v>0</v>
      </c>
      <c r="Q256" s="183"/>
      <c r="R256" s="184">
        <f>R257</f>
        <v>50.01403345</v>
      </c>
      <c r="S256" s="183"/>
      <c r="T256" s="185">
        <f>T257</f>
        <v>0</v>
      </c>
      <c r="AR256" s="186" t="s">
        <v>84</v>
      </c>
      <c r="AT256" s="187" t="s">
        <v>71</v>
      </c>
      <c r="AU256" s="187" t="s">
        <v>72</v>
      </c>
      <c r="AY256" s="186" t="s">
        <v>127</v>
      </c>
      <c r="BK256" s="188">
        <f>BK257</f>
        <v>0</v>
      </c>
    </row>
    <row r="257" spans="2:63" s="10" customFormat="1" ht="19.9" customHeight="1">
      <c r="B257" s="175"/>
      <c r="C257" s="176"/>
      <c r="D257" s="189" t="s">
        <v>71</v>
      </c>
      <c r="E257" s="190" t="s">
        <v>676</v>
      </c>
      <c r="F257" s="190" t="s">
        <v>677</v>
      </c>
      <c r="G257" s="176"/>
      <c r="H257" s="176"/>
      <c r="I257" s="179"/>
      <c r="J257" s="191">
        <f>BK257</f>
        <v>0</v>
      </c>
      <c r="K257" s="176"/>
      <c r="L257" s="181"/>
      <c r="M257" s="182"/>
      <c r="N257" s="183"/>
      <c r="O257" s="183"/>
      <c r="P257" s="184">
        <f>SUM(P258:P307)</f>
        <v>0</v>
      </c>
      <c r="Q257" s="183"/>
      <c r="R257" s="184">
        <f>SUM(R258:R307)</f>
        <v>50.01403345</v>
      </c>
      <c r="S257" s="183"/>
      <c r="T257" s="185">
        <f>SUM(T258:T307)</f>
        <v>0</v>
      </c>
      <c r="AR257" s="186" t="s">
        <v>84</v>
      </c>
      <c r="AT257" s="187" t="s">
        <v>71</v>
      </c>
      <c r="AU257" s="187" t="s">
        <v>77</v>
      </c>
      <c r="AY257" s="186" t="s">
        <v>127</v>
      </c>
      <c r="BK257" s="188">
        <f>SUM(BK258:BK307)</f>
        <v>0</v>
      </c>
    </row>
    <row r="258" spans="2:65" s="1" customFormat="1" ht="22.5" customHeight="1">
      <c r="B258" s="40"/>
      <c r="C258" s="192" t="s">
        <v>963</v>
      </c>
      <c r="D258" s="192" t="s">
        <v>129</v>
      </c>
      <c r="E258" s="193" t="s">
        <v>964</v>
      </c>
      <c r="F258" s="194" t="s">
        <v>965</v>
      </c>
      <c r="G258" s="195" t="s">
        <v>966</v>
      </c>
      <c r="H258" s="196">
        <v>0.05</v>
      </c>
      <c r="I258" s="197"/>
      <c r="J258" s="198">
        <f>ROUND(I258*H258,2)</f>
        <v>0</v>
      </c>
      <c r="K258" s="194" t="s">
        <v>713</v>
      </c>
      <c r="L258" s="60"/>
      <c r="M258" s="199" t="s">
        <v>21</v>
      </c>
      <c r="N258" s="200" t="s">
        <v>43</v>
      </c>
      <c r="O258" s="41"/>
      <c r="P258" s="201">
        <f>O258*H258</f>
        <v>0</v>
      </c>
      <c r="Q258" s="201">
        <v>0.001925</v>
      </c>
      <c r="R258" s="201">
        <f>Q258*H258</f>
        <v>9.625000000000001E-05</v>
      </c>
      <c r="S258" s="201">
        <v>0</v>
      </c>
      <c r="T258" s="202">
        <f>S258*H258</f>
        <v>0</v>
      </c>
      <c r="AR258" s="23" t="s">
        <v>605</v>
      </c>
      <c r="AT258" s="23" t="s">
        <v>129</v>
      </c>
      <c r="AU258" s="23" t="s">
        <v>81</v>
      </c>
      <c r="AY258" s="23" t="s">
        <v>127</v>
      </c>
      <c r="BE258" s="203">
        <f>IF(N258="základní",J258,0)</f>
        <v>0</v>
      </c>
      <c r="BF258" s="203">
        <f>IF(N258="snížená",J258,0)</f>
        <v>0</v>
      </c>
      <c r="BG258" s="203">
        <f>IF(N258="zákl. přenesená",J258,0)</f>
        <v>0</v>
      </c>
      <c r="BH258" s="203">
        <f>IF(N258="sníž. přenesená",J258,0)</f>
        <v>0</v>
      </c>
      <c r="BI258" s="203">
        <f>IF(N258="nulová",J258,0)</f>
        <v>0</v>
      </c>
      <c r="BJ258" s="23" t="s">
        <v>77</v>
      </c>
      <c r="BK258" s="203">
        <f>ROUND(I258*H258,2)</f>
        <v>0</v>
      </c>
      <c r="BL258" s="23" t="s">
        <v>605</v>
      </c>
      <c r="BM258" s="23" t="s">
        <v>967</v>
      </c>
    </row>
    <row r="259" spans="2:47" s="1" customFormat="1" ht="13.5">
      <c r="B259" s="40"/>
      <c r="C259" s="62"/>
      <c r="D259" s="204" t="s">
        <v>136</v>
      </c>
      <c r="E259" s="62"/>
      <c r="F259" s="205" t="s">
        <v>968</v>
      </c>
      <c r="G259" s="62"/>
      <c r="H259" s="62"/>
      <c r="I259" s="162"/>
      <c r="J259" s="62"/>
      <c r="K259" s="62"/>
      <c r="L259" s="60"/>
      <c r="M259" s="206"/>
      <c r="N259" s="41"/>
      <c r="O259" s="41"/>
      <c r="P259" s="41"/>
      <c r="Q259" s="41"/>
      <c r="R259" s="41"/>
      <c r="S259" s="41"/>
      <c r="T259" s="77"/>
      <c r="AT259" s="23" t="s">
        <v>136</v>
      </c>
      <c r="AU259" s="23" t="s">
        <v>81</v>
      </c>
    </row>
    <row r="260" spans="2:47" s="1" customFormat="1" ht="54">
      <c r="B260" s="40"/>
      <c r="C260" s="62"/>
      <c r="D260" s="232" t="s">
        <v>138</v>
      </c>
      <c r="E260" s="62"/>
      <c r="F260" s="262" t="s">
        <v>969</v>
      </c>
      <c r="G260" s="62"/>
      <c r="H260" s="62"/>
      <c r="I260" s="162"/>
      <c r="J260" s="62"/>
      <c r="K260" s="62"/>
      <c r="L260" s="60"/>
      <c r="M260" s="206"/>
      <c r="N260" s="41"/>
      <c r="O260" s="41"/>
      <c r="P260" s="41"/>
      <c r="Q260" s="41"/>
      <c r="R260" s="41"/>
      <c r="S260" s="41"/>
      <c r="T260" s="77"/>
      <c r="AT260" s="23" t="s">
        <v>138</v>
      </c>
      <c r="AU260" s="23" t="s">
        <v>81</v>
      </c>
    </row>
    <row r="261" spans="2:65" s="1" customFormat="1" ht="22.5" customHeight="1">
      <c r="B261" s="40"/>
      <c r="C261" s="192" t="s">
        <v>970</v>
      </c>
      <c r="D261" s="192" t="s">
        <v>129</v>
      </c>
      <c r="E261" s="193" t="s">
        <v>971</v>
      </c>
      <c r="F261" s="194" t="s">
        <v>972</v>
      </c>
      <c r="G261" s="195" t="s">
        <v>181</v>
      </c>
      <c r="H261" s="196">
        <v>10.56</v>
      </c>
      <c r="I261" s="197"/>
      <c r="J261" s="198">
        <f>ROUND(I261*H261,2)</f>
        <v>0</v>
      </c>
      <c r="K261" s="194" t="s">
        <v>713</v>
      </c>
      <c r="L261" s="60"/>
      <c r="M261" s="199" t="s">
        <v>21</v>
      </c>
      <c r="N261" s="200" t="s">
        <v>43</v>
      </c>
      <c r="O261" s="41"/>
      <c r="P261" s="201">
        <f>O261*H261</f>
        <v>0</v>
      </c>
      <c r="Q261" s="201">
        <v>0</v>
      </c>
      <c r="R261" s="201">
        <f>Q261*H261</f>
        <v>0</v>
      </c>
      <c r="S261" s="201">
        <v>0</v>
      </c>
      <c r="T261" s="202">
        <f>S261*H261</f>
        <v>0</v>
      </c>
      <c r="AR261" s="23" t="s">
        <v>605</v>
      </c>
      <c r="AT261" s="23" t="s">
        <v>129</v>
      </c>
      <c r="AU261" s="23" t="s">
        <v>81</v>
      </c>
      <c r="AY261" s="23" t="s">
        <v>127</v>
      </c>
      <c r="BE261" s="203">
        <f>IF(N261="základní",J261,0)</f>
        <v>0</v>
      </c>
      <c r="BF261" s="203">
        <f>IF(N261="snížená",J261,0)</f>
        <v>0</v>
      </c>
      <c r="BG261" s="203">
        <f>IF(N261="zákl. přenesená",J261,0)</f>
        <v>0</v>
      </c>
      <c r="BH261" s="203">
        <f>IF(N261="sníž. přenesená",J261,0)</f>
        <v>0</v>
      </c>
      <c r="BI261" s="203">
        <f>IF(N261="nulová",J261,0)</f>
        <v>0</v>
      </c>
      <c r="BJ261" s="23" t="s">
        <v>77</v>
      </c>
      <c r="BK261" s="203">
        <f>ROUND(I261*H261,2)</f>
        <v>0</v>
      </c>
      <c r="BL261" s="23" t="s">
        <v>605</v>
      </c>
      <c r="BM261" s="23" t="s">
        <v>973</v>
      </c>
    </row>
    <row r="262" spans="2:47" s="1" customFormat="1" ht="13.5">
      <c r="B262" s="40"/>
      <c r="C262" s="62"/>
      <c r="D262" s="232" t="s">
        <v>136</v>
      </c>
      <c r="E262" s="62"/>
      <c r="F262" s="261" t="s">
        <v>974</v>
      </c>
      <c r="G262" s="62"/>
      <c r="H262" s="62"/>
      <c r="I262" s="162"/>
      <c r="J262" s="62"/>
      <c r="K262" s="62"/>
      <c r="L262" s="60"/>
      <c r="M262" s="206"/>
      <c r="N262" s="41"/>
      <c r="O262" s="41"/>
      <c r="P262" s="41"/>
      <c r="Q262" s="41"/>
      <c r="R262" s="41"/>
      <c r="S262" s="41"/>
      <c r="T262" s="77"/>
      <c r="AT262" s="23" t="s">
        <v>136</v>
      </c>
      <c r="AU262" s="23" t="s">
        <v>81</v>
      </c>
    </row>
    <row r="263" spans="2:65" s="1" customFormat="1" ht="22.5" customHeight="1">
      <c r="B263" s="40"/>
      <c r="C263" s="192" t="s">
        <v>975</v>
      </c>
      <c r="D263" s="192" t="s">
        <v>129</v>
      </c>
      <c r="E263" s="193" t="s">
        <v>976</v>
      </c>
      <c r="F263" s="194" t="s">
        <v>977</v>
      </c>
      <c r="G263" s="195" t="s">
        <v>170</v>
      </c>
      <c r="H263" s="196">
        <v>9</v>
      </c>
      <c r="I263" s="197"/>
      <c r="J263" s="198">
        <f>ROUND(I263*H263,2)</f>
        <v>0</v>
      </c>
      <c r="K263" s="194" t="s">
        <v>713</v>
      </c>
      <c r="L263" s="60"/>
      <c r="M263" s="199" t="s">
        <v>21</v>
      </c>
      <c r="N263" s="200" t="s">
        <v>43</v>
      </c>
      <c r="O263" s="41"/>
      <c r="P263" s="201">
        <f>O263*H263</f>
        <v>0</v>
      </c>
      <c r="Q263" s="201">
        <v>0</v>
      </c>
      <c r="R263" s="201">
        <f>Q263*H263</f>
        <v>0</v>
      </c>
      <c r="S263" s="201">
        <v>0</v>
      </c>
      <c r="T263" s="202">
        <f>S263*H263</f>
        <v>0</v>
      </c>
      <c r="AR263" s="23" t="s">
        <v>605</v>
      </c>
      <c r="AT263" s="23" t="s">
        <v>129</v>
      </c>
      <c r="AU263" s="23" t="s">
        <v>81</v>
      </c>
      <c r="AY263" s="23" t="s">
        <v>127</v>
      </c>
      <c r="BE263" s="203">
        <f>IF(N263="základní",J263,0)</f>
        <v>0</v>
      </c>
      <c r="BF263" s="203">
        <f>IF(N263="snížená",J263,0)</f>
        <v>0</v>
      </c>
      <c r="BG263" s="203">
        <f>IF(N263="zákl. přenesená",J263,0)</f>
        <v>0</v>
      </c>
      <c r="BH263" s="203">
        <f>IF(N263="sníž. přenesená",J263,0)</f>
        <v>0</v>
      </c>
      <c r="BI263" s="203">
        <f>IF(N263="nulová",J263,0)</f>
        <v>0</v>
      </c>
      <c r="BJ263" s="23" t="s">
        <v>77</v>
      </c>
      <c r="BK263" s="203">
        <f>ROUND(I263*H263,2)</f>
        <v>0</v>
      </c>
      <c r="BL263" s="23" t="s">
        <v>605</v>
      </c>
      <c r="BM263" s="23" t="s">
        <v>978</v>
      </c>
    </row>
    <row r="264" spans="2:47" s="1" customFormat="1" ht="27">
      <c r="B264" s="40"/>
      <c r="C264" s="62"/>
      <c r="D264" s="204" t="s">
        <v>136</v>
      </c>
      <c r="E264" s="62"/>
      <c r="F264" s="205" t="s">
        <v>979</v>
      </c>
      <c r="G264" s="62"/>
      <c r="H264" s="62"/>
      <c r="I264" s="162"/>
      <c r="J264" s="62"/>
      <c r="K264" s="62"/>
      <c r="L264" s="60"/>
      <c r="M264" s="206"/>
      <c r="N264" s="41"/>
      <c r="O264" s="41"/>
      <c r="P264" s="41"/>
      <c r="Q264" s="41"/>
      <c r="R264" s="41"/>
      <c r="S264" s="41"/>
      <c r="T264" s="77"/>
      <c r="AT264" s="23" t="s">
        <v>136</v>
      </c>
      <c r="AU264" s="23" t="s">
        <v>81</v>
      </c>
    </row>
    <row r="265" spans="2:47" s="1" customFormat="1" ht="27">
      <c r="B265" s="40"/>
      <c r="C265" s="62"/>
      <c r="D265" s="232" t="s">
        <v>138</v>
      </c>
      <c r="E265" s="62"/>
      <c r="F265" s="262" t="s">
        <v>980</v>
      </c>
      <c r="G265" s="62"/>
      <c r="H265" s="62"/>
      <c r="I265" s="162"/>
      <c r="J265" s="62"/>
      <c r="K265" s="62"/>
      <c r="L265" s="60"/>
      <c r="M265" s="206"/>
      <c r="N265" s="41"/>
      <c r="O265" s="41"/>
      <c r="P265" s="41"/>
      <c r="Q265" s="41"/>
      <c r="R265" s="41"/>
      <c r="S265" s="41"/>
      <c r="T265" s="77"/>
      <c r="AT265" s="23" t="s">
        <v>138</v>
      </c>
      <c r="AU265" s="23" t="s">
        <v>81</v>
      </c>
    </row>
    <row r="266" spans="2:65" s="1" customFormat="1" ht="22.5" customHeight="1">
      <c r="B266" s="40"/>
      <c r="C266" s="192" t="s">
        <v>981</v>
      </c>
      <c r="D266" s="192" t="s">
        <v>129</v>
      </c>
      <c r="E266" s="193" t="s">
        <v>982</v>
      </c>
      <c r="F266" s="194" t="s">
        <v>983</v>
      </c>
      <c r="G266" s="195" t="s">
        <v>170</v>
      </c>
      <c r="H266" s="196">
        <v>41</v>
      </c>
      <c r="I266" s="197"/>
      <c r="J266" s="198">
        <f>ROUND(I266*H266,2)</f>
        <v>0</v>
      </c>
      <c r="K266" s="194" t="s">
        <v>713</v>
      </c>
      <c r="L266" s="60"/>
      <c r="M266" s="199" t="s">
        <v>21</v>
      </c>
      <c r="N266" s="200" t="s">
        <v>43</v>
      </c>
      <c r="O266" s="41"/>
      <c r="P266" s="201">
        <f>O266*H266</f>
        <v>0</v>
      </c>
      <c r="Q266" s="201">
        <v>0</v>
      </c>
      <c r="R266" s="201">
        <f>Q266*H266</f>
        <v>0</v>
      </c>
      <c r="S266" s="201">
        <v>0</v>
      </c>
      <c r="T266" s="202">
        <f>S266*H266</f>
        <v>0</v>
      </c>
      <c r="AR266" s="23" t="s">
        <v>605</v>
      </c>
      <c r="AT266" s="23" t="s">
        <v>129</v>
      </c>
      <c r="AU266" s="23" t="s">
        <v>81</v>
      </c>
      <c r="AY266" s="23" t="s">
        <v>127</v>
      </c>
      <c r="BE266" s="203">
        <f>IF(N266="základní",J266,0)</f>
        <v>0</v>
      </c>
      <c r="BF266" s="203">
        <f>IF(N266="snížená",J266,0)</f>
        <v>0</v>
      </c>
      <c r="BG266" s="203">
        <f>IF(N266="zákl. přenesená",J266,0)</f>
        <v>0</v>
      </c>
      <c r="BH266" s="203">
        <f>IF(N266="sníž. přenesená",J266,0)</f>
        <v>0</v>
      </c>
      <c r="BI266" s="203">
        <f>IF(N266="nulová",J266,0)</f>
        <v>0</v>
      </c>
      <c r="BJ266" s="23" t="s">
        <v>77</v>
      </c>
      <c r="BK266" s="203">
        <f>ROUND(I266*H266,2)</f>
        <v>0</v>
      </c>
      <c r="BL266" s="23" t="s">
        <v>605</v>
      </c>
      <c r="BM266" s="23" t="s">
        <v>984</v>
      </c>
    </row>
    <row r="267" spans="2:47" s="1" customFormat="1" ht="27">
      <c r="B267" s="40"/>
      <c r="C267" s="62"/>
      <c r="D267" s="204" t="s">
        <v>136</v>
      </c>
      <c r="E267" s="62"/>
      <c r="F267" s="205" t="s">
        <v>985</v>
      </c>
      <c r="G267" s="62"/>
      <c r="H267" s="62"/>
      <c r="I267" s="162"/>
      <c r="J267" s="62"/>
      <c r="K267" s="62"/>
      <c r="L267" s="60"/>
      <c r="M267" s="206"/>
      <c r="N267" s="41"/>
      <c r="O267" s="41"/>
      <c r="P267" s="41"/>
      <c r="Q267" s="41"/>
      <c r="R267" s="41"/>
      <c r="S267" s="41"/>
      <c r="T267" s="77"/>
      <c r="AT267" s="23" t="s">
        <v>136</v>
      </c>
      <c r="AU267" s="23" t="s">
        <v>81</v>
      </c>
    </row>
    <row r="268" spans="2:47" s="1" customFormat="1" ht="27">
      <c r="B268" s="40"/>
      <c r="C268" s="62"/>
      <c r="D268" s="232" t="s">
        <v>138</v>
      </c>
      <c r="E268" s="62"/>
      <c r="F268" s="262" t="s">
        <v>980</v>
      </c>
      <c r="G268" s="62"/>
      <c r="H268" s="62"/>
      <c r="I268" s="162"/>
      <c r="J268" s="62"/>
      <c r="K268" s="62"/>
      <c r="L268" s="60"/>
      <c r="M268" s="206"/>
      <c r="N268" s="41"/>
      <c r="O268" s="41"/>
      <c r="P268" s="41"/>
      <c r="Q268" s="41"/>
      <c r="R268" s="41"/>
      <c r="S268" s="41"/>
      <c r="T268" s="77"/>
      <c r="AT268" s="23" t="s">
        <v>138</v>
      </c>
      <c r="AU268" s="23" t="s">
        <v>81</v>
      </c>
    </row>
    <row r="269" spans="2:65" s="1" customFormat="1" ht="22.5" customHeight="1">
      <c r="B269" s="40"/>
      <c r="C269" s="192" t="s">
        <v>986</v>
      </c>
      <c r="D269" s="192" t="s">
        <v>129</v>
      </c>
      <c r="E269" s="193" t="s">
        <v>987</v>
      </c>
      <c r="F269" s="194" t="s">
        <v>988</v>
      </c>
      <c r="G269" s="195" t="s">
        <v>170</v>
      </c>
      <c r="H269" s="196">
        <v>50</v>
      </c>
      <c r="I269" s="197"/>
      <c r="J269" s="198">
        <f>ROUND(I269*H269,2)</f>
        <v>0</v>
      </c>
      <c r="K269" s="194" t="s">
        <v>713</v>
      </c>
      <c r="L269" s="60"/>
      <c r="M269" s="199" t="s">
        <v>21</v>
      </c>
      <c r="N269" s="200" t="s">
        <v>43</v>
      </c>
      <c r="O269" s="41"/>
      <c r="P269" s="201">
        <f>O269*H269</f>
        <v>0</v>
      </c>
      <c r="Q269" s="201">
        <v>0</v>
      </c>
      <c r="R269" s="201">
        <f>Q269*H269</f>
        <v>0</v>
      </c>
      <c r="S269" s="201">
        <v>0</v>
      </c>
      <c r="T269" s="202">
        <f>S269*H269</f>
        <v>0</v>
      </c>
      <c r="AR269" s="23" t="s">
        <v>605</v>
      </c>
      <c r="AT269" s="23" t="s">
        <v>129</v>
      </c>
      <c r="AU269" s="23" t="s">
        <v>81</v>
      </c>
      <c r="AY269" s="23" t="s">
        <v>127</v>
      </c>
      <c r="BE269" s="203">
        <f>IF(N269="základní",J269,0)</f>
        <v>0</v>
      </c>
      <c r="BF269" s="203">
        <f>IF(N269="snížená",J269,0)</f>
        <v>0</v>
      </c>
      <c r="BG269" s="203">
        <f>IF(N269="zákl. přenesená",J269,0)</f>
        <v>0</v>
      </c>
      <c r="BH269" s="203">
        <f>IF(N269="sníž. přenesená",J269,0)</f>
        <v>0</v>
      </c>
      <c r="BI269" s="203">
        <f>IF(N269="nulová",J269,0)</f>
        <v>0</v>
      </c>
      <c r="BJ269" s="23" t="s">
        <v>77</v>
      </c>
      <c r="BK269" s="203">
        <f>ROUND(I269*H269,2)</f>
        <v>0</v>
      </c>
      <c r="BL269" s="23" t="s">
        <v>605</v>
      </c>
      <c r="BM269" s="23" t="s">
        <v>989</v>
      </c>
    </row>
    <row r="270" spans="2:47" s="1" customFormat="1" ht="27">
      <c r="B270" s="40"/>
      <c r="C270" s="62"/>
      <c r="D270" s="232" t="s">
        <v>136</v>
      </c>
      <c r="E270" s="62"/>
      <c r="F270" s="261" t="s">
        <v>990</v>
      </c>
      <c r="G270" s="62"/>
      <c r="H270" s="62"/>
      <c r="I270" s="162"/>
      <c r="J270" s="62"/>
      <c r="K270" s="62"/>
      <c r="L270" s="60"/>
      <c r="M270" s="206"/>
      <c r="N270" s="41"/>
      <c r="O270" s="41"/>
      <c r="P270" s="41"/>
      <c r="Q270" s="41"/>
      <c r="R270" s="41"/>
      <c r="S270" s="41"/>
      <c r="T270" s="77"/>
      <c r="AT270" s="23" t="s">
        <v>136</v>
      </c>
      <c r="AU270" s="23" t="s">
        <v>81</v>
      </c>
    </row>
    <row r="271" spans="2:65" s="1" customFormat="1" ht="22.5" customHeight="1">
      <c r="B271" s="40"/>
      <c r="C271" s="192" t="s">
        <v>991</v>
      </c>
      <c r="D271" s="192" t="s">
        <v>129</v>
      </c>
      <c r="E271" s="193" t="s">
        <v>992</v>
      </c>
      <c r="F271" s="194" t="s">
        <v>993</v>
      </c>
      <c r="G271" s="195" t="s">
        <v>451</v>
      </c>
      <c r="H271" s="196">
        <v>4</v>
      </c>
      <c r="I271" s="197"/>
      <c r="J271" s="198">
        <f>ROUND(I271*H271,2)</f>
        <v>0</v>
      </c>
      <c r="K271" s="194" t="s">
        <v>713</v>
      </c>
      <c r="L271" s="60"/>
      <c r="M271" s="199" t="s">
        <v>21</v>
      </c>
      <c r="N271" s="200" t="s">
        <v>43</v>
      </c>
      <c r="O271" s="41"/>
      <c r="P271" s="201">
        <f>O271*H271</f>
        <v>0</v>
      </c>
      <c r="Q271" s="201">
        <v>0.02524</v>
      </c>
      <c r="R271" s="201">
        <f>Q271*H271</f>
        <v>0.10096</v>
      </c>
      <c r="S271" s="201">
        <v>0</v>
      </c>
      <c r="T271" s="202">
        <f>S271*H271</f>
        <v>0</v>
      </c>
      <c r="AR271" s="23" t="s">
        <v>605</v>
      </c>
      <c r="AT271" s="23" t="s">
        <v>129</v>
      </c>
      <c r="AU271" s="23" t="s">
        <v>81</v>
      </c>
      <c r="AY271" s="23" t="s">
        <v>127</v>
      </c>
      <c r="BE271" s="203">
        <f>IF(N271="základní",J271,0)</f>
        <v>0</v>
      </c>
      <c r="BF271" s="203">
        <f>IF(N271="snížená",J271,0)</f>
        <v>0</v>
      </c>
      <c r="BG271" s="203">
        <f>IF(N271="zákl. přenesená",J271,0)</f>
        <v>0</v>
      </c>
      <c r="BH271" s="203">
        <f>IF(N271="sníž. přenesená",J271,0)</f>
        <v>0</v>
      </c>
      <c r="BI271" s="203">
        <f>IF(N271="nulová",J271,0)</f>
        <v>0</v>
      </c>
      <c r="BJ271" s="23" t="s">
        <v>77</v>
      </c>
      <c r="BK271" s="203">
        <f>ROUND(I271*H271,2)</f>
        <v>0</v>
      </c>
      <c r="BL271" s="23" t="s">
        <v>605</v>
      </c>
      <c r="BM271" s="23" t="s">
        <v>994</v>
      </c>
    </row>
    <row r="272" spans="2:47" s="1" customFormat="1" ht="27">
      <c r="B272" s="40"/>
      <c r="C272" s="62"/>
      <c r="D272" s="204" t="s">
        <v>136</v>
      </c>
      <c r="E272" s="62"/>
      <c r="F272" s="205" t="s">
        <v>995</v>
      </c>
      <c r="G272" s="62"/>
      <c r="H272" s="62"/>
      <c r="I272" s="162"/>
      <c r="J272" s="62"/>
      <c r="K272" s="62"/>
      <c r="L272" s="60"/>
      <c r="M272" s="206"/>
      <c r="N272" s="41"/>
      <c r="O272" s="41"/>
      <c r="P272" s="41"/>
      <c r="Q272" s="41"/>
      <c r="R272" s="41"/>
      <c r="S272" s="41"/>
      <c r="T272" s="77"/>
      <c r="AT272" s="23" t="s">
        <v>136</v>
      </c>
      <c r="AU272" s="23" t="s">
        <v>81</v>
      </c>
    </row>
    <row r="273" spans="2:47" s="1" customFormat="1" ht="40.5">
      <c r="B273" s="40"/>
      <c r="C273" s="62"/>
      <c r="D273" s="232" t="s">
        <v>138</v>
      </c>
      <c r="E273" s="62"/>
      <c r="F273" s="262" t="s">
        <v>996</v>
      </c>
      <c r="G273" s="62"/>
      <c r="H273" s="62"/>
      <c r="I273" s="162"/>
      <c r="J273" s="62"/>
      <c r="K273" s="62"/>
      <c r="L273" s="60"/>
      <c r="M273" s="206"/>
      <c r="N273" s="41"/>
      <c r="O273" s="41"/>
      <c r="P273" s="41"/>
      <c r="Q273" s="41"/>
      <c r="R273" s="41"/>
      <c r="S273" s="41"/>
      <c r="T273" s="77"/>
      <c r="AT273" s="23" t="s">
        <v>138</v>
      </c>
      <c r="AU273" s="23" t="s">
        <v>81</v>
      </c>
    </row>
    <row r="274" spans="2:65" s="1" customFormat="1" ht="31.5" customHeight="1">
      <c r="B274" s="40"/>
      <c r="C274" s="192" t="s">
        <v>997</v>
      </c>
      <c r="D274" s="192" t="s">
        <v>129</v>
      </c>
      <c r="E274" s="193" t="s">
        <v>998</v>
      </c>
      <c r="F274" s="194" t="s">
        <v>999</v>
      </c>
      <c r="G274" s="195" t="s">
        <v>170</v>
      </c>
      <c r="H274" s="196">
        <v>18</v>
      </c>
      <c r="I274" s="197"/>
      <c r="J274" s="198">
        <f>ROUND(I274*H274,2)</f>
        <v>0</v>
      </c>
      <c r="K274" s="194" t="s">
        <v>713</v>
      </c>
      <c r="L274" s="60"/>
      <c r="M274" s="199" t="s">
        <v>21</v>
      </c>
      <c r="N274" s="200" t="s">
        <v>43</v>
      </c>
      <c r="O274" s="41"/>
      <c r="P274" s="201">
        <f>O274*H274</f>
        <v>0</v>
      </c>
      <c r="Q274" s="201">
        <v>0.07807</v>
      </c>
      <c r="R274" s="201">
        <f>Q274*H274</f>
        <v>1.40526</v>
      </c>
      <c r="S274" s="201">
        <v>0</v>
      </c>
      <c r="T274" s="202">
        <f>S274*H274</f>
        <v>0</v>
      </c>
      <c r="AR274" s="23" t="s">
        <v>605</v>
      </c>
      <c r="AT274" s="23" t="s">
        <v>129</v>
      </c>
      <c r="AU274" s="23" t="s">
        <v>81</v>
      </c>
      <c r="AY274" s="23" t="s">
        <v>127</v>
      </c>
      <c r="BE274" s="203">
        <f>IF(N274="základní",J274,0)</f>
        <v>0</v>
      </c>
      <c r="BF274" s="203">
        <f>IF(N274="snížená",J274,0)</f>
        <v>0</v>
      </c>
      <c r="BG274" s="203">
        <f>IF(N274="zákl. přenesená",J274,0)</f>
        <v>0</v>
      </c>
      <c r="BH274" s="203">
        <f>IF(N274="sníž. přenesená",J274,0)</f>
        <v>0</v>
      </c>
      <c r="BI274" s="203">
        <f>IF(N274="nulová",J274,0)</f>
        <v>0</v>
      </c>
      <c r="BJ274" s="23" t="s">
        <v>77</v>
      </c>
      <c r="BK274" s="203">
        <f>ROUND(I274*H274,2)</f>
        <v>0</v>
      </c>
      <c r="BL274" s="23" t="s">
        <v>605</v>
      </c>
      <c r="BM274" s="23" t="s">
        <v>1000</v>
      </c>
    </row>
    <row r="275" spans="2:47" s="1" customFormat="1" ht="27">
      <c r="B275" s="40"/>
      <c r="C275" s="62"/>
      <c r="D275" s="204" t="s">
        <v>136</v>
      </c>
      <c r="E275" s="62"/>
      <c r="F275" s="205" t="s">
        <v>1001</v>
      </c>
      <c r="G275" s="62"/>
      <c r="H275" s="62"/>
      <c r="I275" s="162"/>
      <c r="J275" s="62"/>
      <c r="K275" s="62"/>
      <c r="L275" s="60"/>
      <c r="M275" s="206"/>
      <c r="N275" s="41"/>
      <c r="O275" s="41"/>
      <c r="P275" s="41"/>
      <c r="Q275" s="41"/>
      <c r="R275" s="41"/>
      <c r="S275" s="41"/>
      <c r="T275" s="77"/>
      <c r="AT275" s="23" t="s">
        <v>136</v>
      </c>
      <c r="AU275" s="23" t="s">
        <v>81</v>
      </c>
    </row>
    <row r="276" spans="2:47" s="1" customFormat="1" ht="40.5">
      <c r="B276" s="40"/>
      <c r="C276" s="62"/>
      <c r="D276" s="232" t="s">
        <v>138</v>
      </c>
      <c r="E276" s="62"/>
      <c r="F276" s="262" t="s">
        <v>1002</v>
      </c>
      <c r="G276" s="62"/>
      <c r="H276" s="62"/>
      <c r="I276" s="162"/>
      <c r="J276" s="62"/>
      <c r="K276" s="62"/>
      <c r="L276" s="60"/>
      <c r="M276" s="206"/>
      <c r="N276" s="41"/>
      <c r="O276" s="41"/>
      <c r="P276" s="41"/>
      <c r="Q276" s="41"/>
      <c r="R276" s="41"/>
      <c r="S276" s="41"/>
      <c r="T276" s="77"/>
      <c r="AT276" s="23" t="s">
        <v>138</v>
      </c>
      <c r="AU276" s="23" t="s">
        <v>81</v>
      </c>
    </row>
    <row r="277" spans="2:65" s="1" customFormat="1" ht="22.5" customHeight="1">
      <c r="B277" s="40"/>
      <c r="C277" s="192" t="s">
        <v>1003</v>
      </c>
      <c r="D277" s="192" t="s">
        <v>129</v>
      </c>
      <c r="E277" s="193" t="s">
        <v>1004</v>
      </c>
      <c r="F277" s="194" t="s">
        <v>1005</v>
      </c>
      <c r="G277" s="195" t="s">
        <v>451</v>
      </c>
      <c r="H277" s="196">
        <v>1</v>
      </c>
      <c r="I277" s="197"/>
      <c r="J277" s="198">
        <f>ROUND(I277*H277,2)</f>
        <v>0</v>
      </c>
      <c r="K277" s="194" t="s">
        <v>713</v>
      </c>
      <c r="L277" s="60"/>
      <c r="M277" s="199" t="s">
        <v>21</v>
      </c>
      <c r="N277" s="200" t="s">
        <v>43</v>
      </c>
      <c r="O277" s="41"/>
      <c r="P277" s="201">
        <f>O277*H277</f>
        <v>0</v>
      </c>
      <c r="Q277" s="201">
        <v>0.0038</v>
      </c>
      <c r="R277" s="201">
        <f>Q277*H277</f>
        <v>0.0038</v>
      </c>
      <c r="S277" s="201">
        <v>0</v>
      </c>
      <c r="T277" s="202">
        <f>S277*H277</f>
        <v>0</v>
      </c>
      <c r="AR277" s="23" t="s">
        <v>605</v>
      </c>
      <c r="AT277" s="23" t="s">
        <v>129</v>
      </c>
      <c r="AU277" s="23" t="s">
        <v>81</v>
      </c>
      <c r="AY277" s="23" t="s">
        <v>127</v>
      </c>
      <c r="BE277" s="203">
        <f>IF(N277="základní",J277,0)</f>
        <v>0</v>
      </c>
      <c r="BF277" s="203">
        <f>IF(N277="snížená",J277,0)</f>
        <v>0</v>
      </c>
      <c r="BG277" s="203">
        <f>IF(N277="zákl. přenesená",J277,0)</f>
        <v>0</v>
      </c>
      <c r="BH277" s="203">
        <f>IF(N277="sníž. přenesená",J277,0)</f>
        <v>0</v>
      </c>
      <c r="BI277" s="203">
        <f>IF(N277="nulová",J277,0)</f>
        <v>0</v>
      </c>
      <c r="BJ277" s="23" t="s">
        <v>77</v>
      </c>
      <c r="BK277" s="203">
        <f>ROUND(I277*H277,2)</f>
        <v>0</v>
      </c>
      <c r="BL277" s="23" t="s">
        <v>605</v>
      </c>
      <c r="BM277" s="23" t="s">
        <v>1006</v>
      </c>
    </row>
    <row r="278" spans="2:47" s="1" customFormat="1" ht="27">
      <c r="B278" s="40"/>
      <c r="C278" s="62"/>
      <c r="D278" s="232" t="s">
        <v>136</v>
      </c>
      <c r="E278" s="62"/>
      <c r="F278" s="261" t="s">
        <v>1007</v>
      </c>
      <c r="G278" s="62"/>
      <c r="H278" s="62"/>
      <c r="I278" s="162"/>
      <c r="J278" s="62"/>
      <c r="K278" s="62"/>
      <c r="L278" s="60"/>
      <c r="M278" s="206"/>
      <c r="N278" s="41"/>
      <c r="O278" s="41"/>
      <c r="P278" s="41"/>
      <c r="Q278" s="41"/>
      <c r="R278" s="41"/>
      <c r="S278" s="41"/>
      <c r="T278" s="77"/>
      <c r="AT278" s="23" t="s">
        <v>136</v>
      </c>
      <c r="AU278" s="23" t="s">
        <v>81</v>
      </c>
    </row>
    <row r="279" spans="2:65" s="1" customFormat="1" ht="22.5" customHeight="1">
      <c r="B279" s="40"/>
      <c r="C279" s="245" t="s">
        <v>1008</v>
      </c>
      <c r="D279" s="245" t="s">
        <v>257</v>
      </c>
      <c r="E279" s="246" t="s">
        <v>277</v>
      </c>
      <c r="F279" s="247" t="s">
        <v>278</v>
      </c>
      <c r="G279" s="248" t="s">
        <v>279</v>
      </c>
      <c r="H279" s="249">
        <v>2</v>
      </c>
      <c r="I279" s="250"/>
      <c r="J279" s="251">
        <f>ROUND(I279*H279,2)</f>
        <v>0</v>
      </c>
      <c r="K279" s="247" t="s">
        <v>713</v>
      </c>
      <c r="L279" s="252"/>
      <c r="M279" s="253" t="s">
        <v>21</v>
      </c>
      <c r="N279" s="254" t="s">
        <v>43</v>
      </c>
      <c r="O279" s="41"/>
      <c r="P279" s="201">
        <f>O279*H279</f>
        <v>0</v>
      </c>
      <c r="Q279" s="201">
        <v>0.001</v>
      </c>
      <c r="R279" s="201">
        <f>Q279*H279</f>
        <v>0.002</v>
      </c>
      <c r="S279" s="201">
        <v>0</v>
      </c>
      <c r="T279" s="202">
        <f>S279*H279</f>
        <v>0</v>
      </c>
      <c r="AR279" s="23" t="s">
        <v>688</v>
      </c>
      <c r="AT279" s="23" t="s">
        <v>257</v>
      </c>
      <c r="AU279" s="23" t="s">
        <v>81</v>
      </c>
      <c r="AY279" s="23" t="s">
        <v>127</v>
      </c>
      <c r="BE279" s="203">
        <f>IF(N279="základní",J279,0)</f>
        <v>0</v>
      </c>
      <c r="BF279" s="203">
        <f>IF(N279="snížená",J279,0)</f>
        <v>0</v>
      </c>
      <c r="BG279" s="203">
        <f>IF(N279="zákl. přenesená",J279,0)</f>
        <v>0</v>
      </c>
      <c r="BH279" s="203">
        <f>IF(N279="sníž. přenesená",J279,0)</f>
        <v>0</v>
      </c>
      <c r="BI279" s="203">
        <f>IF(N279="nulová",J279,0)</f>
        <v>0</v>
      </c>
      <c r="BJ279" s="23" t="s">
        <v>77</v>
      </c>
      <c r="BK279" s="203">
        <f>ROUND(I279*H279,2)</f>
        <v>0</v>
      </c>
      <c r="BL279" s="23" t="s">
        <v>688</v>
      </c>
      <c r="BM279" s="23" t="s">
        <v>1009</v>
      </c>
    </row>
    <row r="280" spans="2:47" s="1" customFormat="1" ht="13.5">
      <c r="B280" s="40"/>
      <c r="C280" s="62"/>
      <c r="D280" s="232" t="s">
        <v>136</v>
      </c>
      <c r="E280" s="62"/>
      <c r="F280" s="261" t="s">
        <v>1010</v>
      </c>
      <c r="G280" s="62"/>
      <c r="H280" s="62"/>
      <c r="I280" s="162"/>
      <c r="J280" s="62"/>
      <c r="K280" s="62"/>
      <c r="L280" s="60"/>
      <c r="M280" s="206"/>
      <c r="N280" s="41"/>
      <c r="O280" s="41"/>
      <c r="P280" s="41"/>
      <c r="Q280" s="41"/>
      <c r="R280" s="41"/>
      <c r="S280" s="41"/>
      <c r="T280" s="77"/>
      <c r="AT280" s="23" t="s">
        <v>136</v>
      </c>
      <c r="AU280" s="23" t="s">
        <v>81</v>
      </c>
    </row>
    <row r="281" spans="2:65" s="1" customFormat="1" ht="22.5" customHeight="1">
      <c r="B281" s="40"/>
      <c r="C281" s="192" t="s">
        <v>1011</v>
      </c>
      <c r="D281" s="192" t="s">
        <v>129</v>
      </c>
      <c r="E281" s="193" t="s">
        <v>1012</v>
      </c>
      <c r="F281" s="194" t="s">
        <v>1013</v>
      </c>
      <c r="G281" s="195" t="s">
        <v>170</v>
      </c>
      <c r="H281" s="196">
        <v>18</v>
      </c>
      <c r="I281" s="197"/>
      <c r="J281" s="198">
        <f>ROUND(I281*H281,2)</f>
        <v>0</v>
      </c>
      <c r="K281" s="194" t="s">
        <v>713</v>
      </c>
      <c r="L281" s="60"/>
      <c r="M281" s="199" t="s">
        <v>21</v>
      </c>
      <c r="N281" s="200" t="s">
        <v>43</v>
      </c>
      <c r="O281" s="41"/>
      <c r="P281" s="201">
        <f>O281*H281</f>
        <v>0</v>
      </c>
      <c r="Q281" s="201">
        <v>7.14E-05</v>
      </c>
      <c r="R281" s="201">
        <f>Q281*H281</f>
        <v>0.0012852</v>
      </c>
      <c r="S281" s="201">
        <v>0</v>
      </c>
      <c r="T281" s="202">
        <f>S281*H281</f>
        <v>0</v>
      </c>
      <c r="AR281" s="23" t="s">
        <v>605</v>
      </c>
      <c r="AT281" s="23" t="s">
        <v>129</v>
      </c>
      <c r="AU281" s="23" t="s">
        <v>81</v>
      </c>
      <c r="AY281" s="23" t="s">
        <v>127</v>
      </c>
      <c r="BE281" s="203">
        <f>IF(N281="základní",J281,0)</f>
        <v>0</v>
      </c>
      <c r="BF281" s="203">
        <f>IF(N281="snížená",J281,0)</f>
        <v>0</v>
      </c>
      <c r="BG281" s="203">
        <f>IF(N281="zákl. přenesená",J281,0)</f>
        <v>0</v>
      </c>
      <c r="BH281" s="203">
        <f>IF(N281="sníž. přenesená",J281,0)</f>
        <v>0</v>
      </c>
      <c r="BI281" s="203">
        <f>IF(N281="nulová",J281,0)</f>
        <v>0</v>
      </c>
      <c r="BJ281" s="23" t="s">
        <v>77</v>
      </c>
      <c r="BK281" s="203">
        <f>ROUND(I281*H281,2)</f>
        <v>0</v>
      </c>
      <c r="BL281" s="23" t="s">
        <v>605</v>
      </c>
      <c r="BM281" s="23" t="s">
        <v>1014</v>
      </c>
    </row>
    <row r="282" spans="2:47" s="1" customFormat="1" ht="27">
      <c r="B282" s="40"/>
      <c r="C282" s="62"/>
      <c r="D282" s="232" t="s">
        <v>136</v>
      </c>
      <c r="E282" s="62"/>
      <c r="F282" s="261" t="s">
        <v>1015</v>
      </c>
      <c r="G282" s="62"/>
      <c r="H282" s="62"/>
      <c r="I282" s="162"/>
      <c r="J282" s="62"/>
      <c r="K282" s="62"/>
      <c r="L282" s="60"/>
      <c r="M282" s="206"/>
      <c r="N282" s="41"/>
      <c r="O282" s="41"/>
      <c r="P282" s="41"/>
      <c r="Q282" s="41"/>
      <c r="R282" s="41"/>
      <c r="S282" s="41"/>
      <c r="T282" s="77"/>
      <c r="AT282" s="23" t="s">
        <v>136</v>
      </c>
      <c r="AU282" s="23" t="s">
        <v>81</v>
      </c>
    </row>
    <row r="283" spans="2:65" s="1" customFormat="1" ht="31.5" customHeight="1">
      <c r="B283" s="40"/>
      <c r="C283" s="245" t="s">
        <v>1016</v>
      </c>
      <c r="D283" s="245" t="s">
        <v>257</v>
      </c>
      <c r="E283" s="246" t="s">
        <v>1017</v>
      </c>
      <c r="F283" s="247" t="s">
        <v>1018</v>
      </c>
      <c r="G283" s="248" t="s">
        <v>170</v>
      </c>
      <c r="H283" s="249">
        <v>18</v>
      </c>
      <c r="I283" s="250"/>
      <c r="J283" s="251">
        <f>ROUND(I283*H283,2)</f>
        <v>0</v>
      </c>
      <c r="K283" s="247" t="s">
        <v>21</v>
      </c>
      <c r="L283" s="252"/>
      <c r="M283" s="253" t="s">
        <v>21</v>
      </c>
      <c r="N283" s="254" t="s">
        <v>43</v>
      </c>
      <c r="O283" s="41"/>
      <c r="P283" s="201">
        <f>O283*H283</f>
        <v>0</v>
      </c>
      <c r="Q283" s="201">
        <v>0</v>
      </c>
      <c r="R283" s="201">
        <f>Q283*H283</f>
        <v>0</v>
      </c>
      <c r="S283" s="201">
        <v>0</v>
      </c>
      <c r="T283" s="202">
        <f>S283*H283</f>
        <v>0</v>
      </c>
      <c r="AR283" s="23" t="s">
        <v>1019</v>
      </c>
      <c r="AT283" s="23" t="s">
        <v>257</v>
      </c>
      <c r="AU283" s="23" t="s">
        <v>81</v>
      </c>
      <c r="AY283" s="23" t="s">
        <v>127</v>
      </c>
      <c r="BE283" s="203">
        <f>IF(N283="základní",J283,0)</f>
        <v>0</v>
      </c>
      <c r="BF283" s="203">
        <f>IF(N283="snížená",J283,0)</f>
        <v>0</v>
      </c>
      <c r="BG283" s="203">
        <f>IF(N283="zákl. přenesená",J283,0)</f>
        <v>0</v>
      </c>
      <c r="BH283" s="203">
        <f>IF(N283="sníž. přenesená",J283,0)</f>
        <v>0</v>
      </c>
      <c r="BI283" s="203">
        <f>IF(N283="nulová",J283,0)</f>
        <v>0</v>
      </c>
      <c r="BJ283" s="23" t="s">
        <v>77</v>
      </c>
      <c r="BK283" s="203">
        <f>ROUND(I283*H283,2)</f>
        <v>0</v>
      </c>
      <c r="BL283" s="23" t="s">
        <v>605</v>
      </c>
      <c r="BM283" s="23" t="s">
        <v>1020</v>
      </c>
    </row>
    <row r="284" spans="2:47" s="1" customFormat="1" ht="27">
      <c r="B284" s="40"/>
      <c r="C284" s="62"/>
      <c r="D284" s="232" t="s">
        <v>136</v>
      </c>
      <c r="E284" s="62"/>
      <c r="F284" s="261" t="s">
        <v>1021</v>
      </c>
      <c r="G284" s="62"/>
      <c r="H284" s="62"/>
      <c r="I284" s="162"/>
      <c r="J284" s="62"/>
      <c r="K284" s="62"/>
      <c r="L284" s="60"/>
      <c r="M284" s="206"/>
      <c r="N284" s="41"/>
      <c r="O284" s="41"/>
      <c r="P284" s="41"/>
      <c r="Q284" s="41"/>
      <c r="R284" s="41"/>
      <c r="S284" s="41"/>
      <c r="T284" s="77"/>
      <c r="AT284" s="23" t="s">
        <v>136</v>
      </c>
      <c r="AU284" s="23" t="s">
        <v>81</v>
      </c>
    </row>
    <row r="285" spans="2:65" s="1" customFormat="1" ht="22.5" customHeight="1">
      <c r="B285" s="40"/>
      <c r="C285" s="192" t="s">
        <v>1022</v>
      </c>
      <c r="D285" s="192" t="s">
        <v>129</v>
      </c>
      <c r="E285" s="193" t="s">
        <v>1023</v>
      </c>
      <c r="F285" s="194" t="s">
        <v>1024</v>
      </c>
      <c r="G285" s="195" t="s">
        <v>170</v>
      </c>
      <c r="H285" s="196">
        <v>120</v>
      </c>
      <c r="I285" s="197"/>
      <c r="J285" s="198">
        <f>ROUND(I285*H285,2)</f>
        <v>0</v>
      </c>
      <c r="K285" s="194" t="s">
        <v>713</v>
      </c>
      <c r="L285" s="60"/>
      <c r="M285" s="199" t="s">
        <v>21</v>
      </c>
      <c r="N285" s="200" t="s">
        <v>43</v>
      </c>
      <c r="O285" s="41"/>
      <c r="P285" s="201">
        <f>O285*H285</f>
        <v>0</v>
      </c>
      <c r="Q285" s="201">
        <v>0.108</v>
      </c>
      <c r="R285" s="201">
        <f>Q285*H285</f>
        <v>12.959999999999999</v>
      </c>
      <c r="S285" s="201">
        <v>0</v>
      </c>
      <c r="T285" s="202">
        <f>S285*H285</f>
        <v>0</v>
      </c>
      <c r="AR285" s="23" t="s">
        <v>605</v>
      </c>
      <c r="AT285" s="23" t="s">
        <v>129</v>
      </c>
      <c r="AU285" s="23" t="s">
        <v>81</v>
      </c>
      <c r="AY285" s="23" t="s">
        <v>127</v>
      </c>
      <c r="BE285" s="203">
        <f>IF(N285="základní",J285,0)</f>
        <v>0</v>
      </c>
      <c r="BF285" s="203">
        <f>IF(N285="snížená",J285,0)</f>
        <v>0</v>
      </c>
      <c r="BG285" s="203">
        <f>IF(N285="zákl. přenesená",J285,0)</f>
        <v>0</v>
      </c>
      <c r="BH285" s="203">
        <f>IF(N285="sníž. přenesená",J285,0)</f>
        <v>0</v>
      </c>
      <c r="BI285" s="203">
        <f>IF(N285="nulová",J285,0)</f>
        <v>0</v>
      </c>
      <c r="BJ285" s="23" t="s">
        <v>77</v>
      </c>
      <c r="BK285" s="203">
        <f>ROUND(I285*H285,2)</f>
        <v>0</v>
      </c>
      <c r="BL285" s="23" t="s">
        <v>605</v>
      </c>
      <c r="BM285" s="23" t="s">
        <v>1025</v>
      </c>
    </row>
    <row r="286" spans="2:47" s="1" customFormat="1" ht="40.5">
      <c r="B286" s="40"/>
      <c r="C286" s="62"/>
      <c r="D286" s="204" t="s">
        <v>136</v>
      </c>
      <c r="E286" s="62"/>
      <c r="F286" s="205" t="s">
        <v>1026</v>
      </c>
      <c r="G286" s="62"/>
      <c r="H286" s="62"/>
      <c r="I286" s="162"/>
      <c r="J286" s="62"/>
      <c r="K286" s="62"/>
      <c r="L286" s="60"/>
      <c r="M286" s="206"/>
      <c r="N286" s="41"/>
      <c r="O286" s="41"/>
      <c r="P286" s="41"/>
      <c r="Q286" s="41"/>
      <c r="R286" s="41"/>
      <c r="S286" s="41"/>
      <c r="T286" s="77"/>
      <c r="AT286" s="23" t="s">
        <v>136</v>
      </c>
      <c r="AU286" s="23" t="s">
        <v>81</v>
      </c>
    </row>
    <row r="287" spans="2:47" s="1" customFormat="1" ht="67.5">
      <c r="B287" s="40"/>
      <c r="C287" s="62"/>
      <c r="D287" s="232" t="s">
        <v>138</v>
      </c>
      <c r="E287" s="62"/>
      <c r="F287" s="262" t="s">
        <v>1027</v>
      </c>
      <c r="G287" s="62"/>
      <c r="H287" s="62"/>
      <c r="I287" s="162"/>
      <c r="J287" s="62"/>
      <c r="K287" s="62"/>
      <c r="L287" s="60"/>
      <c r="M287" s="206"/>
      <c r="N287" s="41"/>
      <c r="O287" s="41"/>
      <c r="P287" s="41"/>
      <c r="Q287" s="41"/>
      <c r="R287" s="41"/>
      <c r="S287" s="41"/>
      <c r="T287" s="77"/>
      <c r="AT287" s="23" t="s">
        <v>138</v>
      </c>
      <c r="AU287" s="23" t="s">
        <v>81</v>
      </c>
    </row>
    <row r="288" spans="2:65" s="1" customFormat="1" ht="22.5" customHeight="1">
      <c r="B288" s="40"/>
      <c r="C288" s="192" t="s">
        <v>1028</v>
      </c>
      <c r="D288" s="192" t="s">
        <v>129</v>
      </c>
      <c r="E288" s="193" t="s">
        <v>1029</v>
      </c>
      <c r="F288" s="194" t="s">
        <v>1030</v>
      </c>
      <c r="G288" s="195" t="s">
        <v>170</v>
      </c>
      <c r="H288" s="196">
        <v>9</v>
      </c>
      <c r="I288" s="197"/>
      <c r="J288" s="198">
        <f>ROUND(I288*H288,2)</f>
        <v>0</v>
      </c>
      <c r="K288" s="194" t="s">
        <v>713</v>
      </c>
      <c r="L288" s="60"/>
      <c r="M288" s="199" t="s">
        <v>21</v>
      </c>
      <c r="N288" s="200" t="s">
        <v>43</v>
      </c>
      <c r="O288" s="41"/>
      <c r="P288" s="201">
        <f>O288*H288</f>
        <v>0</v>
      </c>
      <c r="Q288" s="201">
        <v>0</v>
      </c>
      <c r="R288" s="201">
        <f>Q288*H288</f>
        <v>0</v>
      </c>
      <c r="S288" s="201">
        <v>0</v>
      </c>
      <c r="T288" s="202">
        <f>S288*H288</f>
        <v>0</v>
      </c>
      <c r="AR288" s="23" t="s">
        <v>605</v>
      </c>
      <c r="AT288" s="23" t="s">
        <v>129</v>
      </c>
      <c r="AU288" s="23" t="s">
        <v>81</v>
      </c>
      <c r="AY288" s="23" t="s">
        <v>127</v>
      </c>
      <c r="BE288" s="203">
        <f>IF(N288="základní",J288,0)</f>
        <v>0</v>
      </c>
      <c r="BF288" s="203">
        <f>IF(N288="snížená",J288,0)</f>
        <v>0</v>
      </c>
      <c r="BG288" s="203">
        <f>IF(N288="zákl. přenesená",J288,0)</f>
        <v>0</v>
      </c>
      <c r="BH288" s="203">
        <f>IF(N288="sníž. přenesená",J288,0)</f>
        <v>0</v>
      </c>
      <c r="BI288" s="203">
        <f>IF(N288="nulová",J288,0)</f>
        <v>0</v>
      </c>
      <c r="BJ288" s="23" t="s">
        <v>77</v>
      </c>
      <c r="BK288" s="203">
        <f>ROUND(I288*H288,2)</f>
        <v>0</v>
      </c>
      <c r="BL288" s="23" t="s">
        <v>605</v>
      </c>
      <c r="BM288" s="23" t="s">
        <v>1031</v>
      </c>
    </row>
    <row r="289" spans="2:47" s="1" customFormat="1" ht="27">
      <c r="B289" s="40"/>
      <c r="C289" s="62"/>
      <c r="D289" s="232" t="s">
        <v>136</v>
      </c>
      <c r="E289" s="62"/>
      <c r="F289" s="261" t="s">
        <v>1032</v>
      </c>
      <c r="G289" s="62"/>
      <c r="H289" s="62"/>
      <c r="I289" s="162"/>
      <c r="J289" s="62"/>
      <c r="K289" s="62"/>
      <c r="L289" s="60"/>
      <c r="M289" s="206"/>
      <c r="N289" s="41"/>
      <c r="O289" s="41"/>
      <c r="P289" s="41"/>
      <c r="Q289" s="41"/>
      <c r="R289" s="41"/>
      <c r="S289" s="41"/>
      <c r="T289" s="77"/>
      <c r="AT289" s="23" t="s">
        <v>136</v>
      </c>
      <c r="AU289" s="23" t="s">
        <v>81</v>
      </c>
    </row>
    <row r="290" spans="2:65" s="1" customFormat="1" ht="22.5" customHeight="1">
      <c r="B290" s="40"/>
      <c r="C290" s="192" t="s">
        <v>1033</v>
      </c>
      <c r="D290" s="192" t="s">
        <v>129</v>
      </c>
      <c r="E290" s="193" t="s">
        <v>1034</v>
      </c>
      <c r="F290" s="194" t="s">
        <v>1035</v>
      </c>
      <c r="G290" s="195" t="s">
        <v>170</v>
      </c>
      <c r="H290" s="196">
        <v>41</v>
      </c>
      <c r="I290" s="197"/>
      <c r="J290" s="198">
        <f>ROUND(I290*H290,2)</f>
        <v>0</v>
      </c>
      <c r="K290" s="194" t="s">
        <v>713</v>
      </c>
      <c r="L290" s="60"/>
      <c r="M290" s="199" t="s">
        <v>21</v>
      </c>
      <c r="N290" s="200" t="s">
        <v>43</v>
      </c>
      <c r="O290" s="41"/>
      <c r="P290" s="201">
        <f>O290*H290</f>
        <v>0</v>
      </c>
      <c r="Q290" s="201">
        <v>0</v>
      </c>
      <c r="R290" s="201">
        <f>Q290*H290</f>
        <v>0</v>
      </c>
      <c r="S290" s="201">
        <v>0</v>
      </c>
      <c r="T290" s="202">
        <f>S290*H290</f>
        <v>0</v>
      </c>
      <c r="AR290" s="23" t="s">
        <v>605</v>
      </c>
      <c r="AT290" s="23" t="s">
        <v>129</v>
      </c>
      <c r="AU290" s="23" t="s">
        <v>81</v>
      </c>
      <c r="AY290" s="23" t="s">
        <v>127</v>
      </c>
      <c r="BE290" s="203">
        <f>IF(N290="základní",J290,0)</f>
        <v>0</v>
      </c>
      <c r="BF290" s="203">
        <f>IF(N290="snížená",J290,0)</f>
        <v>0</v>
      </c>
      <c r="BG290" s="203">
        <f>IF(N290="zákl. přenesená",J290,0)</f>
        <v>0</v>
      </c>
      <c r="BH290" s="203">
        <f>IF(N290="sníž. přenesená",J290,0)</f>
        <v>0</v>
      </c>
      <c r="BI290" s="203">
        <f>IF(N290="nulová",J290,0)</f>
        <v>0</v>
      </c>
      <c r="BJ290" s="23" t="s">
        <v>77</v>
      </c>
      <c r="BK290" s="203">
        <f>ROUND(I290*H290,2)</f>
        <v>0</v>
      </c>
      <c r="BL290" s="23" t="s">
        <v>605</v>
      </c>
      <c r="BM290" s="23" t="s">
        <v>1036</v>
      </c>
    </row>
    <row r="291" spans="2:47" s="1" customFormat="1" ht="27">
      <c r="B291" s="40"/>
      <c r="C291" s="62"/>
      <c r="D291" s="232" t="s">
        <v>136</v>
      </c>
      <c r="E291" s="62"/>
      <c r="F291" s="261" t="s">
        <v>1037</v>
      </c>
      <c r="G291" s="62"/>
      <c r="H291" s="62"/>
      <c r="I291" s="162"/>
      <c r="J291" s="62"/>
      <c r="K291" s="62"/>
      <c r="L291" s="60"/>
      <c r="M291" s="206"/>
      <c r="N291" s="41"/>
      <c r="O291" s="41"/>
      <c r="P291" s="41"/>
      <c r="Q291" s="41"/>
      <c r="R291" s="41"/>
      <c r="S291" s="41"/>
      <c r="T291" s="77"/>
      <c r="AT291" s="23" t="s">
        <v>136</v>
      </c>
      <c r="AU291" s="23" t="s">
        <v>81</v>
      </c>
    </row>
    <row r="292" spans="2:65" s="1" customFormat="1" ht="22.5" customHeight="1">
      <c r="B292" s="40"/>
      <c r="C292" s="192" t="s">
        <v>1038</v>
      </c>
      <c r="D292" s="192" t="s">
        <v>129</v>
      </c>
      <c r="E292" s="193" t="s">
        <v>1039</v>
      </c>
      <c r="F292" s="194" t="s">
        <v>1040</v>
      </c>
      <c r="G292" s="195" t="s">
        <v>181</v>
      </c>
      <c r="H292" s="196">
        <v>31</v>
      </c>
      <c r="I292" s="197"/>
      <c r="J292" s="198">
        <f>ROUND(I292*H292,2)</f>
        <v>0</v>
      </c>
      <c r="K292" s="194" t="s">
        <v>713</v>
      </c>
      <c r="L292" s="60"/>
      <c r="M292" s="199" t="s">
        <v>21</v>
      </c>
      <c r="N292" s="200" t="s">
        <v>43</v>
      </c>
      <c r="O292" s="41"/>
      <c r="P292" s="201">
        <f>O292*H292</f>
        <v>0</v>
      </c>
      <c r="Q292" s="201">
        <v>0</v>
      </c>
      <c r="R292" s="201">
        <f>Q292*H292</f>
        <v>0</v>
      </c>
      <c r="S292" s="201">
        <v>0</v>
      </c>
      <c r="T292" s="202">
        <f>S292*H292</f>
        <v>0</v>
      </c>
      <c r="AR292" s="23" t="s">
        <v>605</v>
      </c>
      <c r="AT292" s="23" t="s">
        <v>129</v>
      </c>
      <c r="AU292" s="23" t="s">
        <v>81</v>
      </c>
      <c r="AY292" s="23" t="s">
        <v>127</v>
      </c>
      <c r="BE292" s="203">
        <f>IF(N292="základní",J292,0)</f>
        <v>0</v>
      </c>
      <c r="BF292" s="203">
        <f>IF(N292="snížená",J292,0)</f>
        <v>0</v>
      </c>
      <c r="BG292" s="203">
        <f>IF(N292="zákl. přenesená",J292,0)</f>
        <v>0</v>
      </c>
      <c r="BH292" s="203">
        <f>IF(N292="sníž. přenesená",J292,0)</f>
        <v>0</v>
      </c>
      <c r="BI292" s="203">
        <f>IF(N292="nulová",J292,0)</f>
        <v>0</v>
      </c>
      <c r="BJ292" s="23" t="s">
        <v>77</v>
      </c>
      <c r="BK292" s="203">
        <f>ROUND(I292*H292,2)</f>
        <v>0</v>
      </c>
      <c r="BL292" s="23" t="s">
        <v>605</v>
      </c>
      <c r="BM292" s="23" t="s">
        <v>1041</v>
      </c>
    </row>
    <row r="293" spans="2:47" s="1" customFormat="1" ht="27">
      <c r="B293" s="40"/>
      <c r="C293" s="62"/>
      <c r="D293" s="204" t="s">
        <v>136</v>
      </c>
      <c r="E293" s="62"/>
      <c r="F293" s="205" t="s">
        <v>1042</v>
      </c>
      <c r="G293" s="62"/>
      <c r="H293" s="62"/>
      <c r="I293" s="162"/>
      <c r="J293" s="62"/>
      <c r="K293" s="62"/>
      <c r="L293" s="60"/>
      <c r="M293" s="206"/>
      <c r="N293" s="41"/>
      <c r="O293" s="41"/>
      <c r="P293" s="41"/>
      <c r="Q293" s="41"/>
      <c r="R293" s="41"/>
      <c r="S293" s="41"/>
      <c r="T293" s="77"/>
      <c r="AT293" s="23" t="s">
        <v>136</v>
      </c>
      <c r="AU293" s="23" t="s">
        <v>81</v>
      </c>
    </row>
    <row r="294" spans="2:47" s="1" customFormat="1" ht="54">
      <c r="B294" s="40"/>
      <c r="C294" s="62"/>
      <c r="D294" s="232" t="s">
        <v>138</v>
      </c>
      <c r="E294" s="62"/>
      <c r="F294" s="262" t="s">
        <v>1043</v>
      </c>
      <c r="G294" s="62"/>
      <c r="H294" s="62"/>
      <c r="I294" s="162"/>
      <c r="J294" s="62"/>
      <c r="K294" s="62"/>
      <c r="L294" s="60"/>
      <c r="M294" s="206"/>
      <c r="N294" s="41"/>
      <c r="O294" s="41"/>
      <c r="P294" s="41"/>
      <c r="Q294" s="41"/>
      <c r="R294" s="41"/>
      <c r="S294" s="41"/>
      <c r="T294" s="77"/>
      <c r="AT294" s="23" t="s">
        <v>138</v>
      </c>
      <c r="AU294" s="23" t="s">
        <v>81</v>
      </c>
    </row>
    <row r="295" spans="2:65" s="1" customFormat="1" ht="22.5" customHeight="1">
      <c r="B295" s="40"/>
      <c r="C295" s="192" t="s">
        <v>1044</v>
      </c>
      <c r="D295" s="192" t="s">
        <v>129</v>
      </c>
      <c r="E295" s="193" t="s">
        <v>1045</v>
      </c>
      <c r="F295" s="194" t="s">
        <v>1046</v>
      </c>
      <c r="G295" s="195" t="s">
        <v>132</v>
      </c>
      <c r="H295" s="196">
        <v>5.5</v>
      </c>
      <c r="I295" s="197"/>
      <c r="J295" s="198">
        <f>ROUND(I295*H295,2)</f>
        <v>0</v>
      </c>
      <c r="K295" s="194" t="s">
        <v>713</v>
      </c>
      <c r="L295" s="60"/>
      <c r="M295" s="199" t="s">
        <v>21</v>
      </c>
      <c r="N295" s="200" t="s">
        <v>43</v>
      </c>
      <c r="O295" s="41"/>
      <c r="P295" s="201">
        <f>O295*H295</f>
        <v>0</v>
      </c>
      <c r="Q295" s="201">
        <v>0</v>
      </c>
      <c r="R295" s="201">
        <f>Q295*H295</f>
        <v>0</v>
      </c>
      <c r="S295" s="201">
        <v>0</v>
      </c>
      <c r="T295" s="202">
        <f>S295*H295</f>
        <v>0</v>
      </c>
      <c r="AR295" s="23" t="s">
        <v>605</v>
      </c>
      <c r="AT295" s="23" t="s">
        <v>129</v>
      </c>
      <c r="AU295" s="23" t="s">
        <v>81</v>
      </c>
      <c r="AY295" s="23" t="s">
        <v>127</v>
      </c>
      <c r="BE295" s="203">
        <f>IF(N295="základní",J295,0)</f>
        <v>0</v>
      </c>
      <c r="BF295" s="203">
        <f>IF(N295="snížená",J295,0)</f>
        <v>0</v>
      </c>
      <c r="BG295" s="203">
        <f>IF(N295="zákl. přenesená",J295,0)</f>
        <v>0</v>
      </c>
      <c r="BH295" s="203">
        <f>IF(N295="sníž. přenesená",J295,0)</f>
        <v>0</v>
      </c>
      <c r="BI295" s="203">
        <f>IF(N295="nulová",J295,0)</f>
        <v>0</v>
      </c>
      <c r="BJ295" s="23" t="s">
        <v>77</v>
      </c>
      <c r="BK295" s="203">
        <f>ROUND(I295*H295,2)</f>
        <v>0</v>
      </c>
      <c r="BL295" s="23" t="s">
        <v>605</v>
      </c>
      <c r="BM295" s="23" t="s">
        <v>1047</v>
      </c>
    </row>
    <row r="296" spans="2:47" s="1" customFormat="1" ht="27">
      <c r="B296" s="40"/>
      <c r="C296" s="62"/>
      <c r="D296" s="204" t="s">
        <v>136</v>
      </c>
      <c r="E296" s="62"/>
      <c r="F296" s="205" t="s">
        <v>1048</v>
      </c>
      <c r="G296" s="62"/>
      <c r="H296" s="62"/>
      <c r="I296" s="162"/>
      <c r="J296" s="62"/>
      <c r="K296" s="62"/>
      <c r="L296" s="60"/>
      <c r="M296" s="206"/>
      <c r="N296" s="41"/>
      <c r="O296" s="41"/>
      <c r="P296" s="41"/>
      <c r="Q296" s="41"/>
      <c r="R296" s="41"/>
      <c r="S296" s="41"/>
      <c r="T296" s="77"/>
      <c r="AT296" s="23" t="s">
        <v>136</v>
      </c>
      <c r="AU296" s="23" t="s">
        <v>81</v>
      </c>
    </row>
    <row r="297" spans="2:47" s="1" customFormat="1" ht="54">
      <c r="B297" s="40"/>
      <c r="C297" s="62"/>
      <c r="D297" s="232" t="s">
        <v>138</v>
      </c>
      <c r="E297" s="62"/>
      <c r="F297" s="262" t="s">
        <v>1049</v>
      </c>
      <c r="G297" s="62"/>
      <c r="H297" s="62"/>
      <c r="I297" s="162"/>
      <c r="J297" s="62"/>
      <c r="K297" s="62"/>
      <c r="L297" s="60"/>
      <c r="M297" s="206"/>
      <c r="N297" s="41"/>
      <c r="O297" s="41"/>
      <c r="P297" s="41"/>
      <c r="Q297" s="41"/>
      <c r="R297" s="41"/>
      <c r="S297" s="41"/>
      <c r="T297" s="77"/>
      <c r="AT297" s="23" t="s">
        <v>138</v>
      </c>
      <c r="AU297" s="23" t="s">
        <v>81</v>
      </c>
    </row>
    <row r="298" spans="2:65" s="1" customFormat="1" ht="31.5" customHeight="1">
      <c r="B298" s="40"/>
      <c r="C298" s="192" t="s">
        <v>1050</v>
      </c>
      <c r="D298" s="192" t="s">
        <v>129</v>
      </c>
      <c r="E298" s="193" t="s">
        <v>1051</v>
      </c>
      <c r="F298" s="194" t="s">
        <v>1052</v>
      </c>
      <c r="G298" s="195" t="s">
        <v>132</v>
      </c>
      <c r="H298" s="196">
        <v>5.2</v>
      </c>
      <c r="I298" s="197"/>
      <c r="J298" s="198">
        <f>ROUND(I298*H298,2)</f>
        <v>0</v>
      </c>
      <c r="K298" s="194" t="s">
        <v>713</v>
      </c>
      <c r="L298" s="60"/>
      <c r="M298" s="199" t="s">
        <v>21</v>
      </c>
      <c r="N298" s="200" t="s">
        <v>43</v>
      </c>
      <c r="O298" s="41"/>
      <c r="P298" s="201">
        <f>O298*H298</f>
        <v>0</v>
      </c>
      <c r="Q298" s="201">
        <v>0.46166</v>
      </c>
      <c r="R298" s="201">
        <f>Q298*H298</f>
        <v>2.4006320000000003</v>
      </c>
      <c r="S298" s="201">
        <v>0</v>
      </c>
      <c r="T298" s="202">
        <f>S298*H298</f>
        <v>0</v>
      </c>
      <c r="AR298" s="23" t="s">
        <v>605</v>
      </c>
      <c r="AT298" s="23" t="s">
        <v>129</v>
      </c>
      <c r="AU298" s="23" t="s">
        <v>81</v>
      </c>
      <c r="AY298" s="23" t="s">
        <v>127</v>
      </c>
      <c r="BE298" s="203">
        <f>IF(N298="základní",J298,0)</f>
        <v>0</v>
      </c>
      <c r="BF298" s="203">
        <f>IF(N298="snížená",J298,0)</f>
        <v>0</v>
      </c>
      <c r="BG298" s="203">
        <f>IF(N298="zákl. přenesená",J298,0)</f>
        <v>0</v>
      </c>
      <c r="BH298" s="203">
        <f>IF(N298="sníž. přenesená",J298,0)</f>
        <v>0</v>
      </c>
      <c r="BI298" s="203">
        <f>IF(N298="nulová",J298,0)</f>
        <v>0</v>
      </c>
      <c r="BJ298" s="23" t="s">
        <v>77</v>
      </c>
      <c r="BK298" s="203">
        <f>ROUND(I298*H298,2)</f>
        <v>0</v>
      </c>
      <c r="BL298" s="23" t="s">
        <v>605</v>
      </c>
      <c r="BM298" s="23" t="s">
        <v>1053</v>
      </c>
    </row>
    <row r="299" spans="2:47" s="1" customFormat="1" ht="27">
      <c r="B299" s="40"/>
      <c r="C299" s="62"/>
      <c r="D299" s="204" t="s">
        <v>136</v>
      </c>
      <c r="E299" s="62"/>
      <c r="F299" s="205" t="s">
        <v>1054</v>
      </c>
      <c r="G299" s="62"/>
      <c r="H299" s="62"/>
      <c r="I299" s="162"/>
      <c r="J299" s="62"/>
      <c r="K299" s="62"/>
      <c r="L299" s="60"/>
      <c r="M299" s="206"/>
      <c r="N299" s="41"/>
      <c r="O299" s="41"/>
      <c r="P299" s="41"/>
      <c r="Q299" s="41"/>
      <c r="R299" s="41"/>
      <c r="S299" s="41"/>
      <c r="T299" s="77"/>
      <c r="AT299" s="23" t="s">
        <v>136</v>
      </c>
      <c r="AU299" s="23" t="s">
        <v>81</v>
      </c>
    </row>
    <row r="300" spans="2:47" s="1" customFormat="1" ht="94.5">
      <c r="B300" s="40"/>
      <c r="C300" s="62"/>
      <c r="D300" s="232" t="s">
        <v>138</v>
      </c>
      <c r="E300" s="62"/>
      <c r="F300" s="262" t="s">
        <v>1055</v>
      </c>
      <c r="G300" s="62"/>
      <c r="H300" s="62"/>
      <c r="I300" s="162"/>
      <c r="J300" s="62"/>
      <c r="K300" s="62"/>
      <c r="L300" s="60"/>
      <c r="M300" s="206"/>
      <c r="N300" s="41"/>
      <c r="O300" s="41"/>
      <c r="P300" s="41"/>
      <c r="Q300" s="41"/>
      <c r="R300" s="41"/>
      <c r="S300" s="41"/>
      <c r="T300" s="77"/>
      <c r="AT300" s="23" t="s">
        <v>138</v>
      </c>
      <c r="AU300" s="23" t="s">
        <v>81</v>
      </c>
    </row>
    <row r="301" spans="2:65" s="1" customFormat="1" ht="22.5" customHeight="1">
      <c r="B301" s="40"/>
      <c r="C301" s="245" t="s">
        <v>1056</v>
      </c>
      <c r="D301" s="245" t="s">
        <v>257</v>
      </c>
      <c r="E301" s="246" t="s">
        <v>1057</v>
      </c>
      <c r="F301" s="247" t="s">
        <v>1058</v>
      </c>
      <c r="G301" s="248" t="s">
        <v>239</v>
      </c>
      <c r="H301" s="249">
        <v>9.2</v>
      </c>
      <c r="I301" s="250"/>
      <c r="J301" s="251">
        <f>ROUND(I301*H301,2)</f>
        <v>0</v>
      </c>
      <c r="K301" s="247" t="s">
        <v>1059</v>
      </c>
      <c r="L301" s="252"/>
      <c r="M301" s="253" t="s">
        <v>21</v>
      </c>
      <c r="N301" s="254" t="s">
        <v>43</v>
      </c>
      <c r="O301" s="41"/>
      <c r="P301" s="201">
        <f>O301*H301</f>
        <v>0</v>
      </c>
      <c r="Q301" s="201">
        <v>1</v>
      </c>
      <c r="R301" s="201">
        <f>Q301*H301</f>
        <v>9.2</v>
      </c>
      <c r="S301" s="201">
        <v>0</v>
      </c>
      <c r="T301" s="202">
        <f>S301*H301</f>
        <v>0</v>
      </c>
      <c r="AR301" s="23" t="s">
        <v>688</v>
      </c>
      <c r="AT301" s="23" t="s">
        <v>257</v>
      </c>
      <c r="AU301" s="23" t="s">
        <v>81</v>
      </c>
      <c r="AY301" s="23" t="s">
        <v>127</v>
      </c>
      <c r="BE301" s="203">
        <f>IF(N301="základní",J301,0)</f>
        <v>0</v>
      </c>
      <c r="BF301" s="203">
        <f>IF(N301="snížená",J301,0)</f>
        <v>0</v>
      </c>
      <c r="BG301" s="203">
        <f>IF(N301="zákl. přenesená",J301,0)</f>
        <v>0</v>
      </c>
      <c r="BH301" s="203">
        <f>IF(N301="sníž. přenesená",J301,0)</f>
        <v>0</v>
      </c>
      <c r="BI301" s="203">
        <f>IF(N301="nulová",J301,0)</f>
        <v>0</v>
      </c>
      <c r="BJ301" s="23" t="s">
        <v>77</v>
      </c>
      <c r="BK301" s="203">
        <f>ROUND(I301*H301,2)</f>
        <v>0</v>
      </c>
      <c r="BL301" s="23" t="s">
        <v>688</v>
      </c>
      <c r="BM301" s="23" t="s">
        <v>1060</v>
      </c>
    </row>
    <row r="302" spans="2:47" s="1" customFormat="1" ht="13.5">
      <c r="B302" s="40"/>
      <c r="C302" s="62"/>
      <c r="D302" s="232" t="s">
        <v>136</v>
      </c>
      <c r="E302" s="62"/>
      <c r="F302" s="261" t="s">
        <v>1058</v>
      </c>
      <c r="G302" s="62"/>
      <c r="H302" s="62"/>
      <c r="I302" s="162"/>
      <c r="J302" s="62"/>
      <c r="K302" s="62"/>
      <c r="L302" s="60"/>
      <c r="M302" s="206"/>
      <c r="N302" s="41"/>
      <c r="O302" s="41"/>
      <c r="P302" s="41"/>
      <c r="Q302" s="41"/>
      <c r="R302" s="41"/>
      <c r="S302" s="41"/>
      <c r="T302" s="77"/>
      <c r="AT302" s="23" t="s">
        <v>136</v>
      </c>
      <c r="AU302" s="23" t="s">
        <v>81</v>
      </c>
    </row>
    <row r="303" spans="2:65" s="1" customFormat="1" ht="22.5" customHeight="1">
      <c r="B303" s="40"/>
      <c r="C303" s="245" t="s">
        <v>1061</v>
      </c>
      <c r="D303" s="245" t="s">
        <v>257</v>
      </c>
      <c r="E303" s="246" t="s">
        <v>1062</v>
      </c>
      <c r="F303" s="247" t="s">
        <v>1063</v>
      </c>
      <c r="G303" s="248" t="s">
        <v>239</v>
      </c>
      <c r="H303" s="249">
        <v>23.94</v>
      </c>
      <c r="I303" s="250"/>
      <c r="J303" s="251">
        <f>ROUND(I303*H303,2)</f>
        <v>0</v>
      </c>
      <c r="K303" s="247" t="s">
        <v>713</v>
      </c>
      <c r="L303" s="252"/>
      <c r="M303" s="253" t="s">
        <v>21</v>
      </c>
      <c r="N303" s="254" t="s">
        <v>43</v>
      </c>
      <c r="O303" s="41"/>
      <c r="P303" s="201">
        <f>O303*H303</f>
        <v>0</v>
      </c>
      <c r="Q303" s="201">
        <v>1</v>
      </c>
      <c r="R303" s="201">
        <f>Q303*H303</f>
        <v>23.94</v>
      </c>
      <c r="S303" s="201">
        <v>0</v>
      </c>
      <c r="T303" s="202">
        <f>S303*H303</f>
        <v>0</v>
      </c>
      <c r="AR303" s="23" t="s">
        <v>688</v>
      </c>
      <c r="AT303" s="23" t="s">
        <v>257</v>
      </c>
      <c r="AU303" s="23" t="s">
        <v>81</v>
      </c>
      <c r="AY303" s="23" t="s">
        <v>127</v>
      </c>
      <c r="BE303" s="203">
        <f>IF(N303="základní",J303,0)</f>
        <v>0</v>
      </c>
      <c r="BF303" s="203">
        <f>IF(N303="snížená",J303,0)</f>
        <v>0</v>
      </c>
      <c r="BG303" s="203">
        <f>IF(N303="zákl. přenesená",J303,0)</f>
        <v>0</v>
      </c>
      <c r="BH303" s="203">
        <f>IF(N303="sníž. přenesená",J303,0)</f>
        <v>0</v>
      </c>
      <c r="BI303" s="203">
        <f>IF(N303="nulová",J303,0)</f>
        <v>0</v>
      </c>
      <c r="BJ303" s="23" t="s">
        <v>77</v>
      </c>
      <c r="BK303" s="203">
        <f>ROUND(I303*H303,2)</f>
        <v>0</v>
      </c>
      <c r="BL303" s="23" t="s">
        <v>688</v>
      </c>
      <c r="BM303" s="23" t="s">
        <v>1064</v>
      </c>
    </row>
    <row r="304" spans="2:47" s="1" customFormat="1" ht="40.5">
      <c r="B304" s="40"/>
      <c r="C304" s="62"/>
      <c r="D304" s="232" t="s">
        <v>136</v>
      </c>
      <c r="E304" s="62"/>
      <c r="F304" s="261" t="s">
        <v>1065</v>
      </c>
      <c r="G304" s="62"/>
      <c r="H304" s="62"/>
      <c r="I304" s="162"/>
      <c r="J304" s="62"/>
      <c r="K304" s="62"/>
      <c r="L304" s="60"/>
      <c r="M304" s="206"/>
      <c r="N304" s="41"/>
      <c r="O304" s="41"/>
      <c r="P304" s="41"/>
      <c r="Q304" s="41"/>
      <c r="R304" s="41"/>
      <c r="S304" s="41"/>
      <c r="T304" s="77"/>
      <c r="AT304" s="23" t="s">
        <v>136</v>
      </c>
      <c r="AU304" s="23" t="s">
        <v>81</v>
      </c>
    </row>
    <row r="305" spans="2:65" s="1" customFormat="1" ht="22.5" customHeight="1">
      <c r="B305" s="40"/>
      <c r="C305" s="192" t="s">
        <v>1066</v>
      </c>
      <c r="D305" s="192" t="s">
        <v>129</v>
      </c>
      <c r="E305" s="193" t="s">
        <v>1067</v>
      </c>
      <c r="F305" s="194" t="s">
        <v>1068</v>
      </c>
      <c r="G305" s="195" t="s">
        <v>451</v>
      </c>
      <c r="H305" s="196">
        <v>4</v>
      </c>
      <c r="I305" s="197"/>
      <c r="J305" s="198">
        <f>ROUND(I305*H305,2)</f>
        <v>0</v>
      </c>
      <c r="K305" s="194" t="s">
        <v>713</v>
      </c>
      <c r="L305" s="60"/>
      <c r="M305" s="199" t="s">
        <v>21</v>
      </c>
      <c r="N305" s="200" t="s">
        <v>43</v>
      </c>
      <c r="O305" s="41"/>
      <c r="P305" s="201">
        <f>O305*H305</f>
        <v>0</v>
      </c>
      <c r="Q305" s="201">
        <v>0</v>
      </c>
      <c r="R305" s="201">
        <f>Q305*H305</f>
        <v>0</v>
      </c>
      <c r="S305" s="201">
        <v>0</v>
      </c>
      <c r="T305" s="202">
        <f>S305*H305</f>
        <v>0</v>
      </c>
      <c r="AR305" s="23" t="s">
        <v>1069</v>
      </c>
      <c r="AT305" s="23" t="s">
        <v>129</v>
      </c>
      <c r="AU305" s="23" t="s">
        <v>81</v>
      </c>
      <c r="AY305" s="23" t="s">
        <v>127</v>
      </c>
      <c r="BE305" s="203">
        <f>IF(N305="základní",J305,0)</f>
        <v>0</v>
      </c>
      <c r="BF305" s="203">
        <f>IF(N305="snížená",J305,0)</f>
        <v>0</v>
      </c>
      <c r="BG305" s="203">
        <f>IF(N305="zákl. přenesená",J305,0)</f>
        <v>0</v>
      </c>
      <c r="BH305" s="203">
        <f>IF(N305="sníž. přenesená",J305,0)</f>
        <v>0</v>
      </c>
      <c r="BI305" s="203">
        <f>IF(N305="nulová",J305,0)</f>
        <v>0</v>
      </c>
      <c r="BJ305" s="23" t="s">
        <v>77</v>
      </c>
      <c r="BK305" s="203">
        <f>ROUND(I305*H305,2)</f>
        <v>0</v>
      </c>
      <c r="BL305" s="23" t="s">
        <v>1069</v>
      </c>
      <c r="BM305" s="23" t="s">
        <v>1070</v>
      </c>
    </row>
    <row r="306" spans="2:47" s="1" customFormat="1" ht="27">
      <c r="B306" s="40"/>
      <c r="C306" s="62"/>
      <c r="D306" s="204" t="s">
        <v>136</v>
      </c>
      <c r="E306" s="62"/>
      <c r="F306" s="205" t="s">
        <v>1071</v>
      </c>
      <c r="G306" s="62"/>
      <c r="H306" s="62"/>
      <c r="I306" s="162"/>
      <c r="J306" s="62"/>
      <c r="K306" s="62"/>
      <c r="L306" s="60"/>
      <c r="M306" s="206"/>
      <c r="N306" s="41"/>
      <c r="O306" s="41"/>
      <c r="P306" s="41"/>
      <c r="Q306" s="41"/>
      <c r="R306" s="41"/>
      <c r="S306" s="41"/>
      <c r="T306" s="77"/>
      <c r="AT306" s="23" t="s">
        <v>136</v>
      </c>
      <c r="AU306" s="23" t="s">
        <v>81</v>
      </c>
    </row>
    <row r="307" spans="2:47" s="1" customFormat="1" ht="40.5">
      <c r="B307" s="40"/>
      <c r="C307" s="62"/>
      <c r="D307" s="204" t="s">
        <v>138</v>
      </c>
      <c r="E307" s="62"/>
      <c r="F307" s="207" t="s">
        <v>1072</v>
      </c>
      <c r="G307" s="62"/>
      <c r="H307" s="62"/>
      <c r="I307" s="162"/>
      <c r="J307" s="62"/>
      <c r="K307" s="62"/>
      <c r="L307" s="60"/>
      <c r="M307" s="206"/>
      <c r="N307" s="41"/>
      <c r="O307" s="41"/>
      <c r="P307" s="41"/>
      <c r="Q307" s="41"/>
      <c r="R307" s="41"/>
      <c r="S307" s="41"/>
      <c r="T307" s="77"/>
      <c r="AT307" s="23" t="s">
        <v>138</v>
      </c>
      <c r="AU307" s="23" t="s">
        <v>81</v>
      </c>
    </row>
    <row r="308" spans="2:63" s="10" customFormat="1" ht="37.35" customHeight="1">
      <c r="B308" s="175"/>
      <c r="C308" s="176"/>
      <c r="D308" s="189" t="s">
        <v>71</v>
      </c>
      <c r="E308" s="263" t="s">
        <v>1073</v>
      </c>
      <c r="F308" s="263" t="s">
        <v>1074</v>
      </c>
      <c r="G308" s="176"/>
      <c r="H308" s="176"/>
      <c r="I308" s="179"/>
      <c r="J308" s="264">
        <f>BK308</f>
        <v>0</v>
      </c>
      <c r="K308" s="176"/>
      <c r="L308" s="181"/>
      <c r="M308" s="182"/>
      <c r="N308" s="183"/>
      <c r="O308" s="183"/>
      <c r="P308" s="184">
        <f>SUM(P309:P310)</f>
        <v>0</v>
      </c>
      <c r="Q308" s="183"/>
      <c r="R308" s="184">
        <f>SUM(R309:R310)</f>
        <v>0</v>
      </c>
      <c r="S308" s="183"/>
      <c r="T308" s="185">
        <f>SUM(T309:T310)</f>
        <v>0</v>
      </c>
      <c r="AR308" s="186" t="s">
        <v>134</v>
      </c>
      <c r="AT308" s="187" t="s">
        <v>71</v>
      </c>
      <c r="AU308" s="187" t="s">
        <v>72</v>
      </c>
      <c r="AY308" s="186" t="s">
        <v>127</v>
      </c>
      <c r="BK308" s="188">
        <f>SUM(BK309:BK310)</f>
        <v>0</v>
      </c>
    </row>
    <row r="309" spans="2:65" s="1" customFormat="1" ht="22.5" customHeight="1">
      <c r="B309" s="40"/>
      <c r="C309" s="192" t="s">
        <v>1075</v>
      </c>
      <c r="D309" s="192" t="s">
        <v>129</v>
      </c>
      <c r="E309" s="193" t="s">
        <v>1076</v>
      </c>
      <c r="F309" s="194" t="s">
        <v>1077</v>
      </c>
      <c r="G309" s="195" t="s">
        <v>1078</v>
      </c>
      <c r="H309" s="196">
        <v>3</v>
      </c>
      <c r="I309" s="197"/>
      <c r="J309" s="198">
        <f>ROUND(I309*H309,2)</f>
        <v>0</v>
      </c>
      <c r="K309" s="194" t="s">
        <v>21</v>
      </c>
      <c r="L309" s="60"/>
      <c r="M309" s="199" t="s">
        <v>21</v>
      </c>
      <c r="N309" s="200" t="s">
        <v>43</v>
      </c>
      <c r="O309" s="41"/>
      <c r="P309" s="201">
        <f>O309*H309</f>
        <v>0</v>
      </c>
      <c r="Q309" s="201">
        <v>0</v>
      </c>
      <c r="R309" s="201">
        <f>Q309*H309</f>
        <v>0</v>
      </c>
      <c r="S309" s="201">
        <v>0</v>
      </c>
      <c r="T309" s="202">
        <f>S309*H309</f>
        <v>0</v>
      </c>
      <c r="AR309" s="23" t="s">
        <v>1069</v>
      </c>
      <c r="AT309" s="23" t="s">
        <v>129</v>
      </c>
      <c r="AU309" s="23" t="s">
        <v>77</v>
      </c>
      <c r="AY309" s="23" t="s">
        <v>127</v>
      </c>
      <c r="BE309" s="203">
        <f>IF(N309="základní",J309,0)</f>
        <v>0</v>
      </c>
      <c r="BF309" s="203">
        <f>IF(N309="snížená",J309,0)</f>
        <v>0</v>
      </c>
      <c r="BG309" s="203">
        <f>IF(N309="zákl. přenesená",J309,0)</f>
        <v>0</v>
      </c>
      <c r="BH309" s="203">
        <f>IF(N309="sníž. přenesená",J309,0)</f>
        <v>0</v>
      </c>
      <c r="BI309" s="203">
        <f>IF(N309="nulová",J309,0)</f>
        <v>0</v>
      </c>
      <c r="BJ309" s="23" t="s">
        <v>77</v>
      </c>
      <c r="BK309" s="203">
        <f>ROUND(I309*H309,2)</f>
        <v>0</v>
      </c>
      <c r="BL309" s="23" t="s">
        <v>1069</v>
      </c>
      <c r="BM309" s="23" t="s">
        <v>1079</v>
      </c>
    </row>
    <row r="310" spans="2:47" s="1" customFormat="1" ht="13.5">
      <c r="B310" s="40"/>
      <c r="C310" s="62"/>
      <c r="D310" s="204" t="s">
        <v>136</v>
      </c>
      <c r="E310" s="62"/>
      <c r="F310" s="205" t="s">
        <v>1077</v>
      </c>
      <c r="G310" s="62"/>
      <c r="H310" s="62"/>
      <c r="I310" s="162"/>
      <c r="J310" s="62"/>
      <c r="K310" s="62"/>
      <c r="L310" s="60"/>
      <c r="M310" s="206"/>
      <c r="N310" s="41"/>
      <c r="O310" s="41"/>
      <c r="P310" s="41"/>
      <c r="Q310" s="41"/>
      <c r="R310" s="41"/>
      <c r="S310" s="41"/>
      <c r="T310" s="77"/>
      <c r="AT310" s="23" t="s">
        <v>136</v>
      </c>
      <c r="AU310" s="23" t="s">
        <v>77</v>
      </c>
    </row>
    <row r="311" spans="2:63" s="10" customFormat="1" ht="37.35" customHeight="1">
      <c r="B311" s="175"/>
      <c r="C311" s="176"/>
      <c r="D311" s="177" t="s">
        <v>71</v>
      </c>
      <c r="E311" s="178" t="s">
        <v>1080</v>
      </c>
      <c r="F311" s="178" t="s">
        <v>1080</v>
      </c>
      <c r="G311" s="176"/>
      <c r="H311" s="176"/>
      <c r="I311" s="179"/>
      <c r="J311" s="180">
        <f>BK311</f>
        <v>0</v>
      </c>
      <c r="K311" s="176"/>
      <c r="L311" s="181"/>
      <c r="M311" s="182"/>
      <c r="N311" s="183"/>
      <c r="O311" s="183"/>
      <c r="P311" s="184">
        <f>P312</f>
        <v>0</v>
      </c>
      <c r="Q311" s="183"/>
      <c r="R311" s="184">
        <f>R312</f>
        <v>0</v>
      </c>
      <c r="S311" s="183"/>
      <c r="T311" s="185">
        <f>T312</f>
        <v>0</v>
      </c>
      <c r="AR311" s="186" t="s">
        <v>134</v>
      </c>
      <c r="AT311" s="187" t="s">
        <v>71</v>
      </c>
      <c r="AU311" s="187" t="s">
        <v>72</v>
      </c>
      <c r="AY311" s="186" t="s">
        <v>127</v>
      </c>
      <c r="BK311" s="188">
        <f>BK312</f>
        <v>0</v>
      </c>
    </row>
    <row r="312" spans="2:63" s="10" customFormat="1" ht="19.9" customHeight="1">
      <c r="B312" s="175"/>
      <c r="C312" s="176"/>
      <c r="D312" s="189" t="s">
        <v>71</v>
      </c>
      <c r="E312" s="190" t="s">
        <v>1081</v>
      </c>
      <c r="F312" s="190" t="s">
        <v>1082</v>
      </c>
      <c r="G312" s="176"/>
      <c r="H312" s="176"/>
      <c r="I312" s="179"/>
      <c r="J312" s="191">
        <f>BK312</f>
        <v>0</v>
      </c>
      <c r="K312" s="176"/>
      <c r="L312" s="181"/>
      <c r="M312" s="182"/>
      <c r="N312" s="183"/>
      <c r="O312" s="183"/>
      <c r="P312" s="184">
        <f>SUM(P313:P314)</f>
        <v>0</v>
      </c>
      <c r="Q312" s="183"/>
      <c r="R312" s="184">
        <f>SUM(R313:R314)</f>
        <v>0</v>
      </c>
      <c r="S312" s="183"/>
      <c r="T312" s="185">
        <f>SUM(T313:T314)</f>
        <v>0</v>
      </c>
      <c r="AR312" s="186" t="s">
        <v>134</v>
      </c>
      <c r="AT312" s="187" t="s">
        <v>71</v>
      </c>
      <c r="AU312" s="187" t="s">
        <v>77</v>
      </c>
      <c r="AY312" s="186" t="s">
        <v>127</v>
      </c>
      <c r="BK312" s="188">
        <f>SUM(BK313:BK314)</f>
        <v>0</v>
      </c>
    </row>
    <row r="313" spans="2:65" s="1" customFormat="1" ht="22.5" customHeight="1">
      <c r="B313" s="40"/>
      <c r="C313" s="192" t="s">
        <v>1083</v>
      </c>
      <c r="D313" s="192" t="s">
        <v>129</v>
      </c>
      <c r="E313" s="193" t="s">
        <v>1084</v>
      </c>
      <c r="F313" s="194" t="s">
        <v>1085</v>
      </c>
      <c r="G313" s="195" t="s">
        <v>1086</v>
      </c>
      <c r="H313" s="196">
        <v>1</v>
      </c>
      <c r="I313" s="197"/>
      <c r="J313" s="198">
        <f>ROUND(I313*H313,2)</f>
        <v>0</v>
      </c>
      <c r="K313" s="194" t="s">
        <v>21</v>
      </c>
      <c r="L313" s="60"/>
      <c r="M313" s="199" t="s">
        <v>21</v>
      </c>
      <c r="N313" s="200" t="s">
        <v>43</v>
      </c>
      <c r="O313" s="41"/>
      <c r="P313" s="201">
        <f>O313*H313</f>
        <v>0</v>
      </c>
      <c r="Q313" s="201">
        <v>0</v>
      </c>
      <c r="R313" s="201">
        <f>Q313*H313</f>
        <v>0</v>
      </c>
      <c r="S313" s="201">
        <v>0</v>
      </c>
      <c r="T313" s="202">
        <f>S313*H313</f>
        <v>0</v>
      </c>
      <c r="AR313" s="23" t="s">
        <v>1069</v>
      </c>
      <c r="AT313" s="23" t="s">
        <v>129</v>
      </c>
      <c r="AU313" s="23" t="s">
        <v>81</v>
      </c>
      <c r="AY313" s="23" t="s">
        <v>127</v>
      </c>
      <c r="BE313" s="203">
        <f>IF(N313="základní",J313,0)</f>
        <v>0</v>
      </c>
      <c r="BF313" s="203">
        <f>IF(N313="snížená",J313,0)</f>
        <v>0</v>
      </c>
      <c r="BG313" s="203">
        <f>IF(N313="zákl. přenesená",J313,0)</f>
        <v>0</v>
      </c>
      <c r="BH313" s="203">
        <f>IF(N313="sníž. přenesená",J313,0)</f>
        <v>0</v>
      </c>
      <c r="BI313" s="203">
        <f>IF(N313="nulová",J313,0)</f>
        <v>0</v>
      </c>
      <c r="BJ313" s="23" t="s">
        <v>77</v>
      </c>
      <c r="BK313" s="203">
        <f>ROUND(I313*H313,2)</f>
        <v>0</v>
      </c>
      <c r="BL313" s="23" t="s">
        <v>1069</v>
      </c>
      <c r="BM313" s="23" t="s">
        <v>1087</v>
      </c>
    </row>
    <row r="314" spans="2:47" s="1" customFormat="1" ht="13.5">
      <c r="B314" s="40"/>
      <c r="C314" s="62"/>
      <c r="D314" s="204" t="s">
        <v>136</v>
      </c>
      <c r="E314" s="62"/>
      <c r="F314" s="205" t="s">
        <v>1085</v>
      </c>
      <c r="G314" s="62"/>
      <c r="H314" s="62"/>
      <c r="I314" s="162"/>
      <c r="J314" s="62"/>
      <c r="K314" s="62"/>
      <c r="L314" s="60"/>
      <c r="M314" s="206"/>
      <c r="N314" s="41"/>
      <c r="O314" s="41"/>
      <c r="P314" s="41"/>
      <c r="Q314" s="41"/>
      <c r="R314" s="41"/>
      <c r="S314" s="41"/>
      <c r="T314" s="77"/>
      <c r="AT314" s="23" t="s">
        <v>136</v>
      </c>
      <c r="AU314" s="23" t="s">
        <v>81</v>
      </c>
    </row>
    <row r="315" spans="2:63" s="10" customFormat="1" ht="37.35" customHeight="1">
      <c r="B315" s="175"/>
      <c r="C315" s="176"/>
      <c r="D315" s="189" t="s">
        <v>71</v>
      </c>
      <c r="E315" s="263" t="s">
        <v>1088</v>
      </c>
      <c r="F315" s="263" t="s">
        <v>1089</v>
      </c>
      <c r="G315" s="176"/>
      <c r="H315" s="176"/>
      <c r="I315" s="179"/>
      <c r="J315" s="264">
        <f>BK315</f>
        <v>0</v>
      </c>
      <c r="K315" s="176"/>
      <c r="L315" s="181"/>
      <c r="M315" s="182"/>
      <c r="N315" s="183"/>
      <c r="O315" s="183"/>
      <c r="P315" s="184">
        <f>SUM(P316:P317)</f>
        <v>0</v>
      </c>
      <c r="Q315" s="183"/>
      <c r="R315" s="184">
        <f>SUM(R316:R317)</f>
        <v>0</v>
      </c>
      <c r="S315" s="183"/>
      <c r="T315" s="185">
        <f>SUM(T316:T317)</f>
        <v>0</v>
      </c>
      <c r="AR315" s="186" t="s">
        <v>134</v>
      </c>
      <c r="AT315" s="187" t="s">
        <v>71</v>
      </c>
      <c r="AU315" s="187" t="s">
        <v>72</v>
      </c>
      <c r="AY315" s="186" t="s">
        <v>127</v>
      </c>
      <c r="BK315" s="188">
        <f>SUM(BK316:BK317)</f>
        <v>0</v>
      </c>
    </row>
    <row r="316" spans="2:65" s="1" customFormat="1" ht="22.5" customHeight="1">
      <c r="B316" s="40"/>
      <c r="C316" s="192" t="s">
        <v>1090</v>
      </c>
      <c r="D316" s="192" t="s">
        <v>129</v>
      </c>
      <c r="E316" s="193" t="s">
        <v>1091</v>
      </c>
      <c r="F316" s="194" t="s">
        <v>1089</v>
      </c>
      <c r="G316" s="195" t="s">
        <v>1078</v>
      </c>
      <c r="H316" s="196">
        <v>16</v>
      </c>
      <c r="I316" s="197"/>
      <c r="J316" s="198">
        <f>ROUND(I316*H316,2)</f>
        <v>0</v>
      </c>
      <c r="K316" s="194" t="s">
        <v>21</v>
      </c>
      <c r="L316" s="60"/>
      <c r="M316" s="199" t="s">
        <v>21</v>
      </c>
      <c r="N316" s="200" t="s">
        <v>43</v>
      </c>
      <c r="O316" s="41"/>
      <c r="P316" s="201">
        <f>O316*H316</f>
        <v>0</v>
      </c>
      <c r="Q316" s="201">
        <v>0</v>
      </c>
      <c r="R316" s="201">
        <f>Q316*H316</f>
        <v>0</v>
      </c>
      <c r="S316" s="201">
        <v>0</v>
      </c>
      <c r="T316" s="202">
        <f>S316*H316</f>
        <v>0</v>
      </c>
      <c r="AR316" s="23" t="s">
        <v>1069</v>
      </c>
      <c r="AT316" s="23" t="s">
        <v>129</v>
      </c>
      <c r="AU316" s="23" t="s">
        <v>77</v>
      </c>
      <c r="AY316" s="23" t="s">
        <v>127</v>
      </c>
      <c r="BE316" s="203">
        <f>IF(N316="základní",J316,0)</f>
        <v>0</v>
      </c>
      <c r="BF316" s="203">
        <f>IF(N316="snížená",J316,0)</f>
        <v>0</v>
      </c>
      <c r="BG316" s="203">
        <f>IF(N316="zákl. přenesená",J316,0)</f>
        <v>0</v>
      </c>
      <c r="BH316" s="203">
        <f>IF(N316="sníž. přenesená",J316,0)</f>
        <v>0</v>
      </c>
      <c r="BI316" s="203">
        <f>IF(N316="nulová",J316,0)</f>
        <v>0</v>
      </c>
      <c r="BJ316" s="23" t="s">
        <v>77</v>
      </c>
      <c r="BK316" s="203">
        <f>ROUND(I316*H316,2)</f>
        <v>0</v>
      </c>
      <c r="BL316" s="23" t="s">
        <v>1069</v>
      </c>
      <c r="BM316" s="23" t="s">
        <v>1092</v>
      </c>
    </row>
    <row r="317" spans="2:47" s="1" customFormat="1" ht="13.5">
      <c r="B317" s="40"/>
      <c r="C317" s="62"/>
      <c r="D317" s="204" t="s">
        <v>136</v>
      </c>
      <c r="E317" s="62"/>
      <c r="F317" s="205" t="s">
        <v>1089</v>
      </c>
      <c r="G317" s="62"/>
      <c r="H317" s="62"/>
      <c r="I317" s="162"/>
      <c r="J317" s="62"/>
      <c r="K317" s="62"/>
      <c r="L317" s="60"/>
      <c r="M317" s="258"/>
      <c r="N317" s="259"/>
      <c r="O317" s="259"/>
      <c r="P317" s="259"/>
      <c r="Q317" s="259"/>
      <c r="R317" s="259"/>
      <c r="S317" s="259"/>
      <c r="T317" s="260"/>
      <c r="AT317" s="23" t="s">
        <v>136</v>
      </c>
      <c r="AU317" s="23" t="s">
        <v>77</v>
      </c>
    </row>
    <row r="318" spans="2:12" s="1" customFormat="1" ht="6.95" customHeight="1">
      <c r="B318" s="55"/>
      <c r="C318" s="56"/>
      <c r="D318" s="56"/>
      <c r="E318" s="56"/>
      <c r="F318" s="56"/>
      <c r="G318" s="56"/>
      <c r="H318" s="56"/>
      <c r="I318" s="138"/>
      <c r="J318" s="56"/>
      <c r="K318" s="56"/>
      <c r="L318" s="60"/>
    </row>
  </sheetData>
  <sheetProtection password="CC35" sheet="1" objects="1" scenarios="1" formatCells="0" formatColumns="0" formatRows="0" sort="0" autoFilter="0"/>
  <autoFilter ref="C87:K317"/>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88</v>
      </c>
      <c r="G1" s="388" t="s">
        <v>89</v>
      </c>
      <c r="H1" s="388"/>
      <c r="I1" s="114"/>
      <c r="J1" s="113" t="s">
        <v>90</v>
      </c>
      <c r="K1" s="112" t="s">
        <v>91</v>
      </c>
      <c r="L1" s="113" t="s">
        <v>92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0"/>
      <c r="M2" s="380"/>
      <c r="N2" s="380"/>
      <c r="O2" s="380"/>
      <c r="P2" s="380"/>
      <c r="Q2" s="380"/>
      <c r="R2" s="380"/>
      <c r="S2" s="380"/>
      <c r="T2" s="380"/>
      <c r="U2" s="380"/>
      <c r="V2" s="380"/>
      <c r="AT2" s="23" t="s">
        <v>87</v>
      </c>
    </row>
    <row r="3" spans="2:46" ht="6.95" customHeight="1">
      <c r="B3" s="24"/>
      <c r="C3" s="25"/>
      <c r="D3" s="25"/>
      <c r="E3" s="25"/>
      <c r="F3" s="25"/>
      <c r="G3" s="25"/>
      <c r="H3" s="25"/>
      <c r="I3" s="115"/>
      <c r="J3" s="25"/>
      <c r="K3" s="26"/>
      <c r="AT3" s="23" t="s">
        <v>81</v>
      </c>
    </row>
    <row r="4" spans="2:46" ht="36.95" customHeight="1">
      <c r="B4" s="27"/>
      <c r="C4" s="28"/>
      <c r="D4" s="29" t="s">
        <v>93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1" t="str">
        <f>'Rekapitulace stavby'!K6</f>
        <v>Úprava vjezdu a výjezdu na zpevněnou plochu s parc. č. 95/38</v>
      </c>
      <c r="F7" s="382"/>
      <c r="G7" s="382"/>
      <c r="H7" s="382"/>
      <c r="I7" s="116"/>
      <c r="J7" s="28"/>
      <c r="K7" s="30"/>
    </row>
    <row r="8" spans="2:11" s="1" customFormat="1" ht="13.5">
      <c r="B8" s="40"/>
      <c r="C8" s="41"/>
      <c r="D8" s="36" t="s">
        <v>94</v>
      </c>
      <c r="E8" s="41"/>
      <c r="F8" s="41"/>
      <c r="G8" s="41"/>
      <c r="H8" s="41"/>
      <c r="I8" s="117"/>
      <c r="J8" s="41"/>
      <c r="K8" s="44"/>
    </row>
    <row r="9" spans="2:11" s="1" customFormat="1" ht="36.95" customHeight="1">
      <c r="B9" s="40"/>
      <c r="C9" s="41"/>
      <c r="D9" s="41"/>
      <c r="E9" s="383" t="s">
        <v>1093</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11.5.2017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
        <v>34</v>
      </c>
      <c r="K20" s="44"/>
    </row>
    <row r="21" spans="2:11" s="1" customFormat="1" ht="18" customHeight="1">
      <c r="B21" s="40"/>
      <c r="C21" s="41"/>
      <c r="D21" s="41"/>
      <c r="E21" s="34" t="s">
        <v>35</v>
      </c>
      <c r="F21" s="41"/>
      <c r="G21" s="41"/>
      <c r="H21" s="41"/>
      <c r="I21" s="118" t="s">
        <v>30</v>
      </c>
      <c r="J21" s="34" t="s">
        <v>21</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50" t="s">
        <v>21</v>
      </c>
      <c r="F24" s="350"/>
      <c r="G24" s="350"/>
      <c r="H24" s="35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38</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40</v>
      </c>
      <c r="G29" s="41"/>
      <c r="H29" s="41"/>
      <c r="I29" s="128" t="s">
        <v>39</v>
      </c>
      <c r="J29" s="45" t="s">
        <v>41</v>
      </c>
      <c r="K29" s="44"/>
    </row>
    <row r="30" spans="2:11" s="1" customFormat="1" ht="14.45" customHeight="1">
      <c r="B30" s="40"/>
      <c r="C30" s="41"/>
      <c r="D30" s="48" t="s">
        <v>42</v>
      </c>
      <c r="E30" s="48" t="s">
        <v>43</v>
      </c>
      <c r="F30" s="129">
        <f>ROUND(SUM(BE81:BE102),2)</f>
        <v>0</v>
      </c>
      <c r="G30" s="41"/>
      <c r="H30" s="41"/>
      <c r="I30" s="130">
        <v>0.21</v>
      </c>
      <c r="J30" s="129">
        <f>ROUND(ROUND((SUM(BE81:BE102)),2)*I30,2)</f>
        <v>0</v>
      </c>
      <c r="K30" s="44"/>
    </row>
    <row r="31" spans="2:11" s="1" customFormat="1" ht="14.45" customHeight="1">
      <c r="B31" s="40"/>
      <c r="C31" s="41"/>
      <c r="D31" s="41"/>
      <c r="E31" s="48" t="s">
        <v>44</v>
      </c>
      <c r="F31" s="129">
        <f>ROUND(SUM(BF81:BF102),2)</f>
        <v>0</v>
      </c>
      <c r="G31" s="41"/>
      <c r="H31" s="41"/>
      <c r="I31" s="130">
        <v>0.15</v>
      </c>
      <c r="J31" s="129">
        <f>ROUND(ROUND((SUM(BF81:BF102)),2)*I31,2)</f>
        <v>0</v>
      </c>
      <c r="K31" s="44"/>
    </row>
    <row r="32" spans="2:11" s="1" customFormat="1" ht="14.45" customHeight="1" hidden="1">
      <c r="B32" s="40"/>
      <c r="C32" s="41"/>
      <c r="D32" s="41"/>
      <c r="E32" s="48" t="s">
        <v>45</v>
      </c>
      <c r="F32" s="129">
        <f>ROUND(SUM(BG81:BG102),2)</f>
        <v>0</v>
      </c>
      <c r="G32" s="41"/>
      <c r="H32" s="41"/>
      <c r="I32" s="130">
        <v>0.21</v>
      </c>
      <c r="J32" s="129">
        <v>0</v>
      </c>
      <c r="K32" s="44"/>
    </row>
    <row r="33" spans="2:11" s="1" customFormat="1" ht="14.45" customHeight="1" hidden="1">
      <c r="B33" s="40"/>
      <c r="C33" s="41"/>
      <c r="D33" s="41"/>
      <c r="E33" s="48" t="s">
        <v>46</v>
      </c>
      <c r="F33" s="129">
        <f>ROUND(SUM(BH81:BH102),2)</f>
        <v>0</v>
      </c>
      <c r="G33" s="41"/>
      <c r="H33" s="41"/>
      <c r="I33" s="130">
        <v>0.15</v>
      </c>
      <c r="J33" s="129">
        <v>0</v>
      </c>
      <c r="K33" s="44"/>
    </row>
    <row r="34" spans="2:11" s="1" customFormat="1" ht="14.45" customHeight="1" hidden="1">
      <c r="B34" s="40"/>
      <c r="C34" s="41"/>
      <c r="D34" s="41"/>
      <c r="E34" s="48" t="s">
        <v>47</v>
      </c>
      <c r="F34" s="129">
        <f>ROUND(SUM(BI81:BI102),2)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48</v>
      </c>
      <c r="E36" s="78"/>
      <c r="F36" s="78"/>
      <c r="G36" s="133" t="s">
        <v>49</v>
      </c>
      <c r="H36" s="134" t="s">
        <v>50</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Úprava vjezdu a výjezdu na zpevněnou plochu s parc. č. 95/38</v>
      </c>
      <c r="F45" s="382"/>
      <c r="G45" s="382"/>
      <c r="H45" s="382"/>
      <c r="I45" s="117"/>
      <c r="J45" s="41"/>
      <c r="K45" s="44"/>
    </row>
    <row r="46" spans="2:11" s="1" customFormat="1" ht="14.45" customHeight="1">
      <c r="B46" s="40"/>
      <c r="C46" s="36" t="s">
        <v>94</v>
      </c>
      <c r="D46" s="41"/>
      <c r="E46" s="41"/>
      <c r="F46" s="41"/>
      <c r="G46" s="41"/>
      <c r="H46" s="41"/>
      <c r="I46" s="117"/>
      <c r="J46" s="41"/>
      <c r="K46" s="44"/>
    </row>
    <row r="47" spans="2:11" s="1" customFormat="1" ht="23.25" customHeight="1">
      <c r="B47" s="40"/>
      <c r="C47" s="41"/>
      <c r="D47" s="41"/>
      <c r="E47" s="383" t="str">
        <f>E9</f>
        <v>3 - Vedlejší a ostatní náklady</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Olomouc</v>
      </c>
      <c r="G49" s="41"/>
      <c r="H49" s="41"/>
      <c r="I49" s="118" t="s">
        <v>25</v>
      </c>
      <c r="J49" s="119" t="str">
        <f>IF(J12="","",J12)</f>
        <v>11.5.2017</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Univerzita Palackého v Olomouci, Křížkovského 511/</v>
      </c>
      <c r="G51" s="41"/>
      <c r="H51" s="41"/>
      <c r="I51" s="118" t="s">
        <v>33</v>
      </c>
      <c r="J51" s="34" t="str">
        <f>E21</f>
        <v>Ing. Robert Šimek</v>
      </c>
      <c r="K51" s="44"/>
    </row>
    <row r="52" spans="2:11" s="1" customFormat="1" ht="14.45" customHeight="1">
      <c r="B52" s="40"/>
      <c r="C52" s="36" t="s">
        <v>31</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10.3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J81</f>
        <v>0</v>
      </c>
      <c r="K56" s="44"/>
      <c r="AU56" s="23" t="s">
        <v>100</v>
      </c>
    </row>
    <row r="57" spans="2:11" s="7" customFormat="1" ht="24.95" customHeight="1">
      <c r="B57" s="148"/>
      <c r="C57" s="149"/>
      <c r="D57" s="150" t="s">
        <v>1094</v>
      </c>
      <c r="E57" s="151"/>
      <c r="F57" s="151"/>
      <c r="G57" s="151"/>
      <c r="H57" s="151"/>
      <c r="I57" s="152"/>
      <c r="J57" s="153">
        <f>J82</f>
        <v>0</v>
      </c>
      <c r="K57" s="154"/>
    </row>
    <row r="58" spans="2:11" s="8" customFormat="1" ht="19.9" customHeight="1">
      <c r="B58" s="155"/>
      <c r="C58" s="156"/>
      <c r="D58" s="157" t="s">
        <v>1095</v>
      </c>
      <c r="E58" s="158"/>
      <c r="F58" s="158"/>
      <c r="G58" s="158"/>
      <c r="H58" s="158"/>
      <c r="I58" s="159"/>
      <c r="J58" s="160">
        <f>J83</f>
        <v>0</v>
      </c>
      <c r="K58" s="161"/>
    </row>
    <row r="59" spans="2:11" s="8" customFormat="1" ht="19.9" customHeight="1">
      <c r="B59" s="155"/>
      <c r="C59" s="156"/>
      <c r="D59" s="157" t="s">
        <v>1096</v>
      </c>
      <c r="E59" s="158"/>
      <c r="F59" s="158"/>
      <c r="G59" s="158"/>
      <c r="H59" s="158"/>
      <c r="I59" s="159"/>
      <c r="J59" s="160">
        <f>J88</f>
        <v>0</v>
      </c>
      <c r="K59" s="161"/>
    </row>
    <row r="60" spans="2:11" s="8" customFormat="1" ht="19.9" customHeight="1">
      <c r="B60" s="155"/>
      <c r="C60" s="156"/>
      <c r="D60" s="157" t="s">
        <v>1097</v>
      </c>
      <c r="E60" s="158"/>
      <c r="F60" s="158"/>
      <c r="G60" s="158"/>
      <c r="H60" s="158"/>
      <c r="I60" s="159"/>
      <c r="J60" s="160">
        <f>J93</f>
        <v>0</v>
      </c>
      <c r="K60" s="161"/>
    </row>
    <row r="61" spans="2:11" s="8" customFormat="1" ht="19.9" customHeight="1">
      <c r="B61" s="155"/>
      <c r="C61" s="156"/>
      <c r="D61" s="157" t="s">
        <v>1098</v>
      </c>
      <c r="E61" s="158"/>
      <c r="F61" s="158"/>
      <c r="G61" s="158"/>
      <c r="H61" s="158"/>
      <c r="I61" s="159"/>
      <c r="J61" s="160">
        <f>J100</f>
        <v>0</v>
      </c>
      <c r="K61" s="161"/>
    </row>
    <row r="62" spans="2:11" s="1" customFormat="1" ht="21.75" customHeight="1">
      <c r="B62" s="40"/>
      <c r="C62" s="41"/>
      <c r="D62" s="41"/>
      <c r="E62" s="41"/>
      <c r="F62" s="41"/>
      <c r="G62" s="41"/>
      <c r="H62" s="41"/>
      <c r="I62" s="117"/>
      <c r="J62" s="41"/>
      <c r="K62" s="44"/>
    </row>
    <row r="63" spans="2:11" s="1" customFormat="1" ht="6.95" customHeight="1">
      <c r="B63" s="55"/>
      <c r="C63" s="56"/>
      <c r="D63" s="56"/>
      <c r="E63" s="56"/>
      <c r="F63" s="56"/>
      <c r="G63" s="56"/>
      <c r="H63" s="56"/>
      <c r="I63" s="138"/>
      <c r="J63" s="56"/>
      <c r="K63" s="57"/>
    </row>
    <row r="67" spans="2:12" s="1" customFormat="1" ht="6.95" customHeight="1">
      <c r="B67" s="58"/>
      <c r="C67" s="59"/>
      <c r="D67" s="59"/>
      <c r="E67" s="59"/>
      <c r="F67" s="59"/>
      <c r="G67" s="59"/>
      <c r="H67" s="59"/>
      <c r="I67" s="141"/>
      <c r="J67" s="59"/>
      <c r="K67" s="59"/>
      <c r="L67" s="60"/>
    </row>
    <row r="68" spans="2:12" s="1" customFormat="1" ht="36.95" customHeight="1">
      <c r="B68" s="40"/>
      <c r="C68" s="61" t="s">
        <v>111</v>
      </c>
      <c r="D68" s="62"/>
      <c r="E68" s="62"/>
      <c r="F68" s="62"/>
      <c r="G68" s="62"/>
      <c r="H68" s="62"/>
      <c r="I68" s="162"/>
      <c r="J68" s="62"/>
      <c r="K68" s="62"/>
      <c r="L68" s="60"/>
    </row>
    <row r="69" spans="2:12" s="1" customFormat="1" ht="6.95" customHeight="1">
      <c r="B69" s="40"/>
      <c r="C69" s="62"/>
      <c r="D69" s="62"/>
      <c r="E69" s="62"/>
      <c r="F69" s="62"/>
      <c r="G69" s="62"/>
      <c r="H69" s="62"/>
      <c r="I69" s="162"/>
      <c r="J69" s="62"/>
      <c r="K69" s="62"/>
      <c r="L69" s="60"/>
    </row>
    <row r="70" spans="2:12" s="1" customFormat="1" ht="14.45" customHeight="1">
      <c r="B70" s="40"/>
      <c r="C70" s="64" t="s">
        <v>18</v>
      </c>
      <c r="D70" s="62"/>
      <c r="E70" s="62"/>
      <c r="F70" s="62"/>
      <c r="G70" s="62"/>
      <c r="H70" s="62"/>
      <c r="I70" s="162"/>
      <c r="J70" s="62"/>
      <c r="K70" s="62"/>
      <c r="L70" s="60"/>
    </row>
    <row r="71" spans="2:12" s="1" customFormat="1" ht="22.5" customHeight="1">
      <c r="B71" s="40"/>
      <c r="C71" s="62"/>
      <c r="D71" s="62"/>
      <c r="E71" s="385" t="str">
        <f>E7</f>
        <v>Úprava vjezdu a výjezdu na zpevněnou plochu s parc. č. 95/38</v>
      </c>
      <c r="F71" s="386"/>
      <c r="G71" s="386"/>
      <c r="H71" s="386"/>
      <c r="I71" s="162"/>
      <c r="J71" s="62"/>
      <c r="K71" s="62"/>
      <c r="L71" s="60"/>
    </row>
    <row r="72" spans="2:12" s="1" customFormat="1" ht="14.45" customHeight="1">
      <c r="B72" s="40"/>
      <c r="C72" s="64" t="s">
        <v>94</v>
      </c>
      <c r="D72" s="62"/>
      <c r="E72" s="62"/>
      <c r="F72" s="62"/>
      <c r="G72" s="62"/>
      <c r="H72" s="62"/>
      <c r="I72" s="162"/>
      <c r="J72" s="62"/>
      <c r="K72" s="62"/>
      <c r="L72" s="60"/>
    </row>
    <row r="73" spans="2:12" s="1" customFormat="1" ht="23.25" customHeight="1">
      <c r="B73" s="40"/>
      <c r="C73" s="62"/>
      <c r="D73" s="62"/>
      <c r="E73" s="361" t="str">
        <f>E9</f>
        <v>3 - Vedlejší a ostatní náklady</v>
      </c>
      <c r="F73" s="387"/>
      <c r="G73" s="387"/>
      <c r="H73" s="387"/>
      <c r="I73" s="162"/>
      <c r="J73" s="62"/>
      <c r="K73" s="62"/>
      <c r="L73" s="60"/>
    </row>
    <row r="74" spans="2:12" s="1" customFormat="1" ht="6.95" customHeight="1">
      <c r="B74" s="40"/>
      <c r="C74" s="62"/>
      <c r="D74" s="62"/>
      <c r="E74" s="62"/>
      <c r="F74" s="62"/>
      <c r="G74" s="62"/>
      <c r="H74" s="62"/>
      <c r="I74" s="162"/>
      <c r="J74" s="62"/>
      <c r="K74" s="62"/>
      <c r="L74" s="60"/>
    </row>
    <row r="75" spans="2:12" s="1" customFormat="1" ht="18" customHeight="1">
      <c r="B75" s="40"/>
      <c r="C75" s="64" t="s">
        <v>23</v>
      </c>
      <c r="D75" s="62"/>
      <c r="E75" s="62"/>
      <c r="F75" s="163" t="str">
        <f>F12</f>
        <v>Olomouc</v>
      </c>
      <c r="G75" s="62"/>
      <c r="H75" s="62"/>
      <c r="I75" s="164" t="s">
        <v>25</v>
      </c>
      <c r="J75" s="72" t="str">
        <f>IF(J12="","",J12)</f>
        <v>11.5.2017</v>
      </c>
      <c r="K75" s="62"/>
      <c r="L75" s="60"/>
    </row>
    <row r="76" spans="2:12" s="1" customFormat="1" ht="6.95" customHeight="1">
      <c r="B76" s="40"/>
      <c r="C76" s="62"/>
      <c r="D76" s="62"/>
      <c r="E76" s="62"/>
      <c r="F76" s="62"/>
      <c r="G76" s="62"/>
      <c r="H76" s="62"/>
      <c r="I76" s="162"/>
      <c r="J76" s="62"/>
      <c r="K76" s="62"/>
      <c r="L76" s="60"/>
    </row>
    <row r="77" spans="2:12" s="1" customFormat="1" ht="13.5">
      <c r="B77" s="40"/>
      <c r="C77" s="64" t="s">
        <v>27</v>
      </c>
      <c r="D77" s="62"/>
      <c r="E77" s="62"/>
      <c r="F77" s="163" t="str">
        <f>E15</f>
        <v>Univerzita Palackého v Olomouci, Křížkovského 511/</v>
      </c>
      <c r="G77" s="62"/>
      <c r="H77" s="62"/>
      <c r="I77" s="164" t="s">
        <v>33</v>
      </c>
      <c r="J77" s="163" t="str">
        <f>E21</f>
        <v>Ing. Robert Šimek</v>
      </c>
      <c r="K77" s="62"/>
      <c r="L77" s="60"/>
    </row>
    <row r="78" spans="2:12" s="1" customFormat="1" ht="14.45" customHeight="1">
      <c r="B78" s="40"/>
      <c r="C78" s="64" t="s">
        <v>31</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112</v>
      </c>
      <c r="D80" s="167" t="s">
        <v>57</v>
      </c>
      <c r="E80" s="167" t="s">
        <v>53</v>
      </c>
      <c r="F80" s="167" t="s">
        <v>113</v>
      </c>
      <c r="G80" s="167" t="s">
        <v>114</v>
      </c>
      <c r="H80" s="167" t="s">
        <v>115</v>
      </c>
      <c r="I80" s="168" t="s">
        <v>116</v>
      </c>
      <c r="J80" s="167" t="s">
        <v>98</v>
      </c>
      <c r="K80" s="169" t="s">
        <v>117</v>
      </c>
      <c r="L80" s="170"/>
      <c r="M80" s="80" t="s">
        <v>118</v>
      </c>
      <c r="N80" s="81" t="s">
        <v>42</v>
      </c>
      <c r="O80" s="81" t="s">
        <v>119</v>
      </c>
      <c r="P80" s="81" t="s">
        <v>120</v>
      </c>
      <c r="Q80" s="81" t="s">
        <v>121</v>
      </c>
      <c r="R80" s="81" t="s">
        <v>122</v>
      </c>
      <c r="S80" s="81" t="s">
        <v>123</v>
      </c>
      <c r="T80" s="82" t="s">
        <v>124</v>
      </c>
    </row>
    <row r="81" spans="2:63" s="1" customFormat="1" ht="29.25" customHeight="1">
      <c r="B81" s="40"/>
      <c r="C81" s="86" t="s">
        <v>99</v>
      </c>
      <c r="D81" s="62"/>
      <c r="E81" s="62"/>
      <c r="F81" s="62"/>
      <c r="G81" s="62"/>
      <c r="H81" s="62"/>
      <c r="I81" s="162"/>
      <c r="J81" s="171">
        <f>BK81</f>
        <v>0</v>
      </c>
      <c r="K81" s="62"/>
      <c r="L81" s="60"/>
      <c r="M81" s="83"/>
      <c r="N81" s="84"/>
      <c r="O81" s="84"/>
      <c r="P81" s="172">
        <f>P82</f>
        <v>0</v>
      </c>
      <c r="Q81" s="84"/>
      <c r="R81" s="172">
        <f>R82</f>
        <v>0</v>
      </c>
      <c r="S81" s="84"/>
      <c r="T81" s="173">
        <f>T82</f>
        <v>0</v>
      </c>
      <c r="AT81" s="23" t="s">
        <v>71</v>
      </c>
      <c r="AU81" s="23" t="s">
        <v>100</v>
      </c>
      <c r="BK81" s="174">
        <f>BK82</f>
        <v>0</v>
      </c>
    </row>
    <row r="82" spans="2:63" s="10" customFormat="1" ht="37.35" customHeight="1">
      <c r="B82" s="175"/>
      <c r="C82" s="176"/>
      <c r="D82" s="177" t="s">
        <v>71</v>
      </c>
      <c r="E82" s="178" t="s">
        <v>1099</v>
      </c>
      <c r="F82" s="178" t="s">
        <v>1100</v>
      </c>
      <c r="G82" s="176"/>
      <c r="H82" s="176"/>
      <c r="I82" s="179"/>
      <c r="J82" s="180">
        <f>BK82</f>
        <v>0</v>
      </c>
      <c r="K82" s="176"/>
      <c r="L82" s="181"/>
      <c r="M82" s="182"/>
      <c r="N82" s="183"/>
      <c r="O82" s="183"/>
      <c r="P82" s="184">
        <f>P83+P88+P93+P100</f>
        <v>0</v>
      </c>
      <c r="Q82" s="183"/>
      <c r="R82" s="184">
        <f>R83+R88+R93+R100</f>
        <v>0</v>
      </c>
      <c r="S82" s="183"/>
      <c r="T82" s="185">
        <f>T83+T88+T93+T100</f>
        <v>0</v>
      </c>
      <c r="AR82" s="186" t="s">
        <v>167</v>
      </c>
      <c r="AT82" s="187" t="s">
        <v>71</v>
      </c>
      <c r="AU82" s="187" t="s">
        <v>72</v>
      </c>
      <c r="AY82" s="186" t="s">
        <v>127</v>
      </c>
      <c r="BK82" s="188">
        <f>BK83+BK88+BK93+BK100</f>
        <v>0</v>
      </c>
    </row>
    <row r="83" spans="2:63" s="10" customFormat="1" ht="19.9" customHeight="1">
      <c r="B83" s="175"/>
      <c r="C83" s="176"/>
      <c r="D83" s="189" t="s">
        <v>71</v>
      </c>
      <c r="E83" s="190" t="s">
        <v>72</v>
      </c>
      <c r="F83" s="190" t="s">
        <v>1100</v>
      </c>
      <c r="G83" s="176"/>
      <c r="H83" s="176"/>
      <c r="I83" s="179"/>
      <c r="J83" s="191">
        <f>BK83</f>
        <v>0</v>
      </c>
      <c r="K83" s="176"/>
      <c r="L83" s="181"/>
      <c r="M83" s="182"/>
      <c r="N83" s="183"/>
      <c r="O83" s="183"/>
      <c r="P83" s="184">
        <f>SUM(P84:P87)</f>
        <v>0</v>
      </c>
      <c r="Q83" s="183"/>
      <c r="R83" s="184">
        <f>SUM(R84:R87)</f>
        <v>0</v>
      </c>
      <c r="S83" s="183"/>
      <c r="T83" s="185">
        <f>SUM(T84:T87)</f>
        <v>0</v>
      </c>
      <c r="AR83" s="186" t="s">
        <v>167</v>
      </c>
      <c r="AT83" s="187" t="s">
        <v>71</v>
      </c>
      <c r="AU83" s="187" t="s">
        <v>77</v>
      </c>
      <c r="AY83" s="186" t="s">
        <v>127</v>
      </c>
      <c r="BK83" s="188">
        <f>SUM(BK84:BK87)</f>
        <v>0</v>
      </c>
    </row>
    <row r="84" spans="2:65" s="1" customFormat="1" ht="22.5" customHeight="1">
      <c r="B84" s="40"/>
      <c r="C84" s="192" t="s">
        <v>77</v>
      </c>
      <c r="D84" s="192" t="s">
        <v>129</v>
      </c>
      <c r="E84" s="193" t="s">
        <v>1101</v>
      </c>
      <c r="F84" s="194" t="s">
        <v>1102</v>
      </c>
      <c r="G84" s="195" t="s">
        <v>1086</v>
      </c>
      <c r="H84" s="196">
        <v>1</v>
      </c>
      <c r="I84" s="197"/>
      <c r="J84" s="198">
        <f>ROUND(I84*H84,2)</f>
        <v>0</v>
      </c>
      <c r="K84" s="194" t="s">
        <v>21</v>
      </c>
      <c r="L84" s="60"/>
      <c r="M84" s="199" t="s">
        <v>21</v>
      </c>
      <c r="N84" s="200" t="s">
        <v>43</v>
      </c>
      <c r="O84" s="41"/>
      <c r="P84" s="201">
        <f>O84*H84</f>
        <v>0</v>
      </c>
      <c r="Q84" s="201">
        <v>0</v>
      </c>
      <c r="R84" s="201">
        <f>Q84*H84</f>
        <v>0</v>
      </c>
      <c r="S84" s="201">
        <v>0</v>
      </c>
      <c r="T84" s="202">
        <f>S84*H84</f>
        <v>0</v>
      </c>
      <c r="AR84" s="23" t="s">
        <v>1103</v>
      </c>
      <c r="AT84" s="23" t="s">
        <v>129</v>
      </c>
      <c r="AU84" s="23" t="s">
        <v>81</v>
      </c>
      <c r="AY84" s="23" t="s">
        <v>127</v>
      </c>
      <c r="BE84" s="203">
        <f>IF(N84="základní",J84,0)</f>
        <v>0</v>
      </c>
      <c r="BF84" s="203">
        <f>IF(N84="snížená",J84,0)</f>
        <v>0</v>
      </c>
      <c r="BG84" s="203">
        <f>IF(N84="zákl. přenesená",J84,0)</f>
        <v>0</v>
      </c>
      <c r="BH84" s="203">
        <f>IF(N84="sníž. přenesená",J84,0)</f>
        <v>0</v>
      </c>
      <c r="BI84" s="203">
        <f>IF(N84="nulová",J84,0)</f>
        <v>0</v>
      </c>
      <c r="BJ84" s="23" t="s">
        <v>77</v>
      </c>
      <c r="BK84" s="203">
        <f>ROUND(I84*H84,2)</f>
        <v>0</v>
      </c>
      <c r="BL84" s="23" t="s">
        <v>1103</v>
      </c>
      <c r="BM84" s="23" t="s">
        <v>1104</v>
      </c>
    </row>
    <row r="85" spans="2:47" s="1" customFormat="1" ht="13.5">
      <c r="B85" s="40"/>
      <c r="C85" s="62"/>
      <c r="D85" s="204" t="s">
        <v>136</v>
      </c>
      <c r="E85" s="62"/>
      <c r="F85" s="205" t="s">
        <v>1102</v>
      </c>
      <c r="G85" s="62"/>
      <c r="H85" s="62"/>
      <c r="I85" s="162"/>
      <c r="J85" s="62"/>
      <c r="K85" s="62"/>
      <c r="L85" s="60"/>
      <c r="M85" s="206"/>
      <c r="N85" s="41"/>
      <c r="O85" s="41"/>
      <c r="P85" s="41"/>
      <c r="Q85" s="41"/>
      <c r="R85" s="41"/>
      <c r="S85" s="41"/>
      <c r="T85" s="77"/>
      <c r="AT85" s="23" t="s">
        <v>136</v>
      </c>
      <c r="AU85" s="23" t="s">
        <v>81</v>
      </c>
    </row>
    <row r="86" spans="2:51" s="11" customFormat="1" ht="27">
      <c r="B86" s="208"/>
      <c r="C86" s="209"/>
      <c r="D86" s="204" t="s">
        <v>140</v>
      </c>
      <c r="E86" s="210" t="s">
        <v>21</v>
      </c>
      <c r="F86" s="211" t="s">
        <v>1105</v>
      </c>
      <c r="G86" s="209"/>
      <c r="H86" s="212" t="s">
        <v>21</v>
      </c>
      <c r="I86" s="213"/>
      <c r="J86" s="209"/>
      <c r="K86" s="209"/>
      <c r="L86" s="214"/>
      <c r="M86" s="215"/>
      <c r="N86" s="216"/>
      <c r="O86" s="216"/>
      <c r="P86" s="216"/>
      <c r="Q86" s="216"/>
      <c r="R86" s="216"/>
      <c r="S86" s="216"/>
      <c r="T86" s="217"/>
      <c r="AT86" s="218" t="s">
        <v>140</v>
      </c>
      <c r="AU86" s="218" t="s">
        <v>81</v>
      </c>
      <c r="AV86" s="11" t="s">
        <v>77</v>
      </c>
      <c r="AW86" s="11" t="s">
        <v>36</v>
      </c>
      <c r="AX86" s="11" t="s">
        <v>72</v>
      </c>
      <c r="AY86" s="218" t="s">
        <v>127</v>
      </c>
    </row>
    <row r="87" spans="2:51" s="12" customFormat="1" ht="13.5">
      <c r="B87" s="219"/>
      <c r="C87" s="220"/>
      <c r="D87" s="204" t="s">
        <v>140</v>
      </c>
      <c r="E87" s="221" t="s">
        <v>21</v>
      </c>
      <c r="F87" s="222" t="s">
        <v>1106</v>
      </c>
      <c r="G87" s="220"/>
      <c r="H87" s="223">
        <v>1</v>
      </c>
      <c r="I87" s="224"/>
      <c r="J87" s="220"/>
      <c r="K87" s="220"/>
      <c r="L87" s="225"/>
      <c r="M87" s="226"/>
      <c r="N87" s="227"/>
      <c r="O87" s="227"/>
      <c r="P87" s="227"/>
      <c r="Q87" s="227"/>
      <c r="R87" s="227"/>
      <c r="S87" s="227"/>
      <c r="T87" s="228"/>
      <c r="AT87" s="229" t="s">
        <v>140</v>
      </c>
      <c r="AU87" s="229" t="s">
        <v>81</v>
      </c>
      <c r="AV87" s="12" t="s">
        <v>81</v>
      </c>
      <c r="AW87" s="12" t="s">
        <v>36</v>
      </c>
      <c r="AX87" s="12" t="s">
        <v>77</v>
      </c>
      <c r="AY87" s="229" t="s">
        <v>127</v>
      </c>
    </row>
    <row r="88" spans="2:63" s="10" customFormat="1" ht="29.85" customHeight="1">
      <c r="B88" s="175"/>
      <c r="C88" s="176"/>
      <c r="D88" s="189" t="s">
        <v>71</v>
      </c>
      <c r="E88" s="190" t="s">
        <v>1107</v>
      </c>
      <c r="F88" s="190" t="s">
        <v>1108</v>
      </c>
      <c r="G88" s="176"/>
      <c r="H88" s="176"/>
      <c r="I88" s="179"/>
      <c r="J88" s="191">
        <f>BK88</f>
        <v>0</v>
      </c>
      <c r="K88" s="176"/>
      <c r="L88" s="181"/>
      <c r="M88" s="182"/>
      <c r="N88" s="183"/>
      <c r="O88" s="183"/>
      <c r="P88" s="184">
        <f>SUM(P89:P92)</f>
        <v>0</v>
      </c>
      <c r="Q88" s="183"/>
      <c r="R88" s="184">
        <f>SUM(R89:R92)</f>
        <v>0</v>
      </c>
      <c r="S88" s="183"/>
      <c r="T88" s="185">
        <f>SUM(T89:T92)</f>
        <v>0</v>
      </c>
      <c r="AR88" s="186" t="s">
        <v>167</v>
      </c>
      <c r="AT88" s="187" t="s">
        <v>71</v>
      </c>
      <c r="AU88" s="187" t="s">
        <v>77</v>
      </c>
      <c r="AY88" s="186" t="s">
        <v>127</v>
      </c>
      <c r="BK88" s="188">
        <f>SUM(BK89:BK92)</f>
        <v>0</v>
      </c>
    </row>
    <row r="89" spans="2:65" s="1" customFormat="1" ht="22.5" customHeight="1">
      <c r="B89" s="40"/>
      <c r="C89" s="192" t="s">
        <v>81</v>
      </c>
      <c r="D89" s="192" t="s">
        <v>129</v>
      </c>
      <c r="E89" s="193" t="s">
        <v>1109</v>
      </c>
      <c r="F89" s="194" t="s">
        <v>1110</v>
      </c>
      <c r="G89" s="195" t="s">
        <v>1086</v>
      </c>
      <c r="H89" s="196">
        <v>1</v>
      </c>
      <c r="I89" s="197"/>
      <c r="J89" s="198">
        <f>ROUND(I89*H89,2)</f>
        <v>0</v>
      </c>
      <c r="K89" s="194" t="s">
        <v>133</v>
      </c>
      <c r="L89" s="60"/>
      <c r="M89" s="199" t="s">
        <v>21</v>
      </c>
      <c r="N89" s="200" t="s">
        <v>43</v>
      </c>
      <c r="O89" s="41"/>
      <c r="P89" s="201">
        <f>O89*H89</f>
        <v>0</v>
      </c>
      <c r="Q89" s="201">
        <v>0</v>
      </c>
      <c r="R89" s="201">
        <f>Q89*H89</f>
        <v>0</v>
      </c>
      <c r="S89" s="201">
        <v>0</v>
      </c>
      <c r="T89" s="202">
        <f>S89*H89</f>
        <v>0</v>
      </c>
      <c r="AR89" s="23" t="s">
        <v>1103</v>
      </c>
      <c r="AT89" s="23" t="s">
        <v>129</v>
      </c>
      <c r="AU89" s="23" t="s">
        <v>81</v>
      </c>
      <c r="AY89" s="23" t="s">
        <v>127</v>
      </c>
      <c r="BE89" s="203">
        <f>IF(N89="základní",J89,0)</f>
        <v>0</v>
      </c>
      <c r="BF89" s="203">
        <f>IF(N89="snížená",J89,0)</f>
        <v>0</v>
      </c>
      <c r="BG89" s="203">
        <f>IF(N89="zákl. přenesená",J89,0)</f>
        <v>0</v>
      </c>
      <c r="BH89" s="203">
        <f>IF(N89="sníž. přenesená",J89,0)</f>
        <v>0</v>
      </c>
      <c r="BI89" s="203">
        <f>IF(N89="nulová",J89,0)</f>
        <v>0</v>
      </c>
      <c r="BJ89" s="23" t="s">
        <v>77</v>
      </c>
      <c r="BK89" s="203">
        <f>ROUND(I89*H89,2)</f>
        <v>0</v>
      </c>
      <c r="BL89" s="23" t="s">
        <v>1103</v>
      </c>
      <c r="BM89" s="23" t="s">
        <v>1111</v>
      </c>
    </row>
    <row r="90" spans="2:47" s="1" customFormat="1" ht="13.5">
      <c r="B90" s="40"/>
      <c r="C90" s="62"/>
      <c r="D90" s="232" t="s">
        <v>136</v>
      </c>
      <c r="E90" s="62"/>
      <c r="F90" s="261" t="s">
        <v>1112</v>
      </c>
      <c r="G90" s="62"/>
      <c r="H90" s="62"/>
      <c r="I90" s="162"/>
      <c r="J90" s="62"/>
      <c r="K90" s="62"/>
      <c r="L90" s="60"/>
      <c r="M90" s="206"/>
      <c r="N90" s="41"/>
      <c r="O90" s="41"/>
      <c r="P90" s="41"/>
      <c r="Q90" s="41"/>
      <c r="R90" s="41"/>
      <c r="S90" s="41"/>
      <c r="T90" s="77"/>
      <c r="AT90" s="23" t="s">
        <v>136</v>
      </c>
      <c r="AU90" s="23" t="s">
        <v>81</v>
      </c>
    </row>
    <row r="91" spans="2:65" s="1" customFormat="1" ht="22.5" customHeight="1">
      <c r="B91" s="40"/>
      <c r="C91" s="192" t="s">
        <v>84</v>
      </c>
      <c r="D91" s="192" t="s">
        <v>129</v>
      </c>
      <c r="E91" s="193" t="s">
        <v>1113</v>
      </c>
      <c r="F91" s="194" t="s">
        <v>1114</v>
      </c>
      <c r="G91" s="195" t="s">
        <v>1086</v>
      </c>
      <c r="H91" s="196">
        <v>1</v>
      </c>
      <c r="I91" s="197"/>
      <c r="J91" s="198">
        <f>ROUND(I91*H91,2)</f>
        <v>0</v>
      </c>
      <c r="K91" s="194" t="s">
        <v>133</v>
      </c>
      <c r="L91" s="60"/>
      <c r="M91" s="199" t="s">
        <v>21</v>
      </c>
      <c r="N91" s="200" t="s">
        <v>43</v>
      </c>
      <c r="O91" s="41"/>
      <c r="P91" s="201">
        <f>O91*H91</f>
        <v>0</v>
      </c>
      <c r="Q91" s="201">
        <v>0</v>
      </c>
      <c r="R91" s="201">
        <f>Q91*H91</f>
        <v>0</v>
      </c>
      <c r="S91" s="201">
        <v>0</v>
      </c>
      <c r="T91" s="202">
        <f>S91*H91</f>
        <v>0</v>
      </c>
      <c r="AR91" s="23" t="s">
        <v>1103</v>
      </c>
      <c r="AT91" s="23" t="s">
        <v>129</v>
      </c>
      <c r="AU91" s="23" t="s">
        <v>81</v>
      </c>
      <c r="AY91" s="23" t="s">
        <v>127</v>
      </c>
      <c r="BE91" s="203">
        <f>IF(N91="základní",J91,0)</f>
        <v>0</v>
      </c>
      <c r="BF91" s="203">
        <f>IF(N91="snížená",J91,0)</f>
        <v>0</v>
      </c>
      <c r="BG91" s="203">
        <f>IF(N91="zákl. přenesená",J91,0)</f>
        <v>0</v>
      </c>
      <c r="BH91" s="203">
        <f>IF(N91="sníž. přenesená",J91,0)</f>
        <v>0</v>
      </c>
      <c r="BI91" s="203">
        <f>IF(N91="nulová",J91,0)</f>
        <v>0</v>
      </c>
      <c r="BJ91" s="23" t="s">
        <v>77</v>
      </c>
      <c r="BK91" s="203">
        <f>ROUND(I91*H91,2)</f>
        <v>0</v>
      </c>
      <c r="BL91" s="23" t="s">
        <v>1103</v>
      </c>
      <c r="BM91" s="23" t="s">
        <v>1115</v>
      </c>
    </row>
    <row r="92" spans="2:47" s="1" customFormat="1" ht="13.5">
      <c r="B92" s="40"/>
      <c r="C92" s="62"/>
      <c r="D92" s="204" t="s">
        <v>136</v>
      </c>
      <c r="E92" s="62"/>
      <c r="F92" s="205" t="s">
        <v>1116</v>
      </c>
      <c r="G92" s="62"/>
      <c r="H92" s="62"/>
      <c r="I92" s="162"/>
      <c r="J92" s="62"/>
      <c r="K92" s="62"/>
      <c r="L92" s="60"/>
      <c r="M92" s="206"/>
      <c r="N92" s="41"/>
      <c r="O92" s="41"/>
      <c r="P92" s="41"/>
      <c r="Q92" s="41"/>
      <c r="R92" s="41"/>
      <c r="S92" s="41"/>
      <c r="T92" s="77"/>
      <c r="AT92" s="23" t="s">
        <v>136</v>
      </c>
      <c r="AU92" s="23" t="s">
        <v>81</v>
      </c>
    </row>
    <row r="93" spans="2:63" s="10" customFormat="1" ht="29.85" customHeight="1">
      <c r="B93" s="175"/>
      <c r="C93" s="176"/>
      <c r="D93" s="189" t="s">
        <v>71</v>
      </c>
      <c r="E93" s="190" t="s">
        <v>1117</v>
      </c>
      <c r="F93" s="190" t="s">
        <v>1118</v>
      </c>
      <c r="G93" s="176"/>
      <c r="H93" s="176"/>
      <c r="I93" s="179"/>
      <c r="J93" s="191">
        <f>BK93</f>
        <v>0</v>
      </c>
      <c r="K93" s="176"/>
      <c r="L93" s="181"/>
      <c r="M93" s="182"/>
      <c r="N93" s="183"/>
      <c r="O93" s="183"/>
      <c r="P93" s="184">
        <f>SUM(P94:P99)</f>
        <v>0</v>
      </c>
      <c r="Q93" s="183"/>
      <c r="R93" s="184">
        <f>SUM(R94:R99)</f>
        <v>0</v>
      </c>
      <c r="S93" s="183"/>
      <c r="T93" s="185">
        <f>SUM(T94:T99)</f>
        <v>0</v>
      </c>
      <c r="AR93" s="186" t="s">
        <v>167</v>
      </c>
      <c r="AT93" s="187" t="s">
        <v>71</v>
      </c>
      <c r="AU93" s="187" t="s">
        <v>77</v>
      </c>
      <c r="AY93" s="186" t="s">
        <v>127</v>
      </c>
      <c r="BK93" s="188">
        <f>SUM(BK94:BK99)</f>
        <v>0</v>
      </c>
    </row>
    <row r="94" spans="2:65" s="1" customFormat="1" ht="22.5" customHeight="1">
      <c r="B94" s="40"/>
      <c r="C94" s="192" t="s">
        <v>134</v>
      </c>
      <c r="D94" s="192" t="s">
        <v>129</v>
      </c>
      <c r="E94" s="193" t="s">
        <v>1119</v>
      </c>
      <c r="F94" s="194" t="s">
        <v>1118</v>
      </c>
      <c r="G94" s="195" t="s">
        <v>1086</v>
      </c>
      <c r="H94" s="196">
        <v>1</v>
      </c>
      <c r="I94" s="197"/>
      <c r="J94" s="198">
        <f>ROUND(I94*H94,2)</f>
        <v>0</v>
      </c>
      <c r="K94" s="194" t="s">
        <v>133</v>
      </c>
      <c r="L94" s="60"/>
      <c r="M94" s="199" t="s">
        <v>21</v>
      </c>
      <c r="N94" s="200" t="s">
        <v>43</v>
      </c>
      <c r="O94" s="41"/>
      <c r="P94" s="201">
        <f>O94*H94</f>
        <v>0</v>
      </c>
      <c r="Q94" s="201">
        <v>0</v>
      </c>
      <c r="R94" s="201">
        <f>Q94*H94</f>
        <v>0</v>
      </c>
      <c r="S94" s="201">
        <v>0</v>
      </c>
      <c r="T94" s="202">
        <f>S94*H94</f>
        <v>0</v>
      </c>
      <c r="AR94" s="23" t="s">
        <v>1103</v>
      </c>
      <c r="AT94" s="23" t="s">
        <v>129</v>
      </c>
      <c r="AU94" s="23" t="s">
        <v>81</v>
      </c>
      <c r="AY94" s="23" t="s">
        <v>127</v>
      </c>
      <c r="BE94" s="203">
        <f>IF(N94="základní",J94,0)</f>
        <v>0</v>
      </c>
      <c r="BF94" s="203">
        <f>IF(N94="snížená",J94,0)</f>
        <v>0</v>
      </c>
      <c r="BG94" s="203">
        <f>IF(N94="zákl. přenesená",J94,0)</f>
        <v>0</v>
      </c>
      <c r="BH94" s="203">
        <f>IF(N94="sníž. přenesená",J94,0)</f>
        <v>0</v>
      </c>
      <c r="BI94" s="203">
        <f>IF(N94="nulová",J94,0)</f>
        <v>0</v>
      </c>
      <c r="BJ94" s="23" t="s">
        <v>77</v>
      </c>
      <c r="BK94" s="203">
        <f>ROUND(I94*H94,2)</f>
        <v>0</v>
      </c>
      <c r="BL94" s="23" t="s">
        <v>1103</v>
      </c>
      <c r="BM94" s="23" t="s">
        <v>1120</v>
      </c>
    </row>
    <row r="95" spans="2:47" s="1" customFormat="1" ht="13.5">
      <c r="B95" s="40"/>
      <c r="C95" s="62"/>
      <c r="D95" s="232" t="s">
        <v>136</v>
      </c>
      <c r="E95" s="62"/>
      <c r="F95" s="261" t="s">
        <v>1121</v>
      </c>
      <c r="G95" s="62"/>
      <c r="H95" s="62"/>
      <c r="I95" s="162"/>
      <c r="J95" s="62"/>
      <c r="K95" s="62"/>
      <c r="L95" s="60"/>
      <c r="M95" s="206"/>
      <c r="N95" s="41"/>
      <c r="O95" s="41"/>
      <c r="P95" s="41"/>
      <c r="Q95" s="41"/>
      <c r="R95" s="41"/>
      <c r="S95" s="41"/>
      <c r="T95" s="77"/>
      <c r="AT95" s="23" t="s">
        <v>136</v>
      </c>
      <c r="AU95" s="23" t="s">
        <v>81</v>
      </c>
    </row>
    <row r="96" spans="2:65" s="1" customFormat="1" ht="22.5" customHeight="1">
      <c r="B96" s="40"/>
      <c r="C96" s="192" t="s">
        <v>167</v>
      </c>
      <c r="D96" s="192" t="s">
        <v>129</v>
      </c>
      <c r="E96" s="193" t="s">
        <v>1122</v>
      </c>
      <c r="F96" s="194" t="s">
        <v>1123</v>
      </c>
      <c r="G96" s="195" t="s">
        <v>1086</v>
      </c>
      <c r="H96" s="196">
        <v>1</v>
      </c>
      <c r="I96" s="197"/>
      <c r="J96" s="198">
        <f>ROUND(I96*H96,2)</f>
        <v>0</v>
      </c>
      <c r="K96" s="194" t="s">
        <v>21</v>
      </c>
      <c r="L96" s="60"/>
      <c r="M96" s="199" t="s">
        <v>21</v>
      </c>
      <c r="N96" s="200" t="s">
        <v>43</v>
      </c>
      <c r="O96" s="41"/>
      <c r="P96" s="201">
        <f>O96*H96</f>
        <v>0</v>
      </c>
      <c r="Q96" s="201">
        <v>0</v>
      </c>
      <c r="R96" s="201">
        <f>Q96*H96</f>
        <v>0</v>
      </c>
      <c r="S96" s="201">
        <v>0</v>
      </c>
      <c r="T96" s="202">
        <f>S96*H96</f>
        <v>0</v>
      </c>
      <c r="AR96" s="23" t="s">
        <v>1103</v>
      </c>
      <c r="AT96" s="23" t="s">
        <v>129</v>
      </c>
      <c r="AU96" s="23" t="s">
        <v>81</v>
      </c>
      <c r="AY96" s="23" t="s">
        <v>127</v>
      </c>
      <c r="BE96" s="203">
        <f>IF(N96="základní",J96,0)</f>
        <v>0</v>
      </c>
      <c r="BF96" s="203">
        <f>IF(N96="snížená",J96,0)</f>
        <v>0</v>
      </c>
      <c r="BG96" s="203">
        <f>IF(N96="zákl. přenesená",J96,0)</f>
        <v>0</v>
      </c>
      <c r="BH96" s="203">
        <f>IF(N96="sníž. přenesená",J96,0)</f>
        <v>0</v>
      </c>
      <c r="BI96" s="203">
        <f>IF(N96="nulová",J96,0)</f>
        <v>0</v>
      </c>
      <c r="BJ96" s="23" t="s">
        <v>77</v>
      </c>
      <c r="BK96" s="203">
        <f>ROUND(I96*H96,2)</f>
        <v>0</v>
      </c>
      <c r="BL96" s="23" t="s">
        <v>1103</v>
      </c>
      <c r="BM96" s="23" t="s">
        <v>1124</v>
      </c>
    </row>
    <row r="97" spans="2:47" s="1" customFormat="1" ht="13.5">
      <c r="B97" s="40"/>
      <c r="C97" s="62"/>
      <c r="D97" s="204" t="s">
        <v>136</v>
      </c>
      <c r="E97" s="62"/>
      <c r="F97" s="205" t="s">
        <v>1123</v>
      </c>
      <c r="G97" s="62"/>
      <c r="H97" s="62"/>
      <c r="I97" s="162"/>
      <c r="J97" s="62"/>
      <c r="K97" s="62"/>
      <c r="L97" s="60"/>
      <c r="M97" s="206"/>
      <c r="N97" s="41"/>
      <c r="O97" s="41"/>
      <c r="P97" s="41"/>
      <c r="Q97" s="41"/>
      <c r="R97" s="41"/>
      <c r="S97" s="41"/>
      <c r="T97" s="77"/>
      <c r="AT97" s="23" t="s">
        <v>136</v>
      </c>
      <c r="AU97" s="23" t="s">
        <v>81</v>
      </c>
    </row>
    <row r="98" spans="2:51" s="11" customFormat="1" ht="13.5">
      <c r="B98" s="208"/>
      <c r="C98" s="209"/>
      <c r="D98" s="204" t="s">
        <v>140</v>
      </c>
      <c r="E98" s="210" t="s">
        <v>21</v>
      </c>
      <c r="F98" s="211" t="s">
        <v>1125</v>
      </c>
      <c r="G98" s="209"/>
      <c r="H98" s="212" t="s">
        <v>21</v>
      </c>
      <c r="I98" s="213"/>
      <c r="J98" s="209"/>
      <c r="K98" s="209"/>
      <c r="L98" s="214"/>
      <c r="M98" s="215"/>
      <c r="N98" s="216"/>
      <c r="O98" s="216"/>
      <c r="P98" s="216"/>
      <c r="Q98" s="216"/>
      <c r="R98" s="216"/>
      <c r="S98" s="216"/>
      <c r="T98" s="217"/>
      <c r="AT98" s="218" t="s">
        <v>140</v>
      </c>
      <c r="AU98" s="218" t="s">
        <v>81</v>
      </c>
      <c r="AV98" s="11" t="s">
        <v>77</v>
      </c>
      <c r="AW98" s="11" t="s">
        <v>36</v>
      </c>
      <c r="AX98" s="11" t="s">
        <v>72</v>
      </c>
      <c r="AY98" s="218" t="s">
        <v>127</v>
      </c>
    </row>
    <row r="99" spans="2:51" s="12" customFormat="1" ht="13.5">
      <c r="B99" s="219"/>
      <c r="C99" s="220"/>
      <c r="D99" s="204" t="s">
        <v>140</v>
      </c>
      <c r="E99" s="221" t="s">
        <v>21</v>
      </c>
      <c r="F99" s="222" t="s">
        <v>1106</v>
      </c>
      <c r="G99" s="220"/>
      <c r="H99" s="223">
        <v>1</v>
      </c>
      <c r="I99" s="224"/>
      <c r="J99" s="220"/>
      <c r="K99" s="220"/>
      <c r="L99" s="225"/>
      <c r="M99" s="226"/>
      <c r="N99" s="227"/>
      <c r="O99" s="227"/>
      <c r="P99" s="227"/>
      <c r="Q99" s="227"/>
      <c r="R99" s="227"/>
      <c r="S99" s="227"/>
      <c r="T99" s="228"/>
      <c r="AT99" s="229" t="s">
        <v>140</v>
      </c>
      <c r="AU99" s="229" t="s">
        <v>81</v>
      </c>
      <c r="AV99" s="12" t="s">
        <v>81</v>
      </c>
      <c r="AW99" s="12" t="s">
        <v>36</v>
      </c>
      <c r="AX99" s="12" t="s">
        <v>77</v>
      </c>
      <c r="AY99" s="229" t="s">
        <v>127</v>
      </c>
    </row>
    <row r="100" spans="2:63" s="10" customFormat="1" ht="29.85" customHeight="1">
      <c r="B100" s="175"/>
      <c r="C100" s="176"/>
      <c r="D100" s="189" t="s">
        <v>71</v>
      </c>
      <c r="E100" s="190" t="s">
        <v>1126</v>
      </c>
      <c r="F100" s="190" t="s">
        <v>1127</v>
      </c>
      <c r="G100" s="176"/>
      <c r="H100" s="176"/>
      <c r="I100" s="179"/>
      <c r="J100" s="191">
        <f>BK100</f>
        <v>0</v>
      </c>
      <c r="K100" s="176"/>
      <c r="L100" s="181"/>
      <c r="M100" s="182"/>
      <c r="N100" s="183"/>
      <c r="O100" s="183"/>
      <c r="P100" s="184">
        <f>SUM(P101:P102)</f>
        <v>0</v>
      </c>
      <c r="Q100" s="183"/>
      <c r="R100" s="184">
        <f>SUM(R101:R102)</f>
        <v>0</v>
      </c>
      <c r="S100" s="183"/>
      <c r="T100" s="185">
        <f>SUM(T101:T102)</f>
        <v>0</v>
      </c>
      <c r="AR100" s="186" t="s">
        <v>167</v>
      </c>
      <c r="AT100" s="187" t="s">
        <v>71</v>
      </c>
      <c r="AU100" s="187" t="s">
        <v>77</v>
      </c>
      <c r="AY100" s="186" t="s">
        <v>127</v>
      </c>
      <c r="BK100" s="188">
        <f>SUM(BK101:BK102)</f>
        <v>0</v>
      </c>
    </row>
    <row r="101" spans="2:65" s="1" customFormat="1" ht="22.5" customHeight="1">
      <c r="B101" s="40"/>
      <c r="C101" s="192" t="s">
        <v>178</v>
      </c>
      <c r="D101" s="192" t="s">
        <v>129</v>
      </c>
      <c r="E101" s="193" t="s">
        <v>1128</v>
      </c>
      <c r="F101" s="194" t="s">
        <v>1129</v>
      </c>
      <c r="G101" s="195" t="s">
        <v>1086</v>
      </c>
      <c r="H101" s="196">
        <v>1</v>
      </c>
      <c r="I101" s="197"/>
      <c r="J101" s="198">
        <f>ROUND(I101*H101,2)</f>
        <v>0</v>
      </c>
      <c r="K101" s="194" t="s">
        <v>133</v>
      </c>
      <c r="L101" s="60"/>
      <c r="M101" s="199" t="s">
        <v>21</v>
      </c>
      <c r="N101" s="200" t="s">
        <v>43</v>
      </c>
      <c r="O101" s="41"/>
      <c r="P101" s="201">
        <f>O101*H101</f>
        <v>0</v>
      </c>
      <c r="Q101" s="201">
        <v>0</v>
      </c>
      <c r="R101" s="201">
        <f>Q101*H101</f>
        <v>0</v>
      </c>
      <c r="S101" s="201">
        <v>0</v>
      </c>
      <c r="T101" s="202">
        <f>S101*H101</f>
        <v>0</v>
      </c>
      <c r="AR101" s="23" t="s">
        <v>1103</v>
      </c>
      <c r="AT101" s="23" t="s">
        <v>129</v>
      </c>
      <c r="AU101" s="23" t="s">
        <v>81</v>
      </c>
      <c r="AY101" s="23" t="s">
        <v>127</v>
      </c>
      <c r="BE101" s="203">
        <f>IF(N101="základní",J101,0)</f>
        <v>0</v>
      </c>
      <c r="BF101" s="203">
        <f>IF(N101="snížená",J101,0)</f>
        <v>0</v>
      </c>
      <c r="BG101" s="203">
        <f>IF(N101="zákl. přenesená",J101,0)</f>
        <v>0</v>
      </c>
      <c r="BH101" s="203">
        <f>IF(N101="sníž. přenesená",J101,0)</f>
        <v>0</v>
      </c>
      <c r="BI101" s="203">
        <f>IF(N101="nulová",J101,0)</f>
        <v>0</v>
      </c>
      <c r="BJ101" s="23" t="s">
        <v>77</v>
      </c>
      <c r="BK101" s="203">
        <f>ROUND(I101*H101,2)</f>
        <v>0</v>
      </c>
      <c r="BL101" s="23" t="s">
        <v>1103</v>
      </c>
      <c r="BM101" s="23" t="s">
        <v>1130</v>
      </c>
    </row>
    <row r="102" spans="2:47" s="1" customFormat="1" ht="13.5">
      <c r="B102" s="40"/>
      <c r="C102" s="62"/>
      <c r="D102" s="204" t="s">
        <v>136</v>
      </c>
      <c r="E102" s="62"/>
      <c r="F102" s="205" t="s">
        <v>1131</v>
      </c>
      <c r="G102" s="62"/>
      <c r="H102" s="62"/>
      <c r="I102" s="162"/>
      <c r="J102" s="62"/>
      <c r="K102" s="62"/>
      <c r="L102" s="60"/>
      <c r="M102" s="258"/>
      <c r="N102" s="259"/>
      <c r="O102" s="259"/>
      <c r="P102" s="259"/>
      <c r="Q102" s="259"/>
      <c r="R102" s="259"/>
      <c r="S102" s="259"/>
      <c r="T102" s="260"/>
      <c r="AT102" s="23" t="s">
        <v>136</v>
      </c>
      <c r="AU102" s="23" t="s">
        <v>81</v>
      </c>
    </row>
    <row r="103" spans="2:12" s="1" customFormat="1" ht="6.95" customHeight="1">
      <c r="B103" s="55"/>
      <c r="C103" s="56"/>
      <c r="D103" s="56"/>
      <c r="E103" s="56"/>
      <c r="F103" s="56"/>
      <c r="G103" s="56"/>
      <c r="H103" s="56"/>
      <c r="I103" s="138"/>
      <c r="J103" s="56"/>
      <c r="K103" s="56"/>
      <c r="L103" s="60"/>
    </row>
  </sheetData>
  <sheetProtection password="CC35" sheet="1" objects="1" scenarios="1" formatCells="0" formatColumns="0" formatRows="0" sort="0" autoFilter="0"/>
  <autoFilter ref="C80:K102"/>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5" customWidth="1"/>
    <col min="2" max="2" width="1.66796875" style="265" customWidth="1"/>
    <col min="3" max="4" width="5" style="265" customWidth="1"/>
    <col min="5" max="5" width="11.66015625" style="265" customWidth="1"/>
    <col min="6" max="6" width="9.16015625" style="265" customWidth="1"/>
    <col min="7" max="7" width="5" style="265" customWidth="1"/>
    <col min="8" max="8" width="77.83203125" style="265" customWidth="1"/>
    <col min="9" max="10" width="20" style="265" customWidth="1"/>
    <col min="11" max="11" width="1.66796875" style="265" customWidth="1"/>
  </cols>
  <sheetData>
    <row r="1" ht="37.5" customHeight="1"/>
    <row r="2" spans="2:11" ht="7.5" customHeight="1">
      <c r="B2" s="266"/>
      <c r="C2" s="267"/>
      <c r="D2" s="267"/>
      <c r="E2" s="267"/>
      <c r="F2" s="267"/>
      <c r="G2" s="267"/>
      <c r="H2" s="267"/>
      <c r="I2" s="267"/>
      <c r="J2" s="267"/>
      <c r="K2" s="268"/>
    </row>
    <row r="3" spans="2:11" s="14" customFormat="1" ht="45" customHeight="1">
      <c r="B3" s="269"/>
      <c r="C3" s="392" t="s">
        <v>1132</v>
      </c>
      <c r="D3" s="392"/>
      <c r="E3" s="392"/>
      <c r="F3" s="392"/>
      <c r="G3" s="392"/>
      <c r="H3" s="392"/>
      <c r="I3" s="392"/>
      <c r="J3" s="392"/>
      <c r="K3" s="270"/>
    </row>
    <row r="4" spans="2:11" ht="25.5" customHeight="1">
      <c r="B4" s="271"/>
      <c r="C4" s="396" t="s">
        <v>1133</v>
      </c>
      <c r="D4" s="396"/>
      <c r="E4" s="396"/>
      <c r="F4" s="396"/>
      <c r="G4" s="396"/>
      <c r="H4" s="396"/>
      <c r="I4" s="396"/>
      <c r="J4" s="396"/>
      <c r="K4" s="272"/>
    </row>
    <row r="5" spans="2:11" ht="5.25" customHeight="1">
      <c r="B5" s="271"/>
      <c r="C5" s="273"/>
      <c r="D5" s="273"/>
      <c r="E5" s="273"/>
      <c r="F5" s="273"/>
      <c r="G5" s="273"/>
      <c r="H5" s="273"/>
      <c r="I5" s="273"/>
      <c r="J5" s="273"/>
      <c r="K5" s="272"/>
    </row>
    <row r="6" spans="2:11" ht="15" customHeight="1">
      <c r="B6" s="271"/>
      <c r="C6" s="395" t="s">
        <v>1134</v>
      </c>
      <c r="D6" s="395"/>
      <c r="E6" s="395"/>
      <c r="F6" s="395"/>
      <c r="G6" s="395"/>
      <c r="H6" s="395"/>
      <c r="I6" s="395"/>
      <c r="J6" s="395"/>
      <c r="K6" s="272"/>
    </row>
    <row r="7" spans="2:11" ht="15" customHeight="1">
      <c r="B7" s="275"/>
      <c r="C7" s="395" t="s">
        <v>1135</v>
      </c>
      <c r="D7" s="395"/>
      <c r="E7" s="395"/>
      <c r="F7" s="395"/>
      <c r="G7" s="395"/>
      <c r="H7" s="395"/>
      <c r="I7" s="395"/>
      <c r="J7" s="395"/>
      <c r="K7" s="272"/>
    </row>
    <row r="8" spans="2:11" ht="12.75" customHeight="1">
      <c r="B8" s="275"/>
      <c r="C8" s="274"/>
      <c r="D8" s="274"/>
      <c r="E8" s="274"/>
      <c r="F8" s="274"/>
      <c r="G8" s="274"/>
      <c r="H8" s="274"/>
      <c r="I8" s="274"/>
      <c r="J8" s="274"/>
      <c r="K8" s="272"/>
    </row>
    <row r="9" spans="2:11" ht="15" customHeight="1">
      <c r="B9" s="275"/>
      <c r="C9" s="395" t="s">
        <v>1136</v>
      </c>
      <c r="D9" s="395"/>
      <c r="E9" s="395"/>
      <c r="F9" s="395"/>
      <c r="G9" s="395"/>
      <c r="H9" s="395"/>
      <c r="I9" s="395"/>
      <c r="J9" s="395"/>
      <c r="K9" s="272"/>
    </row>
    <row r="10" spans="2:11" ht="15" customHeight="1">
      <c r="B10" s="275"/>
      <c r="C10" s="274"/>
      <c r="D10" s="395" t="s">
        <v>1137</v>
      </c>
      <c r="E10" s="395"/>
      <c r="F10" s="395"/>
      <c r="G10" s="395"/>
      <c r="H10" s="395"/>
      <c r="I10" s="395"/>
      <c r="J10" s="395"/>
      <c r="K10" s="272"/>
    </row>
    <row r="11" spans="2:11" ht="15" customHeight="1">
      <c r="B11" s="275"/>
      <c r="C11" s="276"/>
      <c r="D11" s="395" t="s">
        <v>1138</v>
      </c>
      <c r="E11" s="395"/>
      <c r="F11" s="395"/>
      <c r="G11" s="395"/>
      <c r="H11" s="395"/>
      <c r="I11" s="395"/>
      <c r="J11" s="395"/>
      <c r="K11" s="272"/>
    </row>
    <row r="12" spans="2:11" ht="12.75" customHeight="1">
      <c r="B12" s="275"/>
      <c r="C12" s="276"/>
      <c r="D12" s="276"/>
      <c r="E12" s="276"/>
      <c r="F12" s="276"/>
      <c r="G12" s="276"/>
      <c r="H12" s="276"/>
      <c r="I12" s="276"/>
      <c r="J12" s="276"/>
      <c r="K12" s="272"/>
    </row>
    <row r="13" spans="2:11" ht="15" customHeight="1">
      <c r="B13" s="275"/>
      <c r="C13" s="276"/>
      <c r="D13" s="395" t="s">
        <v>1139</v>
      </c>
      <c r="E13" s="395"/>
      <c r="F13" s="395"/>
      <c r="G13" s="395"/>
      <c r="H13" s="395"/>
      <c r="I13" s="395"/>
      <c r="J13" s="395"/>
      <c r="K13" s="272"/>
    </row>
    <row r="14" spans="2:11" ht="15" customHeight="1">
      <c r="B14" s="275"/>
      <c r="C14" s="276"/>
      <c r="D14" s="395" t="s">
        <v>1140</v>
      </c>
      <c r="E14" s="395"/>
      <c r="F14" s="395"/>
      <c r="G14" s="395"/>
      <c r="H14" s="395"/>
      <c r="I14" s="395"/>
      <c r="J14" s="395"/>
      <c r="K14" s="272"/>
    </row>
    <row r="15" spans="2:11" ht="15" customHeight="1">
      <c r="B15" s="275"/>
      <c r="C15" s="276"/>
      <c r="D15" s="395" t="s">
        <v>1141</v>
      </c>
      <c r="E15" s="395"/>
      <c r="F15" s="395"/>
      <c r="G15" s="395"/>
      <c r="H15" s="395"/>
      <c r="I15" s="395"/>
      <c r="J15" s="395"/>
      <c r="K15" s="272"/>
    </row>
    <row r="16" spans="2:11" ht="15" customHeight="1">
      <c r="B16" s="275"/>
      <c r="C16" s="276"/>
      <c r="D16" s="276"/>
      <c r="E16" s="277" t="s">
        <v>79</v>
      </c>
      <c r="F16" s="395" t="s">
        <v>1142</v>
      </c>
      <c r="G16" s="395"/>
      <c r="H16" s="395"/>
      <c r="I16" s="395"/>
      <c r="J16" s="395"/>
      <c r="K16" s="272"/>
    </row>
    <row r="17" spans="2:11" ht="15" customHeight="1">
      <c r="B17" s="275"/>
      <c r="C17" s="276"/>
      <c r="D17" s="276"/>
      <c r="E17" s="277" t="s">
        <v>1143</v>
      </c>
      <c r="F17" s="395" t="s">
        <v>1144</v>
      </c>
      <c r="G17" s="395"/>
      <c r="H17" s="395"/>
      <c r="I17" s="395"/>
      <c r="J17" s="395"/>
      <c r="K17" s="272"/>
    </row>
    <row r="18" spans="2:11" ht="15" customHeight="1">
      <c r="B18" s="275"/>
      <c r="C18" s="276"/>
      <c r="D18" s="276"/>
      <c r="E18" s="277" t="s">
        <v>1145</v>
      </c>
      <c r="F18" s="395" t="s">
        <v>1146</v>
      </c>
      <c r="G18" s="395"/>
      <c r="H18" s="395"/>
      <c r="I18" s="395"/>
      <c r="J18" s="395"/>
      <c r="K18" s="272"/>
    </row>
    <row r="19" spans="2:11" ht="15" customHeight="1">
      <c r="B19" s="275"/>
      <c r="C19" s="276"/>
      <c r="D19" s="276"/>
      <c r="E19" s="277" t="s">
        <v>86</v>
      </c>
      <c r="F19" s="395" t="s">
        <v>85</v>
      </c>
      <c r="G19" s="395"/>
      <c r="H19" s="395"/>
      <c r="I19" s="395"/>
      <c r="J19" s="395"/>
      <c r="K19" s="272"/>
    </row>
    <row r="20" spans="2:11" ht="15" customHeight="1">
      <c r="B20" s="275"/>
      <c r="C20" s="276"/>
      <c r="D20" s="276"/>
      <c r="E20" s="277" t="s">
        <v>1147</v>
      </c>
      <c r="F20" s="395" t="s">
        <v>1080</v>
      </c>
      <c r="G20" s="395"/>
      <c r="H20" s="395"/>
      <c r="I20" s="395"/>
      <c r="J20" s="395"/>
      <c r="K20" s="272"/>
    </row>
    <row r="21" spans="2:11" ht="15" customHeight="1">
      <c r="B21" s="275"/>
      <c r="C21" s="276"/>
      <c r="D21" s="276"/>
      <c r="E21" s="277" t="s">
        <v>1148</v>
      </c>
      <c r="F21" s="395" t="s">
        <v>1149</v>
      </c>
      <c r="G21" s="395"/>
      <c r="H21" s="395"/>
      <c r="I21" s="395"/>
      <c r="J21" s="395"/>
      <c r="K21" s="272"/>
    </row>
    <row r="22" spans="2:11" ht="12.75" customHeight="1">
      <c r="B22" s="275"/>
      <c r="C22" s="276"/>
      <c r="D22" s="276"/>
      <c r="E22" s="276"/>
      <c r="F22" s="276"/>
      <c r="G22" s="276"/>
      <c r="H22" s="276"/>
      <c r="I22" s="276"/>
      <c r="J22" s="276"/>
      <c r="K22" s="272"/>
    </row>
    <row r="23" spans="2:11" ht="15" customHeight="1">
      <c r="B23" s="275"/>
      <c r="C23" s="395" t="s">
        <v>1150</v>
      </c>
      <c r="D23" s="395"/>
      <c r="E23" s="395"/>
      <c r="F23" s="395"/>
      <c r="G23" s="395"/>
      <c r="H23" s="395"/>
      <c r="I23" s="395"/>
      <c r="J23" s="395"/>
      <c r="K23" s="272"/>
    </row>
    <row r="24" spans="2:11" ht="15" customHeight="1">
      <c r="B24" s="275"/>
      <c r="C24" s="395" t="s">
        <v>1151</v>
      </c>
      <c r="D24" s="395"/>
      <c r="E24" s="395"/>
      <c r="F24" s="395"/>
      <c r="G24" s="395"/>
      <c r="H24" s="395"/>
      <c r="I24" s="395"/>
      <c r="J24" s="395"/>
      <c r="K24" s="272"/>
    </row>
    <row r="25" spans="2:11" ht="15" customHeight="1">
      <c r="B25" s="275"/>
      <c r="C25" s="274"/>
      <c r="D25" s="395" t="s">
        <v>1152</v>
      </c>
      <c r="E25" s="395"/>
      <c r="F25" s="395"/>
      <c r="G25" s="395"/>
      <c r="H25" s="395"/>
      <c r="I25" s="395"/>
      <c r="J25" s="395"/>
      <c r="K25" s="272"/>
    </row>
    <row r="26" spans="2:11" ht="15" customHeight="1">
      <c r="B26" s="275"/>
      <c r="C26" s="276"/>
      <c r="D26" s="395" t="s">
        <v>1153</v>
      </c>
      <c r="E26" s="395"/>
      <c r="F26" s="395"/>
      <c r="G26" s="395"/>
      <c r="H26" s="395"/>
      <c r="I26" s="395"/>
      <c r="J26" s="395"/>
      <c r="K26" s="272"/>
    </row>
    <row r="27" spans="2:11" ht="12.75" customHeight="1">
      <c r="B27" s="275"/>
      <c r="C27" s="276"/>
      <c r="D27" s="276"/>
      <c r="E27" s="276"/>
      <c r="F27" s="276"/>
      <c r="G27" s="276"/>
      <c r="H27" s="276"/>
      <c r="I27" s="276"/>
      <c r="J27" s="276"/>
      <c r="K27" s="272"/>
    </row>
    <row r="28" spans="2:11" ht="15" customHeight="1">
      <c r="B28" s="275"/>
      <c r="C28" s="276"/>
      <c r="D28" s="395" t="s">
        <v>1154</v>
      </c>
      <c r="E28" s="395"/>
      <c r="F28" s="395"/>
      <c r="G28" s="395"/>
      <c r="H28" s="395"/>
      <c r="I28" s="395"/>
      <c r="J28" s="395"/>
      <c r="K28" s="272"/>
    </row>
    <row r="29" spans="2:11" ht="15" customHeight="1">
      <c r="B29" s="275"/>
      <c r="C29" s="276"/>
      <c r="D29" s="395" t="s">
        <v>1155</v>
      </c>
      <c r="E29" s="395"/>
      <c r="F29" s="395"/>
      <c r="G29" s="395"/>
      <c r="H29" s="395"/>
      <c r="I29" s="395"/>
      <c r="J29" s="395"/>
      <c r="K29" s="272"/>
    </row>
    <row r="30" spans="2:11" ht="12.75" customHeight="1">
      <c r="B30" s="275"/>
      <c r="C30" s="276"/>
      <c r="D30" s="276"/>
      <c r="E30" s="276"/>
      <c r="F30" s="276"/>
      <c r="G30" s="276"/>
      <c r="H30" s="276"/>
      <c r="I30" s="276"/>
      <c r="J30" s="276"/>
      <c r="K30" s="272"/>
    </row>
    <row r="31" spans="2:11" ht="15" customHeight="1">
      <c r="B31" s="275"/>
      <c r="C31" s="276"/>
      <c r="D31" s="395" t="s">
        <v>1156</v>
      </c>
      <c r="E31" s="395"/>
      <c r="F31" s="395"/>
      <c r="G31" s="395"/>
      <c r="H31" s="395"/>
      <c r="I31" s="395"/>
      <c r="J31" s="395"/>
      <c r="K31" s="272"/>
    </row>
    <row r="32" spans="2:11" ht="15" customHeight="1">
      <c r="B32" s="275"/>
      <c r="C32" s="276"/>
      <c r="D32" s="395" t="s">
        <v>1157</v>
      </c>
      <c r="E32" s="395"/>
      <c r="F32" s="395"/>
      <c r="G32" s="395"/>
      <c r="H32" s="395"/>
      <c r="I32" s="395"/>
      <c r="J32" s="395"/>
      <c r="K32" s="272"/>
    </row>
    <row r="33" spans="2:11" ht="15" customHeight="1">
      <c r="B33" s="275"/>
      <c r="C33" s="276"/>
      <c r="D33" s="395" t="s">
        <v>1158</v>
      </c>
      <c r="E33" s="395"/>
      <c r="F33" s="395"/>
      <c r="G33" s="395"/>
      <c r="H33" s="395"/>
      <c r="I33" s="395"/>
      <c r="J33" s="395"/>
      <c r="K33" s="272"/>
    </row>
    <row r="34" spans="2:11" ht="15" customHeight="1">
      <c r="B34" s="275"/>
      <c r="C34" s="276"/>
      <c r="D34" s="274"/>
      <c r="E34" s="278" t="s">
        <v>112</v>
      </c>
      <c r="F34" s="274"/>
      <c r="G34" s="395" t="s">
        <v>1159</v>
      </c>
      <c r="H34" s="395"/>
      <c r="I34" s="395"/>
      <c r="J34" s="395"/>
      <c r="K34" s="272"/>
    </row>
    <row r="35" spans="2:11" ht="30.75" customHeight="1">
      <c r="B35" s="275"/>
      <c r="C35" s="276"/>
      <c r="D35" s="274"/>
      <c r="E35" s="278" t="s">
        <v>1160</v>
      </c>
      <c r="F35" s="274"/>
      <c r="G35" s="395" t="s">
        <v>1161</v>
      </c>
      <c r="H35" s="395"/>
      <c r="I35" s="395"/>
      <c r="J35" s="395"/>
      <c r="K35" s="272"/>
    </row>
    <row r="36" spans="2:11" ht="15" customHeight="1">
      <c r="B36" s="275"/>
      <c r="C36" s="276"/>
      <c r="D36" s="274"/>
      <c r="E36" s="278" t="s">
        <v>53</v>
      </c>
      <c r="F36" s="274"/>
      <c r="G36" s="395" t="s">
        <v>1162</v>
      </c>
      <c r="H36" s="395"/>
      <c r="I36" s="395"/>
      <c r="J36" s="395"/>
      <c r="K36" s="272"/>
    </row>
    <row r="37" spans="2:11" ht="15" customHeight="1">
      <c r="B37" s="275"/>
      <c r="C37" s="276"/>
      <c r="D37" s="274"/>
      <c r="E37" s="278" t="s">
        <v>113</v>
      </c>
      <c r="F37" s="274"/>
      <c r="G37" s="395" t="s">
        <v>1163</v>
      </c>
      <c r="H37" s="395"/>
      <c r="I37" s="395"/>
      <c r="J37" s="395"/>
      <c r="K37" s="272"/>
    </row>
    <row r="38" spans="2:11" ht="15" customHeight="1">
      <c r="B38" s="275"/>
      <c r="C38" s="276"/>
      <c r="D38" s="274"/>
      <c r="E38" s="278" t="s">
        <v>114</v>
      </c>
      <c r="F38" s="274"/>
      <c r="G38" s="395" t="s">
        <v>1164</v>
      </c>
      <c r="H38" s="395"/>
      <c r="I38" s="395"/>
      <c r="J38" s="395"/>
      <c r="K38" s="272"/>
    </row>
    <row r="39" spans="2:11" ht="15" customHeight="1">
      <c r="B39" s="275"/>
      <c r="C39" s="276"/>
      <c r="D39" s="274"/>
      <c r="E39" s="278" t="s">
        <v>115</v>
      </c>
      <c r="F39" s="274"/>
      <c r="G39" s="395" t="s">
        <v>1165</v>
      </c>
      <c r="H39" s="395"/>
      <c r="I39" s="395"/>
      <c r="J39" s="395"/>
      <c r="K39" s="272"/>
    </row>
    <row r="40" spans="2:11" ht="15" customHeight="1">
      <c r="B40" s="275"/>
      <c r="C40" s="276"/>
      <c r="D40" s="274"/>
      <c r="E40" s="278" t="s">
        <v>1166</v>
      </c>
      <c r="F40" s="274"/>
      <c r="G40" s="395" t="s">
        <v>1167</v>
      </c>
      <c r="H40" s="395"/>
      <c r="I40" s="395"/>
      <c r="J40" s="395"/>
      <c r="K40" s="272"/>
    </row>
    <row r="41" spans="2:11" ht="15" customHeight="1">
      <c r="B41" s="275"/>
      <c r="C41" s="276"/>
      <c r="D41" s="274"/>
      <c r="E41" s="278"/>
      <c r="F41" s="274"/>
      <c r="G41" s="395" t="s">
        <v>1168</v>
      </c>
      <c r="H41" s="395"/>
      <c r="I41" s="395"/>
      <c r="J41" s="395"/>
      <c r="K41" s="272"/>
    </row>
    <row r="42" spans="2:11" ht="15" customHeight="1">
      <c r="B42" s="275"/>
      <c r="C42" s="276"/>
      <c r="D42" s="274"/>
      <c r="E42" s="278" t="s">
        <v>1169</v>
      </c>
      <c r="F42" s="274"/>
      <c r="G42" s="395" t="s">
        <v>1170</v>
      </c>
      <c r="H42" s="395"/>
      <c r="I42" s="395"/>
      <c r="J42" s="395"/>
      <c r="K42" s="272"/>
    </row>
    <row r="43" spans="2:11" ht="15" customHeight="1">
      <c r="B43" s="275"/>
      <c r="C43" s="276"/>
      <c r="D43" s="274"/>
      <c r="E43" s="278" t="s">
        <v>117</v>
      </c>
      <c r="F43" s="274"/>
      <c r="G43" s="395" t="s">
        <v>1171</v>
      </c>
      <c r="H43" s="395"/>
      <c r="I43" s="395"/>
      <c r="J43" s="395"/>
      <c r="K43" s="272"/>
    </row>
    <row r="44" spans="2:11" ht="12.75" customHeight="1">
      <c r="B44" s="275"/>
      <c r="C44" s="276"/>
      <c r="D44" s="274"/>
      <c r="E44" s="274"/>
      <c r="F44" s="274"/>
      <c r="G44" s="274"/>
      <c r="H44" s="274"/>
      <c r="I44" s="274"/>
      <c r="J44" s="274"/>
      <c r="K44" s="272"/>
    </row>
    <row r="45" spans="2:11" ht="15" customHeight="1">
      <c r="B45" s="275"/>
      <c r="C45" s="276"/>
      <c r="D45" s="395" t="s">
        <v>1172</v>
      </c>
      <c r="E45" s="395"/>
      <c r="F45" s="395"/>
      <c r="G45" s="395"/>
      <c r="H45" s="395"/>
      <c r="I45" s="395"/>
      <c r="J45" s="395"/>
      <c r="K45" s="272"/>
    </row>
    <row r="46" spans="2:11" ht="15" customHeight="1">
      <c r="B46" s="275"/>
      <c r="C46" s="276"/>
      <c r="D46" s="276"/>
      <c r="E46" s="395" t="s">
        <v>1173</v>
      </c>
      <c r="F46" s="395"/>
      <c r="G46" s="395"/>
      <c r="H46" s="395"/>
      <c r="I46" s="395"/>
      <c r="J46" s="395"/>
      <c r="K46" s="272"/>
    </row>
    <row r="47" spans="2:11" ht="15" customHeight="1">
      <c r="B47" s="275"/>
      <c r="C47" s="276"/>
      <c r="D47" s="276"/>
      <c r="E47" s="395" t="s">
        <v>1174</v>
      </c>
      <c r="F47" s="395"/>
      <c r="G47" s="395"/>
      <c r="H47" s="395"/>
      <c r="I47" s="395"/>
      <c r="J47" s="395"/>
      <c r="K47" s="272"/>
    </row>
    <row r="48" spans="2:11" ht="15" customHeight="1">
      <c r="B48" s="275"/>
      <c r="C48" s="276"/>
      <c r="D48" s="276"/>
      <c r="E48" s="395" t="s">
        <v>1175</v>
      </c>
      <c r="F48" s="395"/>
      <c r="G48" s="395"/>
      <c r="H48" s="395"/>
      <c r="I48" s="395"/>
      <c r="J48" s="395"/>
      <c r="K48" s="272"/>
    </row>
    <row r="49" spans="2:11" ht="15" customHeight="1">
      <c r="B49" s="275"/>
      <c r="C49" s="276"/>
      <c r="D49" s="395" t="s">
        <v>1176</v>
      </c>
      <c r="E49" s="395"/>
      <c r="F49" s="395"/>
      <c r="G49" s="395"/>
      <c r="H49" s="395"/>
      <c r="I49" s="395"/>
      <c r="J49" s="395"/>
      <c r="K49" s="272"/>
    </row>
    <row r="50" spans="2:11" ht="25.5" customHeight="1">
      <c r="B50" s="271"/>
      <c r="C50" s="396" t="s">
        <v>1177</v>
      </c>
      <c r="D50" s="396"/>
      <c r="E50" s="396"/>
      <c r="F50" s="396"/>
      <c r="G50" s="396"/>
      <c r="H50" s="396"/>
      <c r="I50" s="396"/>
      <c r="J50" s="396"/>
      <c r="K50" s="272"/>
    </row>
    <row r="51" spans="2:11" ht="5.25" customHeight="1">
      <c r="B51" s="271"/>
      <c r="C51" s="273"/>
      <c r="D51" s="273"/>
      <c r="E51" s="273"/>
      <c r="F51" s="273"/>
      <c r="G51" s="273"/>
      <c r="H51" s="273"/>
      <c r="I51" s="273"/>
      <c r="J51" s="273"/>
      <c r="K51" s="272"/>
    </row>
    <row r="52" spans="2:11" ht="15" customHeight="1">
      <c r="B52" s="271"/>
      <c r="C52" s="395" t="s">
        <v>1178</v>
      </c>
      <c r="D52" s="395"/>
      <c r="E52" s="395"/>
      <c r="F52" s="395"/>
      <c r="G52" s="395"/>
      <c r="H52" s="395"/>
      <c r="I52" s="395"/>
      <c r="J52" s="395"/>
      <c r="K52" s="272"/>
    </row>
    <row r="53" spans="2:11" ht="15" customHeight="1">
      <c r="B53" s="271"/>
      <c r="C53" s="395" t="s">
        <v>1179</v>
      </c>
      <c r="D53" s="395"/>
      <c r="E53" s="395"/>
      <c r="F53" s="395"/>
      <c r="G53" s="395"/>
      <c r="H53" s="395"/>
      <c r="I53" s="395"/>
      <c r="J53" s="395"/>
      <c r="K53" s="272"/>
    </row>
    <row r="54" spans="2:11" ht="12.75" customHeight="1">
      <c r="B54" s="271"/>
      <c r="C54" s="274"/>
      <c r="D54" s="274"/>
      <c r="E54" s="274"/>
      <c r="F54" s="274"/>
      <c r="G54" s="274"/>
      <c r="H54" s="274"/>
      <c r="I54" s="274"/>
      <c r="J54" s="274"/>
      <c r="K54" s="272"/>
    </row>
    <row r="55" spans="2:11" ht="15" customHeight="1">
      <c r="B55" s="271"/>
      <c r="C55" s="395" t="s">
        <v>1180</v>
      </c>
      <c r="D55" s="395"/>
      <c r="E55" s="395"/>
      <c r="F55" s="395"/>
      <c r="G55" s="395"/>
      <c r="H55" s="395"/>
      <c r="I55" s="395"/>
      <c r="J55" s="395"/>
      <c r="K55" s="272"/>
    </row>
    <row r="56" spans="2:11" ht="15" customHeight="1">
      <c r="B56" s="271"/>
      <c r="C56" s="276"/>
      <c r="D56" s="395" t="s">
        <v>1181</v>
      </c>
      <c r="E56" s="395"/>
      <c r="F56" s="395"/>
      <c r="G56" s="395"/>
      <c r="H56" s="395"/>
      <c r="I56" s="395"/>
      <c r="J56" s="395"/>
      <c r="K56" s="272"/>
    </row>
    <row r="57" spans="2:11" ht="15" customHeight="1">
      <c r="B57" s="271"/>
      <c r="C57" s="276"/>
      <c r="D57" s="395" t="s">
        <v>1182</v>
      </c>
      <c r="E57" s="395"/>
      <c r="F57" s="395"/>
      <c r="G57" s="395"/>
      <c r="H57" s="395"/>
      <c r="I57" s="395"/>
      <c r="J57" s="395"/>
      <c r="K57" s="272"/>
    </row>
    <row r="58" spans="2:11" ht="15" customHeight="1">
      <c r="B58" s="271"/>
      <c r="C58" s="276"/>
      <c r="D58" s="395" t="s">
        <v>1183</v>
      </c>
      <c r="E58" s="395"/>
      <c r="F58" s="395"/>
      <c r="G58" s="395"/>
      <c r="H58" s="395"/>
      <c r="I58" s="395"/>
      <c r="J58" s="395"/>
      <c r="K58" s="272"/>
    </row>
    <row r="59" spans="2:11" ht="15" customHeight="1">
      <c r="B59" s="271"/>
      <c r="C59" s="276"/>
      <c r="D59" s="395" t="s">
        <v>1184</v>
      </c>
      <c r="E59" s="395"/>
      <c r="F59" s="395"/>
      <c r="G59" s="395"/>
      <c r="H59" s="395"/>
      <c r="I59" s="395"/>
      <c r="J59" s="395"/>
      <c r="K59" s="272"/>
    </row>
    <row r="60" spans="2:11" ht="15" customHeight="1">
      <c r="B60" s="271"/>
      <c r="C60" s="276"/>
      <c r="D60" s="394" t="s">
        <v>1185</v>
      </c>
      <c r="E60" s="394"/>
      <c r="F60" s="394"/>
      <c r="G60" s="394"/>
      <c r="H60" s="394"/>
      <c r="I60" s="394"/>
      <c r="J60" s="394"/>
      <c r="K60" s="272"/>
    </row>
    <row r="61" spans="2:11" ht="15" customHeight="1">
      <c r="B61" s="271"/>
      <c r="C61" s="276"/>
      <c r="D61" s="395" t="s">
        <v>1186</v>
      </c>
      <c r="E61" s="395"/>
      <c r="F61" s="395"/>
      <c r="G61" s="395"/>
      <c r="H61" s="395"/>
      <c r="I61" s="395"/>
      <c r="J61" s="395"/>
      <c r="K61" s="272"/>
    </row>
    <row r="62" spans="2:11" ht="12.75" customHeight="1">
      <c r="B62" s="271"/>
      <c r="C62" s="276"/>
      <c r="D62" s="276"/>
      <c r="E62" s="279"/>
      <c r="F62" s="276"/>
      <c r="G62" s="276"/>
      <c r="H62" s="276"/>
      <c r="I62" s="276"/>
      <c r="J62" s="276"/>
      <c r="K62" s="272"/>
    </row>
    <row r="63" spans="2:11" ht="15" customHeight="1">
      <c r="B63" s="271"/>
      <c r="C63" s="276"/>
      <c r="D63" s="395" t="s">
        <v>1187</v>
      </c>
      <c r="E63" s="395"/>
      <c r="F63" s="395"/>
      <c r="G63" s="395"/>
      <c r="H63" s="395"/>
      <c r="I63" s="395"/>
      <c r="J63" s="395"/>
      <c r="K63" s="272"/>
    </row>
    <row r="64" spans="2:11" ht="15" customHeight="1">
      <c r="B64" s="271"/>
      <c r="C64" s="276"/>
      <c r="D64" s="394" t="s">
        <v>1188</v>
      </c>
      <c r="E64" s="394"/>
      <c r="F64" s="394"/>
      <c r="G64" s="394"/>
      <c r="H64" s="394"/>
      <c r="I64" s="394"/>
      <c r="J64" s="394"/>
      <c r="K64" s="272"/>
    </row>
    <row r="65" spans="2:11" ht="15" customHeight="1">
      <c r="B65" s="271"/>
      <c r="C65" s="276"/>
      <c r="D65" s="395" t="s">
        <v>1189</v>
      </c>
      <c r="E65" s="395"/>
      <c r="F65" s="395"/>
      <c r="G65" s="395"/>
      <c r="H65" s="395"/>
      <c r="I65" s="395"/>
      <c r="J65" s="395"/>
      <c r="K65" s="272"/>
    </row>
    <row r="66" spans="2:11" ht="15" customHeight="1">
      <c r="B66" s="271"/>
      <c r="C66" s="276"/>
      <c r="D66" s="395" t="s">
        <v>1190</v>
      </c>
      <c r="E66" s="395"/>
      <c r="F66" s="395"/>
      <c r="G66" s="395"/>
      <c r="H66" s="395"/>
      <c r="I66" s="395"/>
      <c r="J66" s="395"/>
      <c r="K66" s="272"/>
    </row>
    <row r="67" spans="2:11" ht="15" customHeight="1">
      <c r="B67" s="271"/>
      <c r="C67" s="276"/>
      <c r="D67" s="395" t="s">
        <v>1191</v>
      </c>
      <c r="E67" s="395"/>
      <c r="F67" s="395"/>
      <c r="G67" s="395"/>
      <c r="H67" s="395"/>
      <c r="I67" s="395"/>
      <c r="J67" s="395"/>
      <c r="K67" s="272"/>
    </row>
    <row r="68" spans="2:11" ht="15" customHeight="1">
      <c r="B68" s="271"/>
      <c r="C68" s="276"/>
      <c r="D68" s="395" t="s">
        <v>1192</v>
      </c>
      <c r="E68" s="395"/>
      <c r="F68" s="395"/>
      <c r="G68" s="395"/>
      <c r="H68" s="395"/>
      <c r="I68" s="395"/>
      <c r="J68" s="395"/>
      <c r="K68" s="272"/>
    </row>
    <row r="69" spans="2:11" ht="12.75" customHeight="1">
      <c r="B69" s="280"/>
      <c r="C69" s="281"/>
      <c r="D69" s="281"/>
      <c r="E69" s="281"/>
      <c r="F69" s="281"/>
      <c r="G69" s="281"/>
      <c r="H69" s="281"/>
      <c r="I69" s="281"/>
      <c r="J69" s="281"/>
      <c r="K69" s="282"/>
    </row>
    <row r="70" spans="2:11" ht="18.75" customHeight="1">
      <c r="B70" s="283"/>
      <c r="C70" s="283"/>
      <c r="D70" s="283"/>
      <c r="E70" s="283"/>
      <c r="F70" s="283"/>
      <c r="G70" s="283"/>
      <c r="H70" s="283"/>
      <c r="I70" s="283"/>
      <c r="J70" s="283"/>
      <c r="K70" s="284"/>
    </row>
    <row r="71" spans="2:11" ht="18.75" customHeight="1">
      <c r="B71" s="284"/>
      <c r="C71" s="284"/>
      <c r="D71" s="284"/>
      <c r="E71" s="284"/>
      <c r="F71" s="284"/>
      <c r="G71" s="284"/>
      <c r="H71" s="284"/>
      <c r="I71" s="284"/>
      <c r="J71" s="284"/>
      <c r="K71" s="284"/>
    </row>
    <row r="72" spans="2:11" ht="7.5" customHeight="1">
      <c r="B72" s="285"/>
      <c r="C72" s="286"/>
      <c r="D72" s="286"/>
      <c r="E72" s="286"/>
      <c r="F72" s="286"/>
      <c r="G72" s="286"/>
      <c r="H72" s="286"/>
      <c r="I72" s="286"/>
      <c r="J72" s="286"/>
      <c r="K72" s="287"/>
    </row>
    <row r="73" spans="2:11" ht="45" customHeight="1">
      <c r="B73" s="288"/>
      <c r="C73" s="393" t="s">
        <v>92</v>
      </c>
      <c r="D73" s="393"/>
      <c r="E73" s="393"/>
      <c r="F73" s="393"/>
      <c r="G73" s="393"/>
      <c r="H73" s="393"/>
      <c r="I73" s="393"/>
      <c r="J73" s="393"/>
      <c r="K73" s="289"/>
    </row>
    <row r="74" spans="2:11" ht="17.25" customHeight="1">
      <c r="B74" s="288"/>
      <c r="C74" s="290" t="s">
        <v>1193</v>
      </c>
      <c r="D74" s="290"/>
      <c r="E74" s="290"/>
      <c r="F74" s="290" t="s">
        <v>1194</v>
      </c>
      <c r="G74" s="291"/>
      <c r="H74" s="290" t="s">
        <v>113</v>
      </c>
      <c r="I74" s="290" t="s">
        <v>57</v>
      </c>
      <c r="J74" s="290" t="s">
        <v>1195</v>
      </c>
      <c r="K74" s="289"/>
    </row>
    <row r="75" spans="2:11" ht="17.25" customHeight="1">
      <c r="B75" s="288"/>
      <c r="C75" s="292" t="s">
        <v>1196</v>
      </c>
      <c r="D75" s="292"/>
      <c r="E75" s="292"/>
      <c r="F75" s="293" t="s">
        <v>1197</v>
      </c>
      <c r="G75" s="294"/>
      <c r="H75" s="292"/>
      <c r="I75" s="292"/>
      <c r="J75" s="292" t="s">
        <v>1198</v>
      </c>
      <c r="K75" s="289"/>
    </row>
    <row r="76" spans="2:11" ht="5.25" customHeight="1">
      <c r="B76" s="288"/>
      <c r="C76" s="295"/>
      <c r="D76" s="295"/>
      <c r="E76" s="295"/>
      <c r="F76" s="295"/>
      <c r="G76" s="296"/>
      <c r="H76" s="295"/>
      <c r="I76" s="295"/>
      <c r="J76" s="295"/>
      <c r="K76" s="289"/>
    </row>
    <row r="77" spans="2:11" ht="15" customHeight="1">
      <c r="B77" s="288"/>
      <c r="C77" s="278" t="s">
        <v>53</v>
      </c>
      <c r="D77" s="295"/>
      <c r="E77" s="295"/>
      <c r="F77" s="297" t="s">
        <v>1199</v>
      </c>
      <c r="G77" s="296"/>
      <c r="H77" s="278" t="s">
        <v>1200</v>
      </c>
      <c r="I77" s="278" t="s">
        <v>1201</v>
      </c>
      <c r="J77" s="278">
        <v>20</v>
      </c>
      <c r="K77" s="289"/>
    </row>
    <row r="78" spans="2:11" ht="15" customHeight="1">
      <c r="B78" s="288"/>
      <c r="C78" s="278" t="s">
        <v>1202</v>
      </c>
      <c r="D78" s="278"/>
      <c r="E78" s="278"/>
      <c r="F78" s="297" t="s">
        <v>1199</v>
      </c>
      <c r="G78" s="296"/>
      <c r="H78" s="278" t="s">
        <v>1203</v>
      </c>
      <c r="I78" s="278" t="s">
        <v>1201</v>
      </c>
      <c r="J78" s="278">
        <v>120</v>
      </c>
      <c r="K78" s="289"/>
    </row>
    <row r="79" spans="2:11" ht="15" customHeight="1">
      <c r="B79" s="298"/>
      <c r="C79" s="278" t="s">
        <v>1204</v>
      </c>
      <c r="D79" s="278"/>
      <c r="E79" s="278"/>
      <c r="F79" s="297" t="s">
        <v>1081</v>
      </c>
      <c r="G79" s="296"/>
      <c r="H79" s="278" t="s">
        <v>1205</v>
      </c>
      <c r="I79" s="278" t="s">
        <v>1201</v>
      </c>
      <c r="J79" s="278">
        <v>50</v>
      </c>
      <c r="K79" s="289"/>
    </row>
    <row r="80" spans="2:11" ht="15" customHeight="1">
      <c r="B80" s="298"/>
      <c r="C80" s="278" t="s">
        <v>1206</v>
      </c>
      <c r="D80" s="278"/>
      <c r="E80" s="278"/>
      <c r="F80" s="297" t="s">
        <v>1199</v>
      </c>
      <c r="G80" s="296"/>
      <c r="H80" s="278" t="s">
        <v>1207</v>
      </c>
      <c r="I80" s="278" t="s">
        <v>1208</v>
      </c>
      <c r="J80" s="278"/>
      <c r="K80" s="289"/>
    </row>
    <row r="81" spans="2:11" ht="15" customHeight="1">
      <c r="B81" s="298"/>
      <c r="C81" s="299" t="s">
        <v>1209</v>
      </c>
      <c r="D81" s="299"/>
      <c r="E81" s="299"/>
      <c r="F81" s="300" t="s">
        <v>1081</v>
      </c>
      <c r="G81" s="299"/>
      <c r="H81" s="299" t="s">
        <v>1210</v>
      </c>
      <c r="I81" s="299" t="s">
        <v>1201</v>
      </c>
      <c r="J81" s="299">
        <v>15</v>
      </c>
      <c r="K81" s="289"/>
    </row>
    <row r="82" spans="2:11" ht="15" customHeight="1">
      <c r="B82" s="298"/>
      <c r="C82" s="299" t="s">
        <v>1211</v>
      </c>
      <c r="D82" s="299"/>
      <c r="E82" s="299"/>
      <c r="F82" s="300" t="s">
        <v>1081</v>
      </c>
      <c r="G82" s="299"/>
      <c r="H82" s="299" t="s">
        <v>1212</v>
      </c>
      <c r="I82" s="299" t="s">
        <v>1201</v>
      </c>
      <c r="J82" s="299">
        <v>15</v>
      </c>
      <c r="K82" s="289"/>
    </row>
    <row r="83" spans="2:11" ht="15" customHeight="1">
      <c r="B83" s="298"/>
      <c r="C83" s="299" t="s">
        <v>1213</v>
      </c>
      <c r="D83" s="299"/>
      <c r="E83" s="299"/>
      <c r="F83" s="300" t="s">
        <v>1081</v>
      </c>
      <c r="G83" s="299"/>
      <c r="H83" s="299" t="s">
        <v>1214</v>
      </c>
      <c r="I83" s="299" t="s">
        <v>1201</v>
      </c>
      <c r="J83" s="299">
        <v>20</v>
      </c>
      <c r="K83" s="289"/>
    </row>
    <row r="84" spans="2:11" ht="15" customHeight="1">
      <c r="B84" s="298"/>
      <c r="C84" s="299" t="s">
        <v>1215</v>
      </c>
      <c r="D84" s="299"/>
      <c r="E84" s="299"/>
      <c r="F84" s="300" t="s">
        <v>1081</v>
      </c>
      <c r="G84" s="299"/>
      <c r="H84" s="299" t="s">
        <v>1216</v>
      </c>
      <c r="I84" s="299" t="s">
        <v>1201</v>
      </c>
      <c r="J84" s="299">
        <v>20</v>
      </c>
      <c r="K84" s="289"/>
    </row>
    <row r="85" spans="2:11" ht="15" customHeight="1">
      <c r="B85" s="298"/>
      <c r="C85" s="278" t="s">
        <v>1217</v>
      </c>
      <c r="D85" s="278"/>
      <c r="E85" s="278"/>
      <c r="F85" s="297" t="s">
        <v>1081</v>
      </c>
      <c r="G85" s="296"/>
      <c r="H85" s="278" t="s">
        <v>1218</v>
      </c>
      <c r="I85" s="278" t="s">
        <v>1201</v>
      </c>
      <c r="J85" s="278">
        <v>50</v>
      </c>
      <c r="K85" s="289"/>
    </row>
    <row r="86" spans="2:11" ht="15" customHeight="1">
      <c r="B86" s="298"/>
      <c r="C86" s="278" t="s">
        <v>1219</v>
      </c>
      <c r="D86" s="278"/>
      <c r="E86" s="278"/>
      <c r="F86" s="297" t="s">
        <v>1081</v>
      </c>
      <c r="G86" s="296"/>
      <c r="H86" s="278" t="s">
        <v>1220</v>
      </c>
      <c r="I86" s="278" t="s">
        <v>1201</v>
      </c>
      <c r="J86" s="278">
        <v>20</v>
      </c>
      <c r="K86" s="289"/>
    </row>
    <row r="87" spans="2:11" ht="15" customHeight="1">
      <c r="B87" s="298"/>
      <c r="C87" s="278" t="s">
        <v>1221</v>
      </c>
      <c r="D87" s="278"/>
      <c r="E87" s="278"/>
      <c r="F87" s="297" t="s">
        <v>1081</v>
      </c>
      <c r="G87" s="296"/>
      <c r="H87" s="278" t="s">
        <v>1222</v>
      </c>
      <c r="I87" s="278" t="s">
        <v>1201</v>
      </c>
      <c r="J87" s="278">
        <v>20</v>
      </c>
      <c r="K87" s="289"/>
    </row>
    <row r="88" spans="2:11" ht="15" customHeight="1">
      <c r="B88" s="298"/>
      <c r="C88" s="278" t="s">
        <v>1223</v>
      </c>
      <c r="D88" s="278"/>
      <c r="E88" s="278"/>
      <c r="F88" s="297" t="s">
        <v>1081</v>
      </c>
      <c r="G88" s="296"/>
      <c r="H88" s="278" t="s">
        <v>1224</v>
      </c>
      <c r="I88" s="278" t="s">
        <v>1201</v>
      </c>
      <c r="J88" s="278">
        <v>50</v>
      </c>
      <c r="K88" s="289"/>
    </row>
    <row r="89" spans="2:11" ht="15" customHeight="1">
      <c r="B89" s="298"/>
      <c r="C89" s="278" t="s">
        <v>1225</v>
      </c>
      <c r="D89" s="278"/>
      <c r="E89" s="278"/>
      <c r="F89" s="297" t="s">
        <v>1081</v>
      </c>
      <c r="G89" s="296"/>
      <c r="H89" s="278" t="s">
        <v>1225</v>
      </c>
      <c r="I89" s="278" t="s">
        <v>1201</v>
      </c>
      <c r="J89" s="278">
        <v>50</v>
      </c>
      <c r="K89" s="289"/>
    </row>
    <row r="90" spans="2:11" ht="15" customHeight="1">
      <c r="B90" s="298"/>
      <c r="C90" s="278" t="s">
        <v>118</v>
      </c>
      <c r="D90" s="278"/>
      <c r="E90" s="278"/>
      <c r="F90" s="297" t="s">
        <v>1081</v>
      </c>
      <c r="G90" s="296"/>
      <c r="H90" s="278" t="s">
        <v>1226</v>
      </c>
      <c r="I90" s="278" t="s">
        <v>1201</v>
      </c>
      <c r="J90" s="278">
        <v>255</v>
      </c>
      <c r="K90" s="289"/>
    </row>
    <row r="91" spans="2:11" ht="15" customHeight="1">
      <c r="B91" s="298"/>
      <c r="C91" s="278" t="s">
        <v>1227</v>
      </c>
      <c r="D91" s="278"/>
      <c r="E91" s="278"/>
      <c r="F91" s="297" t="s">
        <v>1199</v>
      </c>
      <c r="G91" s="296"/>
      <c r="H91" s="278" t="s">
        <v>1228</v>
      </c>
      <c r="I91" s="278" t="s">
        <v>1229</v>
      </c>
      <c r="J91" s="278"/>
      <c r="K91" s="289"/>
    </row>
    <row r="92" spans="2:11" ht="15" customHeight="1">
      <c r="B92" s="298"/>
      <c r="C92" s="278" t="s">
        <v>1230</v>
      </c>
      <c r="D92" s="278"/>
      <c r="E92" s="278"/>
      <c r="F92" s="297" t="s">
        <v>1199</v>
      </c>
      <c r="G92" s="296"/>
      <c r="H92" s="278" t="s">
        <v>1231</v>
      </c>
      <c r="I92" s="278" t="s">
        <v>1232</v>
      </c>
      <c r="J92" s="278"/>
      <c r="K92" s="289"/>
    </row>
    <row r="93" spans="2:11" ht="15" customHeight="1">
      <c r="B93" s="298"/>
      <c r="C93" s="278" t="s">
        <v>1233</v>
      </c>
      <c r="D93" s="278"/>
      <c r="E93" s="278"/>
      <c r="F93" s="297" t="s">
        <v>1199</v>
      </c>
      <c r="G93" s="296"/>
      <c r="H93" s="278" t="s">
        <v>1233</v>
      </c>
      <c r="I93" s="278" t="s">
        <v>1232</v>
      </c>
      <c r="J93" s="278"/>
      <c r="K93" s="289"/>
    </row>
    <row r="94" spans="2:11" ht="15" customHeight="1">
      <c r="B94" s="298"/>
      <c r="C94" s="278" t="s">
        <v>38</v>
      </c>
      <c r="D94" s="278"/>
      <c r="E94" s="278"/>
      <c r="F94" s="297" t="s">
        <v>1199</v>
      </c>
      <c r="G94" s="296"/>
      <c r="H94" s="278" t="s">
        <v>1234</v>
      </c>
      <c r="I94" s="278" t="s">
        <v>1232</v>
      </c>
      <c r="J94" s="278"/>
      <c r="K94" s="289"/>
    </row>
    <row r="95" spans="2:11" ht="15" customHeight="1">
      <c r="B95" s="298"/>
      <c r="C95" s="278" t="s">
        <v>48</v>
      </c>
      <c r="D95" s="278"/>
      <c r="E95" s="278"/>
      <c r="F95" s="297" t="s">
        <v>1199</v>
      </c>
      <c r="G95" s="296"/>
      <c r="H95" s="278" t="s">
        <v>1235</v>
      </c>
      <c r="I95" s="278" t="s">
        <v>1232</v>
      </c>
      <c r="J95" s="278"/>
      <c r="K95" s="289"/>
    </row>
    <row r="96" spans="2:11" ht="15" customHeight="1">
      <c r="B96" s="301"/>
      <c r="C96" s="302"/>
      <c r="D96" s="302"/>
      <c r="E96" s="302"/>
      <c r="F96" s="302"/>
      <c r="G96" s="302"/>
      <c r="H96" s="302"/>
      <c r="I96" s="302"/>
      <c r="J96" s="302"/>
      <c r="K96" s="303"/>
    </row>
    <row r="97" spans="2:11" ht="18.75" customHeight="1">
      <c r="B97" s="304"/>
      <c r="C97" s="305"/>
      <c r="D97" s="305"/>
      <c r="E97" s="305"/>
      <c r="F97" s="305"/>
      <c r="G97" s="305"/>
      <c r="H97" s="305"/>
      <c r="I97" s="305"/>
      <c r="J97" s="305"/>
      <c r="K97" s="304"/>
    </row>
    <row r="98" spans="2:11" ht="18.75" customHeight="1">
      <c r="B98" s="284"/>
      <c r="C98" s="284"/>
      <c r="D98" s="284"/>
      <c r="E98" s="284"/>
      <c r="F98" s="284"/>
      <c r="G98" s="284"/>
      <c r="H98" s="284"/>
      <c r="I98" s="284"/>
      <c r="J98" s="284"/>
      <c r="K98" s="284"/>
    </row>
    <row r="99" spans="2:11" ht="7.5" customHeight="1">
      <c r="B99" s="285"/>
      <c r="C99" s="286"/>
      <c r="D99" s="286"/>
      <c r="E99" s="286"/>
      <c r="F99" s="286"/>
      <c r="G99" s="286"/>
      <c r="H99" s="286"/>
      <c r="I99" s="286"/>
      <c r="J99" s="286"/>
      <c r="K99" s="287"/>
    </row>
    <row r="100" spans="2:11" ht="45" customHeight="1">
      <c r="B100" s="288"/>
      <c r="C100" s="393" t="s">
        <v>1236</v>
      </c>
      <c r="D100" s="393"/>
      <c r="E100" s="393"/>
      <c r="F100" s="393"/>
      <c r="G100" s="393"/>
      <c r="H100" s="393"/>
      <c r="I100" s="393"/>
      <c r="J100" s="393"/>
      <c r="K100" s="289"/>
    </row>
    <row r="101" spans="2:11" ht="17.25" customHeight="1">
      <c r="B101" s="288"/>
      <c r="C101" s="290" t="s">
        <v>1193</v>
      </c>
      <c r="D101" s="290"/>
      <c r="E101" s="290"/>
      <c r="F101" s="290" t="s">
        <v>1194</v>
      </c>
      <c r="G101" s="291"/>
      <c r="H101" s="290" t="s">
        <v>113</v>
      </c>
      <c r="I101" s="290" t="s">
        <v>57</v>
      </c>
      <c r="J101" s="290" t="s">
        <v>1195</v>
      </c>
      <c r="K101" s="289"/>
    </row>
    <row r="102" spans="2:11" ht="17.25" customHeight="1">
      <c r="B102" s="288"/>
      <c r="C102" s="292" t="s">
        <v>1196</v>
      </c>
      <c r="D102" s="292"/>
      <c r="E102" s="292"/>
      <c r="F102" s="293" t="s">
        <v>1197</v>
      </c>
      <c r="G102" s="294"/>
      <c r="H102" s="292"/>
      <c r="I102" s="292"/>
      <c r="J102" s="292" t="s">
        <v>1198</v>
      </c>
      <c r="K102" s="289"/>
    </row>
    <row r="103" spans="2:11" ht="5.25" customHeight="1">
      <c r="B103" s="288"/>
      <c r="C103" s="290"/>
      <c r="D103" s="290"/>
      <c r="E103" s="290"/>
      <c r="F103" s="290"/>
      <c r="G103" s="306"/>
      <c r="H103" s="290"/>
      <c r="I103" s="290"/>
      <c r="J103" s="290"/>
      <c r="K103" s="289"/>
    </row>
    <row r="104" spans="2:11" ht="15" customHeight="1">
      <c r="B104" s="288"/>
      <c r="C104" s="278" t="s">
        <v>53</v>
      </c>
      <c r="D104" s="295"/>
      <c r="E104" s="295"/>
      <c r="F104" s="297" t="s">
        <v>1199</v>
      </c>
      <c r="G104" s="306"/>
      <c r="H104" s="278" t="s">
        <v>1237</v>
      </c>
      <c r="I104" s="278" t="s">
        <v>1201</v>
      </c>
      <c r="J104" s="278">
        <v>20</v>
      </c>
      <c r="K104" s="289"/>
    </row>
    <row r="105" spans="2:11" ht="15" customHeight="1">
      <c r="B105" s="288"/>
      <c r="C105" s="278" t="s">
        <v>1202</v>
      </c>
      <c r="D105" s="278"/>
      <c r="E105" s="278"/>
      <c r="F105" s="297" t="s">
        <v>1199</v>
      </c>
      <c r="G105" s="278"/>
      <c r="H105" s="278" t="s">
        <v>1237</v>
      </c>
      <c r="I105" s="278" t="s">
        <v>1201</v>
      </c>
      <c r="J105" s="278">
        <v>120</v>
      </c>
      <c r="K105" s="289"/>
    </row>
    <row r="106" spans="2:11" ht="15" customHeight="1">
      <c r="B106" s="298"/>
      <c r="C106" s="278" t="s">
        <v>1204</v>
      </c>
      <c r="D106" s="278"/>
      <c r="E106" s="278"/>
      <c r="F106" s="297" t="s">
        <v>1081</v>
      </c>
      <c r="G106" s="278"/>
      <c r="H106" s="278" t="s">
        <v>1237</v>
      </c>
      <c r="I106" s="278" t="s">
        <v>1201</v>
      </c>
      <c r="J106" s="278">
        <v>50</v>
      </c>
      <c r="K106" s="289"/>
    </row>
    <row r="107" spans="2:11" ht="15" customHeight="1">
      <c r="B107" s="298"/>
      <c r="C107" s="278" t="s">
        <v>1206</v>
      </c>
      <c r="D107" s="278"/>
      <c r="E107" s="278"/>
      <c r="F107" s="297" t="s">
        <v>1199</v>
      </c>
      <c r="G107" s="278"/>
      <c r="H107" s="278" t="s">
        <v>1237</v>
      </c>
      <c r="I107" s="278" t="s">
        <v>1208</v>
      </c>
      <c r="J107" s="278"/>
      <c r="K107" s="289"/>
    </row>
    <row r="108" spans="2:11" ht="15" customHeight="1">
      <c r="B108" s="298"/>
      <c r="C108" s="278" t="s">
        <v>1217</v>
      </c>
      <c r="D108" s="278"/>
      <c r="E108" s="278"/>
      <c r="F108" s="297" t="s">
        <v>1081</v>
      </c>
      <c r="G108" s="278"/>
      <c r="H108" s="278" t="s">
        <v>1237</v>
      </c>
      <c r="I108" s="278" t="s">
        <v>1201</v>
      </c>
      <c r="J108" s="278">
        <v>50</v>
      </c>
      <c r="K108" s="289"/>
    </row>
    <row r="109" spans="2:11" ht="15" customHeight="1">
      <c r="B109" s="298"/>
      <c r="C109" s="278" t="s">
        <v>1225</v>
      </c>
      <c r="D109" s="278"/>
      <c r="E109" s="278"/>
      <c r="F109" s="297" t="s">
        <v>1081</v>
      </c>
      <c r="G109" s="278"/>
      <c r="H109" s="278" t="s">
        <v>1237</v>
      </c>
      <c r="I109" s="278" t="s">
        <v>1201</v>
      </c>
      <c r="J109" s="278">
        <v>50</v>
      </c>
      <c r="K109" s="289"/>
    </row>
    <row r="110" spans="2:11" ht="15" customHeight="1">
      <c r="B110" s="298"/>
      <c r="C110" s="278" t="s">
        <v>1223</v>
      </c>
      <c r="D110" s="278"/>
      <c r="E110" s="278"/>
      <c r="F110" s="297" t="s">
        <v>1081</v>
      </c>
      <c r="G110" s="278"/>
      <c r="H110" s="278" t="s">
        <v>1237</v>
      </c>
      <c r="I110" s="278" t="s">
        <v>1201</v>
      </c>
      <c r="J110" s="278">
        <v>50</v>
      </c>
      <c r="K110" s="289"/>
    </row>
    <row r="111" spans="2:11" ht="15" customHeight="1">
      <c r="B111" s="298"/>
      <c r="C111" s="278" t="s">
        <v>53</v>
      </c>
      <c r="D111" s="278"/>
      <c r="E111" s="278"/>
      <c r="F111" s="297" t="s">
        <v>1199</v>
      </c>
      <c r="G111" s="278"/>
      <c r="H111" s="278" t="s">
        <v>1238</v>
      </c>
      <c r="I111" s="278" t="s">
        <v>1201</v>
      </c>
      <c r="J111" s="278">
        <v>20</v>
      </c>
      <c r="K111" s="289"/>
    </row>
    <row r="112" spans="2:11" ht="15" customHeight="1">
      <c r="B112" s="298"/>
      <c r="C112" s="278" t="s">
        <v>1239</v>
      </c>
      <c r="D112" s="278"/>
      <c r="E112" s="278"/>
      <c r="F112" s="297" t="s">
        <v>1199</v>
      </c>
      <c r="G112" s="278"/>
      <c r="H112" s="278" t="s">
        <v>1240</v>
      </c>
      <c r="I112" s="278" t="s">
        <v>1201</v>
      </c>
      <c r="J112" s="278">
        <v>120</v>
      </c>
      <c r="K112" s="289"/>
    </row>
    <row r="113" spans="2:11" ht="15" customHeight="1">
      <c r="B113" s="298"/>
      <c r="C113" s="278" t="s">
        <v>38</v>
      </c>
      <c r="D113" s="278"/>
      <c r="E113" s="278"/>
      <c r="F113" s="297" t="s">
        <v>1199</v>
      </c>
      <c r="G113" s="278"/>
      <c r="H113" s="278" t="s">
        <v>1241</v>
      </c>
      <c r="I113" s="278" t="s">
        <v>1232</v>
      </c>
      <c r="J113" s="278"/>
      <c r="K113" s="289"/>
    </row>
    <row r="114" spans="2:11" ht="15" customHeight="1">
      <c r="B114" s="298"/>
      <c r="C114" s="278" t="s">
        <v>48</v>
      </c>
      <c r="D114" s="278"/>
      <c r="E114" s="278"/>
      <c r="F114" s="297" t="s">
        <v>1199</v>
      </c>
      <c r="G114" s="278"/>
      <c r="H114" s="278" t="s">
        <v>1242</v>
      </c>
      <c r="I114" s="278" t="s">
        <v>1232</v>
      </c>
      <c r="J114" s="278"/>
      <c r="K114" s="289"/>
    </row>
    <row r="115" spans="2:11" ht="15" customHeight="1">
      <c r="B115" s="298"/>
      <c r="C115" s="278" t="s">
        <v>57</v>
      </c>
      <c r="D115" s="278"/>
      <c r="E115" s="278"/>
      <c r="F115" s="297" t="s">
        <v>1199</v>
      </c>
      <c r="G115" s="278"/>
      <c r="H115" s="278" t="s">
        <v>1243</v>
      </c>
      <c r="I115" s="278" t="s">
        <v>1244</v>
      </c>
      <c r="J115" s="278"/>
      <c r="K115" s="289"/>
    </row>
    <row r="116" spans="2:11" ht="15" customHeight="1">
      <c r="B116" s="301"/>
      <c r="C116" s="307"/>
      <c r="D116" s="307"/>
      <c r="E116" s="307"/>
      <c r="F116" s="307"/>
      <c r="G116" s="307"/>
      <c r="H116" s="307"/>
      <c r="I116" s="307"/>
      <c r="J116" s="307"/>
      <c r="K116" s="303"/>
    </row>
    <row r="117" spans="2:11" ht="18.75" customHeight="1">
      <c r="B117" s="308"/>
      <c r="C117" s="274"/>
      <c r="D117" s="274"/>
      <c r="E117" s="274"/>
      <c r="F117" s="309"/>
      <c r="G117" s="274"/>
      <c r="H117" s="274"/>
      <c r="I117" s="274"/>
      <c r="J117" s="274"/>
      <c r="K117" s="308"/>
    </row>
    <row r="118" spans="2:11" ht="18.75" customHeight="1">
      <c r="B118" s="284"/>
      <c r="C118" s="284"/>
      <c r="D118" s="284"/>
      <c r="E118" s="284"/>
      <c r="F118" s="284"/>
      <c r="G118" s="284"/>
      <c r="H118" s="284"/>
      <c r="I118" s="284"/>
      <c r="J118" s="284"/>
      <c r="K118" s="284"/>
    </row>
    <row r="119" spans="2:11" ht="7.5" customHeight="1">
      <c r="B119" s="310"/>
      <c r="C119" s="311"/>
      <c r="D119" s="311"/>
      <c r="E119" s="311"/>
      <c r="F119" s="311"/>
      <c r="G119" s="311"/>
      <c r="H119" s="311"/>
      <c r="I119" s="311"/>
      <c r="J119" s="311"/>
      <c r="K119" s="312"/>
    </row>
    <row r="120" spans="2:11" ht="45" customHeight="1">
      <c r="B120" s="313"/>
      <c r="C120" s="392" t="s">
        <v>1245</v>
      </c>
      <c r="D120" s="392"/>
      <c r="E120" s="392"/>
      <c r="F120" s="392"/>
      <c r="G120" s="392"/>
      <c r="H120" s="392"/>
      <c r="I120" s="392"/>
      <c r="J120" s="392"/>
      <c r="K120" s="314"/>
    </row>
    <row r="121" spans="2:11" ht="17.25" customHeight="1">
      <c r="B121" s="315"/>
      <c r="C121" s="290" t="s">
        <v>1193</v>
      </c>
      <c r="D121" s="290"/>
      <c r="E121" s="290"/>
      <c r="F121" s="290" t="s">
        <v>1194</v>
      </c>
      <c r="G121" s="291"/>
      <c r="H121" s="290" t="s">
        <v>113</v>
      </c>
      <c r="I121" s="290" t="s">
        <v>57</v>
      </c>
      <c r="J121" s="290" t="s">
        <v>1195</v>
      </c>
      <c r="K121" s="316"/>
    </row>
    <row r="122" spans="2:11" ht="17.25" customHeight="1">
      <c r="B122" s="315"/>
      <c r="C122" s="292" t="s">
        <v>1196</v>
      </c>
      <c r="D122" s="292"/>
      <c r="E122" s="292"/>
      <c r="F122" s="293" t="s">
        <v>1197</v>
      </c>
      <c r="G122" s="294"/>
      <c r="H122" s="292"/>
      <c r="I122" s="292"/>
      <c r="J122" s="292" t="s">
        <v>1198</v>
      </c>
      <c r="K122" s="316"/>
    </row>
    <row r="123" spans="2:11" ht="5.25" customHeight="1">
      <c r="B123" s="317"/>
      <c r="C123" s="295"/>
      <c r="D123" s="295"/>
      <c r="E123" s="295"/>
      <c r="F123" s="295"/>
      <c r="G123" s="278"/>
      <c r="H123" s="295"/>
      <c r="I123" s="295"/>
      <c r="J123" s="295"/>
      <c r="K123" s="318"/>
    </row>
    <row r="124" spans="2:11" ht="15" customHeight="1">
      <c r="B124" s="317"/>
      <c r="C124" s="278" t="s">
        <v>1202</v>
      </c>
      <c r="D124" s="295"/>
      <c r="E124" s="295"/>
      <c r="F124" s="297" t="s">
        <v>1199</v>
      </c>
      <c r="G124" s="278"/>
      <c r="H124" s="278" t="s">
        <v>1237</v>
      </c>
      <c r="I124" s="278" t="s">
        <v>1201</v>
      </c>
      <c r="J124" s="278">
        <v>120</v>
      </c>
      <c r="K124" s="319"/>
    </row>
    <row r="125" spans="2:11" ht="15" customHeight="1">
      <c r="B125" s="317"/>
      <c r="C125" s="278" t="s">
        <v>1246</v>
      </c>
      <c r="D125" s="278"/>
      <c r="E125" s="278"/>
      <c r="F125" s="297" t="s">
        <v>1199</v>
      </c>
      <c r="G125" s="278"/>
      <c r="H125" s="278" t="s">
        <v>1247</v>
      </c>
      <c r="I125" s="278" t="s">
        <v>1201</v>
      </c>
      <c r="J125" s="278" t="s">
        <v>1248</v>
      </c>
      <c r="K125" s="319"/>
    </row>
    <row r="126" spans="2:11" ht="15" customHeight="1">
      <c r="B126" s="317"/>
      <c r="C126" s="278" t="s">
        <v>1148</v>
      </c>
      <c r="D126" s="278"/>
      <c r="E126" s="278"/>
      <c r="F126" s="297" t="s">
        <v>1199</v>
      </c>
      <c r="G126" s="278"/>
      <c r="H126" s="278" t="s">
        <v>1249</v>
      </c>
      <c r="I126" s="278" t="s">
        <v>1201</v>
      </c>
      <c r="J126" s="278" t="s">
        <v>1248</v>
      </c>
      <c r="K126" s="319"/>
    </row>
    <row r="127" spans="2:11" ht="15" customHeight="1">
      <c r="B127" s="317"/>
      <c r="C127" s="278" t="s">
        <v>1209</v>
      </c>
      <c r="D127" s="278"/>
      <c r="E127" s="278"/>
      <c r="F127" s="297" t="s">
        <v>1081</v>
      </c>
      <c r="G127" s="278"/>
      <c r="H127" s="278" t="s">
        <v>1210</v>
      </c>
      <c r="I127" s="278" t="s">
        <v>1201</v>
      </c>
      <c r="J127" s="278">
        <v>15</v>
      </c>
      <c r="K127" s="319"/>
    </row>
    <row r="128" spans="2:11" ht="15" customHeight="1">
      <c r="B128" s="317"/>
      <c r="C128" s="299" t="s">
        <v>1211</v>
      </c>
      <c r="D128" s="299"/>
      <c r="E128" s="299"/>
      <c r="F128" s="300" t="s">
        <v>1081</v>
      </c>
      <c r="G128" s="299"/>
      <c r="H128" s="299" t="s">
        <v>1212</v>
      </c>
      <c r="I128" s="299" t="s">
        <v>1201</v>
      </c>
      <c r="J128" s="299">
        <v>15</v>
      </c>
      <c r="K128" s="319"/>
    </row>
    <row r="129" spans="2:11" ht="15" customHeight="1">
      <c r="B129" s="317"/>
      <c r="C129" s="299" t="s">
        <v>1213</v>
      </c>
      <c r="D129" s="299"/>
      <c r="E129" s="299"/>
      <c r="F129" s="300" t="s">
        <v>1081</v>
      </c>
      <c r="G129" s="299"/>
      <c r="H129" s="299" t="s">
        <v>1214</v>
      </c>
      <c r="I129" s="299" t="s">
        <v>1201</v>
      </c>
      <c r="J129" s="299">
        <v>20</v>
      </c>
      <c r="K129" s="319"/>
    </row>
    <row r="130" spans="2:11" ht="15" customHeight="1">
      <c r="B130" s="317"/>
      <c r="C130" s="299" t="s">
        <v>1215</v>
      </c>
      <c r="D130" s="299"/>
      <c r="E130" s="299"/>
      <c r="F130" s="300" t="s">
        <v>1081</v>
      </c>
      <c r="G130" s="299"/>
      <c r="H130" s="299" t="s">
        <v>1216</v>
      </c>
      <c r="I130" s="299" t="s">
        <v>1201</v>
      </c>
      <c r="J130" s="299">
        <v>20</v>
      </c>
      <c r="K130" s="319"/>
    </row>
    <row r="131" spans="2:11" ht="15" customHeight="1">
      <c r="B131" s="317"/>
      <c r="C131" s="278" t="s">
        <v>1204</v>
      </c>
      <c r="D131" s="278"/>
      <c r="E131" s="278"/>
      <c r="F131" s="297" t="s">
        <v>1081</v>
      </c>
      <c r="G131" s="278"/>
      <c r="H131" s="278" t="s">
        <v>1237</v>
      </c>
      <c r="I131" s="278" t="s">
        <v>1201</v>
      </c>
      <c r="J131" s="278">
        <v>50</v>
      </c>
      <c r="K131" s="319"/>
    </row>
    <row r="132" spans="2:11" ht="15" customHeight="1">
      <c r="B132" s="317"/>
      <c r="C132" s="278" t="s">
        <v>1217</v>
      </c>
      <c r="D132" s="278"/>
      <c r="E132" s="278"/>
      <c r="F132" s="297" t="s">
        <v>1081</v>
      </c>
      <c r="G132" s="278"/>
      <c r="H132" s="278" t="s">
        <v>1237</v>
      </c>
      <c r="I132" s="278" t="s">
        <v>1201</v>
      </c>
      <c r="J132" s="278">
        <v>50</v>
      </c>
      <c r="K132" s="319"/>
    </row>
    <row r="133" spans="2:11" ht="15" customHeight="1">
      <c r="B133" s="317"/>
      <c r="C133" s="278" t="s">
        <v>1223</v>
      </c>
      <c r="D133" s="278"/>
      <c r="E133" s="278"/>
      <c r="F133" s="297" t="s">
        <v>1081</v>
      </c>
      <c r="G133" s="278"/>
      <c r="H133" s="278" t="s">
        <v>1237</v>
      </c>
      <c r="I133" s="278" t="s">
        <v>1201</v>
      </c>
      <c r="J133" s="278">
        <v>50</v>
      </c>
      <c r="K133" s="319"/>
    </row>
    <row r="134" spans="2:11" ht="15" customHeight="1">
      <c r="B134" s="317"/>
      <c r="C134" s="278" t="s">
        <v>1225</v>
      </c>
      <c r="D134" s="278"/>
      <c r="E134" s="278"/>
      <c r="F134" s="297" t="s">
        <v>1081</v>
      </c>
      <c r="G134" s="278"/>
      <c r="H134" s="278" t="s">
        <v>1237</v>
      </c>
      <c r="I134" s="278" t="s">
        <v>1201</v>
      </c>
      <c r="J134" s="278">
        <v>50</v>
      </c>
      <c r="K134" s="319"/>
    </row>
    <row r="135" spans="2:11" ht="15" customHeight="1">
      <c r="B135" s="317"/>
      <c r="C135" s="278" t="s">
        <v>118</v>
      </c>
      <c r="D135" s="278"/>
      <c r="E135" s="278"/>
      <c r="F135" s="297" t="s">
        <v>1081</v>
      </c>
      <c r="G135" s="278"/>
      <c r="H135" s="278" t="s">
        <v>1250</v>
      </c>
      <c r="I135" s="278" t="s">
        <v>1201</v>
      </c>
      <c r="J135" s="278">
        <v>255</v>
      </c>
      <c r="K135" s="319"/>
    </row>
    <row r="136" spans="2:11" ht="15" customHeight="1">
      <c r="B136" s="317"/>
      <c r="C136" s="278" t="s">
        <v>1227</v>
      </c>
      <c r="D136" s="278"/>
      <c r="E136" s="278"/>
      <c r="F136" s="297" t="s">
        <v>1199</v>
      </c>
      <c r="G136" s="278"/>
      <c r="H136" s="278" t="s">
        <v>1251</v>
      </c>
      <c r="I136" s="278" t="s">
        <v>1229</v>
      </c>
      <c r="J136" s="278"/>
      <c r="K136" s="319"/>
    </row>
    <row r="137" spans="2:11" ht="15" customHeight="1">
      <c r="B137" s="317"/>
      <c r="C137" s="278" t="s">
        <v>1230</v>
      </c>
      <c r="D137" s="278"/>
      <c r="E137" s="278"/>
      <c r="F137" s="297" t="s">
        <v>1199</v>
      </c>
      <c r="G137" s="278"/>
      <c r="H137" s="278" t="s">
        <v>1252</v>
      </c>
      <c r="I137" s="278" t="s">
        <v>1232</v>
      </c>
      <c r="J137" s="278"/>
      <c r="K137" s="319"/>
    </row>
    <row r="138" spans="2:11" ht="15" customHeight="1">
      <c r="B138" s="317"/>
      <c r="C138" s="278" t="s">
        <v>1233</v>
      </c>
      <c r="D138" s="278"/>
      <c r="E138" s="278"/>
      <c r="F138" s="297" t="s">
        <v>1199</v>
      </c>
      <c r="G138" s="278"/>
      <c r="H138" s="278" t="s">
        <v>1233</v>
      </c>
      <c r="I138" s="278" t="s">
        <v>1232</v>
      </c>
      <c r="J138" s="278"/>
      <c r="K138" s="319"/>
    </row>
    <row r="139" spans="2:11" ht="15" customHeight="1">
      <c r="B139" s="317"/>
      <c r="C139" s="278" t="s">
        <v>38</v>
      </c>
      <c r="D139" s="278"/>
      <c r="E139" s="278"/>
      <c r="F139" s="297" t="s">
        <v>1199</v>
      </c>
      <c r="G139" s="278"/>
      <c r="H139" s="278" t="s">
        <v>1253</v>
      </c>
      <c r="I139" s="278" t="s">
        <v>1232</v>
      </c>
      <c r="J139" s="278"/>
      <c r="K139" s="319"/>
    </row>
    <row r="140" spans="2:11" ht="15" customHeight="1">
      <c r="B140" s="317"/>
      <c r="C140" s="278" t="s">
        <v>1254</v>
      </c>
      <c r="D140" s="278"/>
      <c r="E140" s="278"/>
      <c r="F140" s="297" t="s">
        <v>1199</v>
      </c>
      <c r="G140" s="278"/>
      <c r="H140" s="278" t="s">
        <v>1255</v>
      </c>
      <c r="I140" s="278" t="s">
        <v>1232</v>
      </c>
      <c r="J140" s="278"/>
      <c r="K140" s="319"/>
    </row>
    <row r="141" spans="2:11" ht="15" customHeight="1">
      <c r="B141" s="320"/>
      <c r="C141" s="321"/>
      <c r="D141" s="321"/>
      <c r="E141" s="321"/>
      <c r="F141" s="321"/>
      <c r="G141" s="321"/>
      <c r="H141" s="321"/>
      <c r="I141" s="321"/>
      <c r="J141" s="321"/>
      <c r="K141" s="322"/>
    </row>
    <row r="142" spans="2:11" ht="18.75" customHeight="1">
      <c r="B142" s="274"/>
      <c r="C142" s="274"/>
      <c r="D142" s="274"/>
      <c r="E142" s="274"/>
      <c r="F142" s="309"/>
      <c r="G142" s="274"/>
      <c r="H142" s="274"/>
      <c r="I142" s="274"/>
      <c r="J142" s="274"/>
      <c r="K142" s="274"/>
    </row>
    <row r="143" spans="2:11" ht="18.75" customHeight="1">
      <c r="B143" s="284"/>
      <c r="C143" s="284"/>
      <c r="D143" s="284"/>
      <c r="E143" s="284"/>
      <c r="F143" s="284"/>
      <c r="G143" s="284"/>
      <c r="H143" s="284"/>
      <c r="I143" s="284"/>
      <c r="J143" s="284"/>
      <c r="K143" s="284"/>
    </row>
    <row r="144" spans="2:11" ht="7.5" customHeight="1">
      <c r="B144" s="285"/>
      <c r="C144" s="286"/>
      <c r="D144" s="286"/>
      <c r="E144" s="286"/>
      <c r="F144" s="286"/>
      <c r="G144" s="286"/>
      <c r="H144" s="286"/>
      <c r="I144" s="286"/>
      <c r="J144" s="286"/>
      <c r="K144" s="287"/>
    </row>
    <row r="145" spans="2:11" ht="45" customHeight="1">
      <c r="B145" s="288"/>
      <c r="C145" s="393" t="s">
        <v>1256</v>
      </c>
      <c r="D145" s="393"/>
      <c r="E145" s="393"/>
      <c r="F145" s="393"/>
      <c r="G145" s="393"/>
      <c r="H145" s="393"/>
      <c r="I145" s="393"/>
      <c r="J145" s="393"/>
      <c r="K145" s="289"/>
    </row>
    <row r="146" spans="2:11" ht="17.25" customHeight="1">
      <c r="B146" s="288"/>
      <c r="C146" s="290" t="s">
        <v>1193</v>
      </c>
      <c r="D146" s="290"/>
      <c r="E146" s="290"/>
      <c r="F146" s="290" t="s">
        <v>1194</v>
      </c>
      <c r="G146" s="291"/>
      <c r="H146" s="290" t="s">
        <v>113</v>
      </c>
      <c r="I146" s="290" t="s">
        <v>57</v>
      </c>
      <c r="J146" s="290" t="s">
        <v>1195</v>
      </c>
      <c r="K146" s="289"/>
    </row>
    <row r="147" spans="2:11" ht="17.25" customHeight="1">
      <c r="B147" s="288"/>
      <c r="C147" s="292" t="s">
        <v>1196</v>
      </c>
      <c r="D147" s="292"/>
      <c r="E147" s="292"/>
      <c r="F147" s="293" t="s">
        <v>1197</v>
      </c>
      <c r="G147" s="294"/>
      <c r="H147" s="292"/>
      <c r="I147" s="292"/>
      <c r="J147" s="292" t="s">
        <v>1198</v>
      </c>
      <c r="K147" s="289"/>
    </row>
    <row r="148" spans="2:11" ht="5.25" customHeight="1">
      <c r="B148" s="298"/>
      <c r="C148" s="295"/>
      <c r="D148" s="295"/>
      <c r="E148" s="295"/>
      <c r="F148" s="295"/>
      <c r="G148" s="296"/>
      <c r="H148" s="295"/>
      <c r="I148" s="295"/>
      <c r="J148" s="295"/>
      <c r="K148" s="319"/>
    </row>
    <row r="149" spans="2:11" ht="15" customHeight="1">
      <c r="B149" s="298"/>
      <c r="C149" s="323" t="s">
        <v>1202</v>
      </c>
      <c r="D149" s="278"/>
      <c r="E149" s="278"/>
      <c r="F149" s="324" t="s">
        <v>1199</v>
      </c>
      <c r="G149" s="278"/>
      <c r="H149" s="323" t="s">
        <v>1237</v>
      </c>
      <c r="I149" s="323" t="s">
        <v>1201</v>
      </c>
      <c r="J149" s="323">
        <v>120</v>
      </c>
      <c r="K149" s="319"/>
    </row>
    <row r="150" spans="2:11" ht="15" customHeight="1">
      <c r="B150" s="298"/>
      <c r="C150" s="323" t="s">
        <v>1246</v>
      </c>
      <c r="D150" s="278"/>
      <c r="E150" s="278"/>
      <c r="F150" s="324" t="s">
        <v>1199</v>
      </c>
      <c r="G150" s="278"/>
      <c r="H150" s="323" t="s">
        <v>1257</v>
      </c>
      <c r="I150" s="323" t="s">
        <v>1201</v>
      </c>
      <c r="J150" s="323" t="s">
        <v>1248</v>
      </c>
      <c r="K150" s="319"/>
    </row>
    <row r="151" spans="2:11" ht="15" customHeight="1">
      <c r="B151" s="298"/>
      <c r="C151" s="323" t="s">
        <v>1148</v>
      </c>
      <c r="D151" s="278"/>
      <c r="E151" s="278"/>
      <c r="F151" s="324" t="s">
        <v>1199</v>
      </c>
      <c r="G151" s="278"/>
      <c r="H151" s="323" t="s">
        <v>1258</v>
      </c>
      <c r="I151" s="323" t="s">
        <v>1201</v>
      </c>
      <c r="J151" s="323" t="s">
        <v>1248</v>
      </c>
      <c r="K151" s="319"/>
    </row>
    <row r="152" spans="2:11" ht="15" customHeight="1">
      <c r="B152" s="298"/>
      <c r="C152" s="323" t="s">
        <v>1204</v>
      </c>
      <c r="D152" s="278"/>
      <c r="E152" s="278"/>
      <c r="F152" s="324" t="s">
        <v>1081</v>
      </c>
      <c r="G152" s="278"/>
      <c r="H152" s="323" t="s">
        <v>1237</v>
      </c>
      <c r="I152" s="323" t="s">
        <v>1201</v>
      </c>
      <c r="J152" s="323">
        <v>50</v>
      </c>
      <c r="K152" s="319"/>
    </row>
    <row r="153" spans="2:11" ht="15" customHeight="1">
      <c r="B153" s="298"/>
      <c r="C153" s="323" t="s">
        <v>1206</v>
      </c>
      <c r="D153" s="278"/>
      <c r="E153" s="278"/>
      <c r="F153" s="324" t="s">
        <v>1199</v>
      </c>
      <c r="G153" s="278"/>
      <c r="H153" s="323" t="s">
        <v>1237</v>
      </c>
      <c r="I153" s="323" t="s">
        <v>1208</v>
      </c>
      <c r="J153" s="323"/>
      <c r="K153" s="319"/>
    </row>
    <row r="154" spans="2:11" ht="15" customHeight="1">
      <c r="B154" s="298"/>
      <c r="C154" s="323" t="s">
        <v>1217</v>
      </c>
      <c r="D154" s="278"/>
      <c r="E154" s="278"/>
      <c r="F154" s="324" t="s">
        <v>1081</v>
      </c>
      <c r="G154" s="278"/>
      <c r="H154" s="323" t="s">
        <v>1237</v>
      </c>
      <c r="I154" s="323" t="s">
        <v>1201</v>
      </c>
      <c r="J154" s="323">
        <v>50</v>
      </c>
      <c r="K154" s="319"/>
    </row>
    <row r="155" spans="2:11" ht="15" customHeight="1">
      <c r="B155" s="298"/>
      <c r="C155" s="323" t="s">
        <v>1225</v>
      </c>
      <c r="D155" s="278"/>
      <c r="E155" s="278"/>
      <c r="F155" s="324" t="s">
        <v>1081</v>
      </c>
      <c r="G155" s="278"/>
      <c r="H155" s="323" t="s">
        <v>1237</v>
      </c>
      <c r="I155" s="323" t="s">
        <v>1201</v>
      </c>
      <c r="J155" s="323">
        <v>50</v>
      </c>
      <c r="K155" s="319"/>
    </row>
    <row r="156" spans="2:11" ht="15" customHeight="1">
      <c r="B156" s="298"/>
      <c r="C156" s="323" t="s">
        <v>1223</v>
      </c>
      <c r="D156" s="278"/>
      <c r="E156" s="278"/>
      <c r="F156" s="324" t="s">
        <v>1081</v>
      </c>
      <c r="G156" s="278"/>
      <c r="H156" s="323" t="s">
        <v>1237</v>
      </c>
      <c r="I156" s="323" t="s">
        <v>1201</v>
      </c>
      <c r="J156" s="323">
        <v>50</v>
      </c>
      <c r="K156" s="319"/>
    </row>
    <row r="157" spans="2:11" ht="15" customHeight="1">
      <c r="B157" s="298"/>
      <c r="C157" s="323" t="s">
        <v>97</v>
      </c>
      <c r="D157" s="278"/>
      <c r="E157" s="278"/>
      <c r="F157" s="324" t="s">
        <v>1199</v>
      </c>
      <c r="G157" s="278"/>
      <c r="H157" s="323" t="s">
        <v>1259</v>
      </c>
      <c r="I157" s="323" t="s">
        <v>1201</v>
      </c>
      <c r="J157" s="323" t="s">
        <v>1260</v>
      </c>
      <c r="K157" s="319"/>
    </row>
    <row r="158" spans="2:11" ht="15" customHeight="1">
      <c r="B158" s="298"/>
      <c r="C158" s="323" t="s">
        <v>1261</v>
      </c>
      <c r="D158" s="278"/>
      <c r="E158" s="278"/>
      <c r="F158" s="324" t="s">
        <v>1199</v>
      </c>
      <c r="G158" s="278"/>
      <c r="H158" s="323" t="s">
        <v>1262</v>
      </c>
      <c r="I158" s="323" t="s">
        <v>1232</v>
      </c>
      <c r="J158" s="323"/>
      <c r="K158" s="319"/>
    </row>
    <row r="159" spans="2:11" ht="15" customHeight="1">
      <c r="B159" s="325"/>
      <c r="C159" s="307"/>
      <c r="D159" s="307"/>
      <c r="E159" s="307"/>
      <c r="F159" s="307"/>
      <c r="G159" s="307"/>
      <c r="H159" s="307"/>
      <c r="I159" s="307"/>
      <c r="J159" s="307"/>
      <c r="K159" s="326"/>
    </row>
    <row r="160" spans="2:11" ht="18.75" customHeight="1">
      <c r="B160" s="274"/>
      <c r="C160" s="278"/>
      <c r="D160" s="278"/>
      <c r="E160" s="278"/>
      <c r="F160" s="297"/>
      <c r="G160" s="278"/>
      <c r="H160" s="278"/>
      <c r="I160" s="278"/>
      <c r="J160" s="278"/>
      <c r="K160" s="274"/>
    </row>
    <row r="161" spans="2:11" ht="18.75" customHeight="1">
      <c r="B161" s="284"/>
      <c r="C161" s="284"/>
      <c r="D161" s="284"/>
      <c r="E161" s="284"/>
      <c r="F161" s="284"/>
      <c r="G161" s="284"/>
      <c r="H161" s="284"/>
      <c r="I161" s="284"/>
      <c r="J161" s="284"/>
      <c r="K161" s="284"/>
    </row>
    <row r="162" spans="2:11" ht="7.5" customHeight="1">
      <c r="B162" s="266"/>
      <c r="C162" s="267"/>
      <c r="D162" s="267"/>
      <c r="E162" s="267"/>
      <c r="F162" s="267"/>
      <c r="G162" s="267"/>
      <c r="H162" s="267"/>
      <c r="I162" s="267"/>
      <c r="J162" s="267"/>
      <c r="K162" s="268"/>
    </row>
    <row r="163" spans="2:11" ht="45" customHeight="1">
      <c r="B163" s="269"/>
      <c r="C163" s="392" t="s">
        <v>1263</v>
      </c>
      <c r="D163" s="392"/>
      <c r="E163" s="392"/>
      <c r="F163" s="392"/>
      <c r="G163" s="392"/>
      <c r="H163" s="392"/>
      <c r="I163" s="392"/>
      <c r="J163" s="392"/>
      <c r="K163" s="270"/>
    </row>
    <row r="164" spans="2:11" ht="17.25" customHeight="1">
      <c r="B164" s="269"/>
      <c r="C164" s="290" t="s">
        <v>1193</v>
      </c>
      <c r="D164" s="290"/>
      <c r="E164" s="290"/>
      <c r="F164" s="290" t="s">
        <v>1194</v>
      </c>
      <c r="G164" s="327"/>
      <c r="H164" s="328" t="s">
        <v>113</v>
      </c>
      <c r="I164" s="328" t="s">
        <v>57</v>
      </c>
      <c r="J164" s="290" t="s">
        <v>1195</v>
      </c>
      <c r="K164" s="270"/>
    </row>
    <row r="165" spans="2:11" ht="17.25" customHeight="1">
      <c r="B165" s="271"/>
      <c r="C165" s="292" t="s">
        <v>1196</v>
      </c>
      <c r="D165" s="292"/>
      <c r="E165" s="292"/>
      <c r="F165" s="293" t="s">
        <v>1197</v>
      </c>
      <c r="G165" s="329"/>
      <c r="H165" s="330"/>
      <c r="I165" s="330"/>
      <c r="J165" s="292" t="s">
        <v>1198</v>
      </c>
      <c r="K165" s="272"/>
    </row>
    <row r="166" spans="2:11" ht="5.25" customHeight="1">
      <c r="B166" s="298"/>
      <c r="C166" s="295"/>
      <c r="D166" s="295"/>
      <c r="E166" s="295"/>
      <c r="F166" s="295"/>
      <c r="G166" s="296"/>
      <c r="H166" s="295"/>
      <c r="I166" s="295"/>
      <c r="J166" s="295"/>
      <c r="K166" s="319"/>
    </row>
    <row r="167" spans="2:11" ht="15" customHeight="1">
      <c r="B167" s="298"/>
      <c r="C167" s="278" t="s">
        <v>1202</v>
      </c>
      <c r="D167" s="278"/>
      <c r="E167" s="278"/>
      <c r="F167" s="297" t="s">
        <v>1199</v>
      </c>
      <c r="G167" s="278"/>
      <c r="H167" s="278" t="s">
        <v>1237</v>
      </c>
      <c r="I167" s="278" t="s">
        <v>1201</v>
      </c>
      <c r="J167" s="278">
        <v>120</v>
      </c>
      <c r="K167" s="319"/>
    </row>
    <row r="168" spans="2:11" ht="15" customHeight="1">
      <c r="B168" s="298"/>
      <c r="C168" s="278" t="s">
        <v>1246</v>
      </c>
      <c r="D168" s="278"/>
      <c r="E168" s="278"/>
      <c r="F168" s="297" t="s">
        <v>1199</v>
      </c>
      <c r="G168" s="278"/>
      <c r="H168" s="278" t="s">
        <v>1247</v>
      </c>
      <c r="I168" s="278" t="s">
        <v>1201</v>
      </c>
      <c r="J168" s="278" t="s">
        <v>1248</v>
      </c>
      <c r="K168" s="319"/>
    </row>
    <row r="169" spans="2:11" ht="15" customHeight="1">
      <c r="B169" s="298"/>
      <c r="C169" s="278" t="s">
        <v>1148</v>
      </c>
      <c r="D169" s="278"/>
      <c r="E169" s="278"/>
      <c r="F169" s="297" t="s">
        <v>1199</v>
      </c>
      <c r="G169" s="278"/>
      <c r="H169" s="278" t="s">
        <v>1264</v>
      </c>
      <c r="I169" s="278" t="s">
        <v>1201</v>
      </c>
      <c r="J169" s="278" t="s">
        <v>1248</v>
      </c>
      <c r="K169" s="319"/>
    </row>
    <row r="170" spans="2:11" ht="15" customHeight="1">
      <c r="B170" s="298"/>
      <c r="C170" s="278" t="s">
        <v>1204</v>
      </c>
      <c r="D170" s="278"/>
      <c r="E170" s="278"/>
      <c r="F170" s="297" t="s">
        <v>1081</v>
      </c>
      <c r="G170" s="278"/>
      <c r="H170" s="278" t="s">
        <v>1264</v>
      </c>
      <c r="I170" s="278" t="s">
        <v>1201</v>
      </c>
      <c r="J170" s="278">
        <v>50</v>
      </c>
      <c r="K170" s="319"/>
    </row>
    <row r="171" spans="2:11" ht="15" customHeight="1">
      <c r="B171" s="298"/>
      <c r="C171" s="278" t="s">
        <v>1206</v>
      </c>
      <c r="D171" s="278"/>
      <c r="E171" s="278"/>
      <c r="F171" s="297" t="s">
        <v>1199</v>
      </c>
      <c r="G171" s="278"/>
      <c r="H171" s="278" t="s">
        <v>1264</v>
      </c>
      <c r="I171" s="278" t="s">
        <v>1208</v>
      </c>
      <c r="J171" s="278"/>
      <c r="K171" s="319"/>
    </row>
    <row r="172" spans="2:11" ht="15" customHeight="1">
      <c r="B172" s="298"/>
      <c r="C172" s="278" t="s">
        <v>1217</v>
      </c>
      <c r="D172" s="278"/>
      <c r="E172" s="278"/>
      <c r="F172" s="297" t="s">
        <v>1081</v>
      </c>
      <c r="G172" s="278"/>
      <c r="H172" s="278" t="s">
        <v>1264</v>
      </c>
      <c r="I172" s="278" t="s">
        <v>1201</v>
      </c>
      <c r="J172" s="278">
        <v>50</v>
      </c>
      <c r="K172" s="319"/>
    </row>
    <row r="173" spans="2:11" ht="15" customHeight="1">
      <c r="B173" s="298"/>
      <c r="C173" s="278" t="s">
        <v>1225</v>
      </c>
      <c r="D173" s="278"/>
      <c r="E173" s="278"/>
      <c r="F173" s="297" t="s">
        <v>1081</v>
      </c>
      <c r="G173" s="278"/>
      <c r="H173" s="278" t="s">
        <v>1264</v>
      </c>
      <c r="I173" s="278" t="s">
        <v>1201</v>
      </c>
      <c r="J173" s="278">
        <v>50</v>
      </c>
      <c r="K173" s="319"/>
    </row>
    <row r="174" spans="2:11" ht="15" customHeight="1">
      <c r="B174" s="298"/>
      <c r="C174" s="278" t="s">
        <v>1223</v>
      </c>
      <c r="D174" s="278"/>
      <c r="E174" s="278"/>
      <c r="F174" s="297" t="s">
        <v>1081</v>
      </c>
      <c r="G174" s="278"/>
      <c r="H174" s="278" t="s">
        <v>1264</v>
      </c>
      <c r="I174" s="278" t="s">
        <v>1201</v>
      </c>
      <c r="J174" s="278">
        <v>50</v>
      </c>
      <c r="K174" s="319"/>
    </row>
    <row r="175" spans="2:11" ht="15" customHeight="1">
      <c r="B175" s="298"/>
      <c r="C175" s="278" t="s">
        <v>112</v>
      </c>
      <c r="D175" s="278"/>
      <c r="E175" s="278"/>
      <c r="F175" s="297" t="s">
        <v>1199</v>
      </c>
      <c r="G175" s="278"/>
      <c r="H175" s="278" t="s">
        <v>1265</v>
      </c>
      <c r="I175" s="278" t="s">
        <v>1266</v>
      </c>
      <c r="J175" s="278"/>
      <c r="K175" s="319"/>
    </row>
    <row r="176" spans="2:11" ht="15" customHeight="1">
      <c r="B176" s="298"/>
      <c r="C176" s="278" t="s">
        <v>57</v>
      </c>
      <c r="D176" s="278"/>
      <c r="E176" s="278"/>
      <c r="F176" s="297" t="s">
        <v>1199</v>
      </c>
      <c r="G176" s="278"/>
      <c r="H176" s="278" t="s">
        <v>1267</v>
      </c>
      <c r="I176" s="278" t="s">
        <v>1268</v>
      </c>
      <c r="J176" s="278">
        <v>1</v>
      </c>
      <c r="K176" s="319"/>
    </row>
    <row r="177" spans="2:11" ht="15" customHeight="1">
      <c r="B177" s="298"/>
      <c r="C177" s="278" t="s">
        <v>53</v>
      </c>
      <c r="D177" s="278"/>
      <c r="E177" s="278"/>
      <c r="F177" s="297" t="s">
        <v>1199</v>
      </c>
      <c r="G177" s="278"/>
      <c r="H177" s="278" t="s">
        <v>1269</v>
      </c>
      <c r="I177" s="278" t="s">
        <v>1201</v>
      </c>
      <c r="J177" s="278">
        <v>20</v>
      </c>
      <c r="K177" s="319"/>
    </row>
    <row r="178" spans="2:11" ht="15" customHeight="1">
      <c r="B178" s="298"/>
      <c r="C178" s="278" t="s">
        <v>113</v>
      </c>
      <c r="D178" s="278"/>
      <c r="E178" s="278"/>
      <c r="F178" s="297" t="s">
        <v>1199</v>
      </c>
      <c r="G178" s="278"/>
      <c r="H178" s="278" t="s">
        <v>1270</v>
      </c>
      <c r="I178" s="278" t="s">
        <v>1201</v>
      </c>
      <c r="J178" s="278">
        <v>255</v>
      </c>
      <c r="K178" s="319"/>
    </row>
    <row r="179" spans="2:11" ht="15" customHeight="1">
      <c r="B179" s="298"/>
      <c r="C179" s="278" t="s">
        <v>114</v>
      </c>
      <c r="D179" s="278"/>
      <c r="E179" s="278"/>
      <c r="F179" s="297" t="s">
        <v>1199</v>
      </c>
      <c r="G179" s="278"/>
      <c r="H179" s="278" t="s">
        <v>1164</v>
      </c>
      <c r="I179" s="278" t="s">
        <v>1201</v>
      </c>
      <c r="J179" s="278">
        <v>10</v>
      </c>
      <c r="K179" s="319"/>
    </row>
    <row r="180" spans="2:11" ht="15" customHeight="1">
      <c r="B180" s="298"/>
      <c r="C180" s="278" t="s">
        <v>115</v>
      </c>
      <c r="D180" s="278"/>
      <c r="E180" s="278"/>
      <c r="F180" s="297" t="s">
        <v>1199</v>
      </c>
      <c r="G180" s="278"/>
      <c r="H180" s="278" t="s">
        <v>1271</v>
      </c>
      <c r="I180" s="278" t="s">
        <v>1232</v>
      </c>
      <c r="J180" s="278"/>
      <c r="K180" s="319"/>
    </row>
    <row r="181" spans="2:11" ht="15" customHeight="1">
      <c r="B181" s="298"/>
      <c r="C181" s="278" t="s">
        <v>1272</v>
      </c>
      <c r="D181" s="278"/>
      <c r="E181" s="278"/>
      <c r="F181" s="297" t="s">
        <v>1199</v>
      </c>
      <c r="G181" s="278"/>
      <c r="H181" s="278" t="s">
        <v>1273</v>
      </c>
      <c r="I181" s="278" t="s">
        <v>1232</v>
      </c>
      <c r="J181" s="278"/>
      <c r="K181" s="319"/>
    </row>
    <row r="182" spans="2:11" ht="15" customHeight="1">
      <c r="B182" s="298"/>
      <c r="C182" s="278" t="s">
        <v>1261</v>
      </c>
      <c r="D182" s="278"/>
      <c r="E182" s="278"/>
      <c r="F182" s="297" t="s">
        <v>1199</v>
      </c>
      <c r="G182" s="278"/>
      <c r="H182" s="278" t="s">
        <v>1274</v>
      </c>
      <c r="I182" s="278" t="s">
        <v>1232</v>
      </c>
      <c r="J182" s="278"/>
      <c r="K182" s="319"/>
    </row>
    <row r="183" spans="2:11" ht="15" customHeight="1">
      <c r="B183" s="298"/>
      <c r="C183" s="278" t="s">
        <v>117</v>
      </c>
      <c r="D183" s="278"/>
      <c r="E183" s="278"/>
      <c r="F183" s="297" t="s">
        <v>1081</v>
      </c>
      <c r="G183" s="278"/>
      <c r="H183" s="278" t="s">
        <v>1275</v>
      </c>
      <c r="I183" s="278" t="s">
        <v>1201</v>
      </c>
      <c r="J183" s="278">
        <v>50</v>
      </c>
      <c r="K183" s="319"/>
    </row>
    <row r="184" spans="2:11" ht="15" customHeight="1">
      <c r="B184" s="298"/>
      <c r="C184" s="278" t="s">
        <v>1276</v>
      </c>
      <c r="D184" s="278"/>
      <c r="E184" s="278"/>
      <c r="F184" s="297" t="s">
        <v>1081</v>
      </c>
      <c r="G184" s="278"/>
      <c r="H184" s="278" t="s">
        <v>1277</v>
      </c>
      <c r="I184" s="278" t="s">
        <v>1278</v>
      </c>
      <c r="J184" s="278"/>
      <c r="K184" s="319"/>
    </row>
    <row r="185" spans="2:11" ht="15" customHeight="1">
      <c r="B185" s="298"/>
      <c r="C185" s="278" t="s">
        <v>1279</v>
      </c>
      <c r="D185" s="278"/>
      <c r="E185" s="278"/>
      <c r="F185" s="297" t="s">
        <v>1081</v>
      </c>
      <c r="G185" s="278"/>
      <c r="H185" s="278" t="s">
        <v>1280</v>
      </c>
      <c r="I185" s="278" t="s">
        <v>1278</v>
      </c>
      <c r="J185" s="278"/>
      <c r="K185" s="319"/>
    </row>
    <row r="186" spans="2:11" ht="15" customHeight="1">
      <c r="B186" s="298"/>
      <c r="C186" s="278" t="s">
        <v>1281</v>
      </c>
      <c r="D186" s="278"/>
      <c r="E186" s="278"/>
      <c r="F186" s="297" t="s">
        <v>1081</v>
      </c>
      <c r="G186" s="278"/>
      <c r="H186" s="278" t="s">
        <v>1282</v>
      </c>
      <c r="I186" s="278" t="s">
        <v>1278</v>
      </c>
      <c r="J186" s="278"/>
      <c r="K186" s="319"/>
    </row>
    <row r="187" spans="2:11" ht="15" customHeight="1">
      <c r="B187" s="298"/>
      <c r="C187" s="331" t="s">
        <v>1283</v>
      </c>
      <c r="D187" s="278"/>
      <c r="E187" s="278"/>
      <c r="F187" s="297" t="s">
        <v>1081</v>
      </c>
      <c r="G187" s="278"/>
      <c r="H187" s="278" t="s">
        <v>1284</v>
      </c>
      <c r="I187" s="278" t="s">
        <v>1285</v>
      </c>
      <c r="J187" s="332" t="s">
        <v>1286</v>
      </c>
      <c r="K187" s="319"/>
    </row>
    <row r="188" spans="2:11" ht="15" customHeight="1">
      <c r="B188" s="298"/>
      <c r="C188" s="283" t="s">
        <v>42</v>
      </c>
      <c r="D188" s="278"/>
      <c r="E188" s="278"/>
      <c r="F188" s="297" t="s">
        <v>1199</v>
      </c>
      <c r="G188" s="278"/>
      <c r="H188" s="274" t="s">
        <v>1287</v>
      </c>
      <c r="I188" s="278" t="s">
        <v>1288</v>
      </c>
      <c r="J188" s="278"/>
      <c r="K188" s="319"/>
    </row>
    <row r="189" spans="2:11" ht="15" customHeight="1">
      <c r="B189" s="298"/>
      <c r="C189" s="283" t="s">
        <v>1289</v>
      </c>
      <c r="D189" s="278"/>
      <c r="E189" s="278"/>
      <c r="F189" s="297" t="s">
        <v>1199</v>
      </c>
      <c r="G189" s="278"/>
      <c r="H189" s="278" t="s">
        <v>1290</v>
      </c>
      <c r="I189" s="278" t="s">
        <v>1232</v>
      </c>
      <c r="J189" s="278"/>
      <c r="K189" s="319"/>
    </row>
    <row r="190" spans="2:11" ht="15" customHeight="1">
      <c r="B190" s="298"/>
      <c r="C190" s="283" t="s">
        <v>1291</v>
      </c>
      <c r="D190" s="278"/>
      <c r="E190" s="278"/>
      <c r="F190" s="297" t="s">
        <v>1199</v>
      </c>
      <c r="G190" s="278"/>
      <c r="H190" s="278" t="s">
        <v>1292</v>
      </c>
      <c r="I190" s="278" t="s">
        <v>1232</v>
      </c>
      <c r="J190" s="278"/>
      <c r="K190" s="319"/>
    </row>
    <row r="191" spans="2:11" ht="15" customHeight="1">
      <c r="B191" s="298"/>
      <c r="C191" s="283" t="s">
        <v>1293</v>
      </c>
      <c r="D191" s="278"/>
      <c r="E191" s="278"/>
      <c r="F191" s="297" t="s">
        <v>1081</v>
      </c>
      <c r="G191" s="278"/>
      <c r="H191" s="278" t="s">
        <v>1294</v>
      </c>
      <c r="I191" s="278" t="s">
        <v>1232</v>
      </c>
      <c r="J191" s="278"/>
      <c r="K191" s="319"/>
    </row>
    <row r="192" spans="2:11" ht="15" customHeight="1">
      <c r="B192" s="325"/>
      <c r="C192" s="333"/>
      <c r="D192" s="307"/>
      <c r="E192" s="307"/>
      <c r="F192" s="307"/>
      <c r="G192" s="307"/>
      <c r="H192" s="307"/>
      <c r="I192" s="307"/>
      <c r="J192" s="307"/>
      <c r="K192" s="326"/>
    </row>
    <row r="193" spans="2:11" ht="18.75" customHeight="1">
      <c r="B193" s="274"/>
      <c r="C193" s="278"/>
      <c r="D193" s="278"/>
      <c r="E193" s="278"/>
      <c r="F193" s="297"/>
      <c r="G193" s="278"/>
      <c r="H193" s="278"/>
      <c r="I193" s="278"/>
      <c r="J193" s="278"/>
      <c r="K193" s="274"/>
    </row>
    <row r="194" spans="2:11" ht="18.75" customHeight="1">
      <c r="B194" s="274"/>
      <c r="C194" s="278"/>
      <c r="D194" s="278"/>
      <c r="E194" s="278"/>
      <c r="F194" s="297"/>
      <c r="G194" s="278"/>
      <c r="H194" s="278"/>
      <c r="I194" s="278"/>
      <c r="J194" s="278"/>
      <c r="K194" s="274"/>
    </row>
    <row r="195" spans="2:11" ht="18.75" customHeight="1">
      <c r="B195" s="284"/>
      <c r="C195" s="284"/>
      <c r="D195" s="284"/>
      <c r="E195" s="284"/>
      <c r="F195" s="284"/>
      <c r="G195" s="284"/>
      <c r="H195" s="284"/>
      <c r="I195" s="284"/>
      <c r="J195" s="284"/>
      <c r="K195" s="284"/>
    </row>
    <row r="196" spans="2:11" ht="13.5">
      <c r="B196" s="266"/>
      <c r="C196" s="267"/>
      <c r="D196" s="267"/>
      <c r="E196" s="267"/>
      <c r="F196" s="267"/>
      <c r="G196" s="267"/>
      <c r="H196" s="267"/>
      <c r="I196" s="267"/>
      <c r="J196" s="267"/>
      <c r="K196" s="268"/>
    </row>
    <row r="197" spans="2:11" ht="21">
      <c r="B197" s="269"/>
      <c r="C197" s="392" t="s">
        <v>1295</v>
      </c>
      <c r="D197" s="392"/>
      <c r="E197" s="392"/>
      <c r="F197" s="392"/>
      <c r="G197" s="392"/>
      <c r="H197" s="392"/>
      <c r="I197" s="392"/>
      <c r="J197" s="392"/>
      <c r="K197" s="270"/>
    </row>
    <row r="198" spans="2:11" ht="25.5" customHeight="1">
      <c r="B198" s="269"/>
      <c r="C198" s="334" t="s">
        <v>1296</v>
      </c>
      <c r="D198" s="334"/>
      <c r="E198" s="334"/>
      <c r="F198" s="334" t="s">
        <v>1297</v>
      </c>
      <c r="G198" s="335"/>
      <c r="H198" s="391" t="s">
        <v>1298</v>
      </c>
      <c r="I198" s="391"/>
      <c r="J198" s="391"/>
      <c r="K198" s="270"/>
    </row>
    <row r="199" spans="2:11" ht="5.25" customHeight="1">
      <c r="B199" s="298"/>
      <c r="C199" s="295"/>
      <c r="D199" s="295"/>
      <c r="E199" s="295"/>
      <c r="F199" s="295"/>
      <c r="G199" s="278"/>
      <c r="H199" s="295"/>
      <c r="I199" s="295"/>
      <c r="J199" s="295"/>
      <c r="K199" s="319"/>
    </row>
    <row r="200" spans="2:11" ht="15" customHeight="1">
      <c r="B200" s="298"/>
      <c r="C200" s="278" t="s">
        <v>1288</v>
      </c>
      <c r="D200" s="278"/>
      <c r="E200" s="278"/>
      <c r="F200" s="297" t="s">
        <v>43</v>
      </c>
      <c r="G200" s="278"/>
      <c r="H200" s="389" t="s">
        <v>1299</v>
      </c>
      <c r="I200" s="389"/>
      <c r="J200" s="389"/>
      <c r="K200" s="319"/>
    </row>
    <row r="201" spans="2:11" ht="15" customHeight="1">
      <c r="B201" s="298"/>
      <c r="C201" s="304"/>
      <c r="D201" s="278"/>
      <c r="E201" s="278"/>
      <c r="F201" s="297" t="s">
        <v>44</v>
      </c>
      <c r="G201" s="278"/>
      <c r="H201" s="389" t="s">
        <v>1300</v>
      </c>
      <c r="I201" s="389"/>
      <c r="J201" s="389"/>
      <c r="K201" s="319"/>
    </row>
    <row r="202" spans="2:11" ht="15" customHeight="1">
      <c r="B202" s="298"/>
      <c r="C202" s="304"/>
      <c r="D202" s="278"/>
      <c r="E202" s="278"/>
      <c r="F202" s="297" t="s">
        <v>47</v>
      </c>
      <c r="G202" s="278"/>
      <c r="H202" s="389" t="s">
        <v>1301</v>
      </c>
      <c r="I202" s="389"/>
      <c r="J202" s="389"/>
      <c r="K202" s="319"/>
    </row>
    <row r="203" spans="2:11" ht="15" customHeight="1">
      <c r="B203" s="298"/>
      <c r="C203" s="278"/>
      <c r="D203" s="278"/>
      <c r="E203" s="278"/>
      <c r="F203" s="297" t="s">
        <v>45</v>
      </c>
      <c r="G203" s="278"/>
      <c r="H203" s="389" t="s">
        <v>1302</v>
      </c>
      <c r="I203" s="389"/>
      <c r="J203" s="389"/>
      <c r="K203" s="319"/>
    </row>
    <row r="204" spans="2:11" ht="15" customHeight="1">
      <c r="B204" s="298"/>
      <c r="C204" s="278"/>
      <c r="D204" s="278"/>
      <c r="E204" s="278"/>
      <c r="F204" s="297" t="s">
        <v>46</v>
      </c>
      <c r="G204" s="278"/>
      <c r="H204" s="389" t="s">
        <v>1303</v>
      </c>
      <c r="I204" s="389"/>
      <c r="J204" s="389"/>
      <c r="K204" s="319"/>
    </row>
    <row r="205" spans="2:11" ht="15" customHeight="1">
      <c r="B205" s="298"/>
      <c r="C205" s="278"/>
      <c r="D205" s="278"/>
      <c r="E205" s="278"/>
      <c r="F205" s="297"/>
      <c r="G205" s="278"/>
      <c r="H205" s="278"/>
      <c r="I205" s="278"/>
      <c r="J205" s="278"/>
      <c r="K205" s="319"/>
    </row>
    <row r="206" spans="2:11" ht="15" customHeight="1">
      <c r="B206" s="298"/>
      <c r="C206" s="278" t="s">
        <v>1244</v>
      </c>
      <c r="D206" s="278"/>
      <c r="E206" s="278"/>
      <c r="F206" s="297" t="s">
        <v>79</v>
      </c>
      <c r="G206" s="278"/>
      <c r="H206" s="389" t="s">
        <v>1304</v>
      </c>
      <c r="I206" s="389"/>
      <c r="J206" s="389"/>
      <c r="K206" s="319"/>
    </row>
    <row r="207" spans="2:11" ht="15" customHeight="1">
      <c r="B207" s="298"/>
      <c r="C207" s="304"/>
      <c r="D207" s="278"/>
      <c r="E207" s="278"/>
      <c r="F207" s="297" t="s">
        <v>1145</v>
      </c>
      <c r="G207" s="278"/>
      <c r="H207" s="389" t="s">
        <v>1146</v>
      </c>
      <c r="I207" s="389"/>
      <c r="J207" s="389"/>
      <c r="K207" s="319"/>
    </row>
    <row r="208" spans="2:11" ht="15" customHeight="1">
      <c r="B208" s="298"/>
      <c r="C208" s="278"/>
      <c r="D208" s="278"/>
      <c r="E208" s="278"/>
      <c r="F208" s="297" t="s">
        <v>1143</v>
      </c>
      <c r="G208" s="278"/>
      <c r="H208" s="389" t="s">
        <v>1305</v>
      </c>
      <c r="I208" s="389"/>
      <c r="J208" s="389"/>
      <c r="K208" s="319"/>
    </row>
    <row r="209" spans="2:11" ht="15" customHeight="1">
      <c r="B209" s="336"/>
      <c r="C209" s="304"/>
      <c r="D209" s="304"/>
      <c r="E209" s="304"/>
      <c r="F209" s="297" t="s">
        <v>86</v>
      </c>
      <c r="G209" s="283"/>
      <c r="H209" s="390" t="s">
        <v>85</v>
      </c>
      <c r="I209" s="390"/>
      <c r="J209" s="390"/>
      <c r="K209" s="337"/>
    </row>
    <row r="210" spans="2:11" ht="15" customHeight="1">
      <c r="B210" s="336"/>
      <c r="C210" s="304"/>
      <c r="D210" s="304"/>
      <c r="E210" s="304"/>
      <c r="F210" s="297" t="s">
        <v>1147</v>
      </c>
      <c r="G210" s="283"/>
      <c r="H210" s="390" t="s">
        <v>1306</v>
      </c>
      <c r="I210" s="390"/>
      <c r="J210" s="390"/>
      <c r="K210" s="337"/>
    </row>
    <row r="211" spans="2:11" ht="15" customHeight="1">
      <c r="B211" s="336"/>
      <c r="C211" s="304"/>
      <c r="D211" s="304"/>
      <c r="E211" s="304"/>
      <c r="F211" s="338"/>
      <c r="G211" s="283"/>
      <c r="H211" s="339"/>
      <c r="I211" s="339"/>
      <c r="J211" s="339"/>
      <c r="K211" s="337"/>
    </row>
    <row r="212" spans="2:11" ht="15" customHeight="1">
      <c r="B212" s="336"/>
      <c r="C212" s="278" t="s">
        <v>1268</v>
      </c>
      <c r="D212" s="304"/>
      <c r="E212" s="304"/>
      <c r="F212" s="297">
        <v>1</v>
      </c>
      <c r="G212" s="283"/>
      <c r="H212" s="390" t="s">
        <v>1307</v>
      </c>
      <c r="I212" s="390"/>
      <c r="J212" s="390"/>
      <c r="K212" s="337"/>
    </row>
    <row r="213" spans="2:11" ht="15" customHeight="1">
      <c r="B213" s="336"/>
      <c r="C213" s="304"/>
      <c r="D213" s="304"/>
      <c r="E213" s="304"/>
      <c r="F213" s="297">
        <v>2</v>
      </c>
      <c r="G213" s="283"/>
      <c r="H213" s="390" t="s">
        <v>1308</v>
      </c>
      <c r="I213" s="390"/>
      <c r="J213" s="390"/>
      <c r="K213" s="337"/>
    </row>
    <row r="214" spans="2:11" ht="15" customHeight="1">
      <c r="B214" s="336"/>
      <c r="C214" s="304"/>
      <c r="D214" s="304"/>
      <c r="E214" s="304"/>
      <c r="F214" s="297">
        <v>3</v>
      </c>
      <c r="G214" s="283"/>
      <c r="H214" s="390" t="s">
        <v>1309</v>
      </c>
      <c r="I214" s="390"/>
      <c r="J214" s="390"/>
      <c r="K214" s="337"/>
    </row>
    <row r="215" spans="2:11" ht="15" customHeight="1">
      <c r="B215" s="336"/>
      <c r="C215" s="304"/>
      <c r="D215" s="304"/>
      <c r="E215" s="304"/>
      <c r="F215" s="297">
        <v>4</v>
      </c>
      <c r="G215" s="283"/>
      <c r="H215" s="390" t="s">
        <v>1310</v>
      </c>
      <c r="I215" s="390"/>
      <c r="J215" s="390"/>
      <c r="K215" s="337"/>
    </row>
    <row r="216" spans="2:11" ht="12.75" customHeight="1">
      <c r="B216" s="340"/>
      <c r="C216" s="341"/>
      <c r="D216" s="341"/>
      <c r="E216" s="341"/>
      <c r="F216" s="341"/>
      <c r="G216" s="341"/>
      <c r="H216" s="341"/>
      <c r="I216" s="341"/>
      <c r="J216" s="341"/>
      <c r="K216" s="342"/>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 Čiklová</dc:creator>
  <cp:keywords/>
  <dc:description/>
  <cp:lastModifiedBy>cive1205@seznam.cz</cp:lastModifiedBy>
  <dcterms:created xsi:type="dcterms:W3CDTF">2017-05-24T11:55:41Z</dcterms:created>
  <dcterms:modified xsi:type="dcterms:W3CDTF">2017-05-24T11:55:56Z</dcterms:modified>
  <cp:category/>
  <cp:version/>
  <cp:contentType/>
  <cp:contentStatus/>
</cp:coreProperties>
</file>