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bookViews>
    <workbookView xWindow="0" yWindow="0" windowWidth="25200" windowHeight="11415" activeTab="0"/>
  </bookViews>
  <sheets>
    <sheet name="Rekapitulace stavby" sheetId="1" r:id="rId1"/>
    <sheet name="ST - Stavební část" sheetId="2" r:id="rId2"/>
    <sheet name="EL - Elektroinstalace" sheetId="3" r:id="rId3"/>
    <sheet name="OST - Ostatní náklady stavby" sheetId="4" r:id="rId4"/>
    <sheet name="Pokyny pro vyplnění" sheetId="5" r:id="rId5"/>
  </sheets>
  <definedNames>
    <definedName name="_xlnm._FilterDatabase" localSheetId="2" hidden="1">'EL - Elektroinstalace'!$C$83:$K$162</definedName>
    <definedName name="_xlnm._FilterDatabase" localSheetId="3" hidden="1">'OST - Ostatní náklady stavby'!$C$78:$K$100</definedName>
    <definedName name="_xlnm._FilterDatabase" localSheetId="1" hidden="1">'ST - Stavební část'!$C$95:$K$687</definedName>
    <definedName name="_xlnm.Print_Area" localSheetId="2">'EL - Elektroinstalace'!$C$4:$J$36,'EL - Elektroinstalace'!$C$42:$J$65,'EL - Elektroinstalace'!$C$71:$K$162</definedName>
    <definedName name="_xlnm.Print_Area" localSheetId="3">'OST - Ostatní náklady stavby'!$C$4:$J$36,'OST - Ostatní náklady stavby'!$C$42:$J$60,'OST - Ostatní náklady stavby'!$C$66:$K$100</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1">'ST - Stavební část'!$C$4:$J$36,'ST - Stavební část'!$C$42:$J$77,'ST - Stavební část'!$C$83:$K$687</definedName>
    <definedName name="_xlnm.Print_Titles" localSheetId="0">'Rekapitulace stavby'!$49:$49</definedName>
    <definedName name="_xlnm.Print_Titles" localSheetId="1">'ST - Stavební část'!$95:$95</definedName>
    <definedName name="_xlnm.Print_Titles" localSheetId="2">'EL - Elektroinstalace'!$83:$83</definedName>
    <definedName name="_xlnm.Print_Titles" localSheetId="3">'OST - Ostatní náklady stavby'!$78:$78</definedName>
  </definedNames>
  <calcPr calcId="171027"/>
</workbook>
</file>

<file path=xl/sharedStrings.xml><?xml version="1.0" encoding="utf-8"?>
<sst xmlns="http://schemas.openxmlformats.org/spreadsheetml/2006/main" count="8010" uniqueCount="1406">
  <si>
    <t>Export VZ</t>
  </si>
  <si>
    <t>List obsahuje:</t>
  </si>
  <si>
    <t>1) Rekapitulace stavby</t>
  </si>
  <si>
    <t>2) Rekapitulace objektů stavby a soupisů prací</t>
  </si>
  <si>
    <t>3.0</t>
  </si>
  <si>
    <t>ZAMOK</t>
  </si>
  <si>
    <t>False</t>
  </si>
  <si>
    <t>{b53d28ae-594e-4053-95b4-7e779472ddf3}</t>
  </si>
  <si>
    <t>0,01</t>
  </si>
  <si>
    <t>21</t>
  </si>
  <si>
    <t>15</t>
  </si>
  <si>
    <t>REKAPITULACE STAVBY</t>
  </si>
  <si>
    <t>v ---  níže se nacházejí doplnkové a pomocné údaje k sestavám  --- v</t>
  </si>
  <si>
    <t>Návod na vyplnění</t>
  </si>
  <si>
    <t>0,001</t>
  </si>
  <si>
    <t>Kód:</t>
  </si>
  <si>
    <t>2017_01_02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</si>
  <si>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</si>
  <si>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</si>
  <si>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skladu VS Pastviny</t>
  </si>
  <si>
    <t>KSO:</t>
  </si>
  <si>
    <t/>
  </si>
  <si>
    <t>CC-CZ:</t>
  </si>
  <si>
    <t>Místo:</t>
  </si>
  <si>
    <t>Pastviny</t>
  </si>
  <si>
    <t>Datum:</t>
  </si>
  <si>
    <t>2.1.2018</t>
  </si>
  <si>
    <t>Zadavatel:</t>
  </si>
  <si>
    <t>IČ:</t>
  </si>
  <si>
    <t>Univerzita Palackého v Olomouci, FTK</t>
  </si>
  <si>
    <t>DIČ:</t>
  </si>
  <si>
    <t>Uchazeč:</t>
  </si>
  <si>
    <t>Vyplň údaj</t>
  </si>
  <si>
    <t>Projektant:</t>
  </si>
  <si>
    <t>Ing. Jan Hrdina</t>
  </si>
  <si>
    <t>True</t>
  </si>
  <si>
    <t>Poznámka:</t>
  </si>
  <si>
    <t>zpracovatel rozpočtu:
Stavoprojekt Olomouc a.s.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</si>
  <si>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</si>
  <si>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</si>
  <si>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</si>
  <si>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</si>
  <si>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</si>
  <si>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</si>
  <si>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</si>
  <si>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</si>
  <si>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</si>
  <si>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</si>
  <si>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</si>
  <si>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</si>
  <si>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</si>
  <si>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</si>
  <si>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</si>
  <si>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</si>
  <si>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</si>
  <si>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</si>
  <si>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</si>
  <si>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</si>
  <si>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</si>
  <si>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</si>
  <si>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</si>
  <si>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</si>
  <si>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</si>
  <si>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</si>
  <si>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</si>
  <si>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</si>
  <si>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</si>
  <si>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</si>
  <si>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</si>
  <si>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</si>
  <si>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</si>
  <si>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</si>
  <si>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</si>
  <si>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</si>
  <si>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</si>
  <si>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</si>
  <si>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</si>
  <si>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t>
  </si>
  <si>
    <t>Stavební část</t>
  </si>
  <si>
    <t>STA</t>
  </si>
  <si>
    <t>1</t>
  </si>
  <si>
    <t>{7aadc0c8-5cd1-4a72-88b8-e4442fa0a6a2}</t>
  </si>
  <si>
    <t>2</t>
  </si>
  <si>
    <t>EL</t>
  </si>
  <si>
    <t>Elektroinstalace</t>
  </si>
  <si>
    <t>{be580812-c8a8-49e4-ac70-cd310ac504a1}</t>
  </si>
  <si>
    <t>OST</t>
  </si>
  <si>
    <t>Ostatní náklady stavby</t>
  </si>
  <si>
    <t>{60e734e5-ff95-4076-8bcb-1d3e5e9373cc}</t>
  </si>
  <si>
    <t>1) Krycí list soupisu</t>
  </si>
  <si>
    <t>2) Rekapitulace</t>
  </si>
  <si>
    <t>3) Soupis prací</t>
  </si>
  <si>
    <t>Zpět na list:</t>
  </si>
  <si>
    <t>Rekapitulace stavby</t>
  </si>
  <si>
    <t>KRYCÍ LIST SOUPISU</t>
  </si>
  <si>
    <t>Objekt:</t>
  </si>
  <si>
    <t>ST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</si>
  <si>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</si>
  <si>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</si>
  <si>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</si>
  <si>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</si>
  <si>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</si>
  <si>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</si>
  <si>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</si>
  <si>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</si>
  <si>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</si>
  <si>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</si>
  <si>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</si>
  <si>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</si>
  <si>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</si>
  <si>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</si>
  <si>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</si>
  <si>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</si>
  <si>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</si>
  <si>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</si>
  <si>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</si>
  <si>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</si>
  <si>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</si>
  <si>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</si>
  <si>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</si>
  <si>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</si>
  <si>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</si>
  <si>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</si>
  <si>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</si>
  <si>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</si>
  <si>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</si>
  <si>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</si>
  <si>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</si>
  <si>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</si>
  <si>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</si>
  <si>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</si>
  <si>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</si>
  <si>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</si>
  <si>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</si>
  <si>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</si>
  <si>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</si>
  <si>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</si>
  <si>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</si>
  <si>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</si>
  <si>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</si>
  <si>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</si>
  <si>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132212101</t>
  </si>
  <si>
    <t>Hloubení rýh š do 600 mm ručním nebo pneum nářadím v soudržných horninách tř. 3</t>
  </si>
  <si>
    <t>m3</t>
  </si>
  <si>
    <t>CS ÚRS 2017 01</t>
  </si>
  <si>
    <t>4</t>
  </si>
  <si>
    <t>-1226062028</t>
  </si>
  <si>
    <t>PSC</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</si>
  <si>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</si>
  <si>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</si>
  <si>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hloubení kolem vybouraných základů dle potřeby</t>
  </si>
  <si>
    <t>5</t>
  </si>
  <si>
    <t>132212109</t>
  </si>
  <si>
    <t>Příplatek za lepivost u hloubení rýh š do 600 mm ručním nebo pneum nářadím v hornině tř. 3</t>
  </si>
  <si>
    <t>-1866059169</t>
  </si>
  <si>
    <t>3</t>
  </si>
  <si>
    <t>174101101</t>
  </si>
  <si>
    <t>Zásyp jam, šachet rýh nebo kolem objektů sypaninou se zhutněním</t>
  </si>
  <si>
    <t>-548562304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</si>
  <si>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</si>
  <si>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t>
  </si>
  <si>
    <t>Poznámka k položce:
zpětný zásyp zeminou</t>
  </si>
  <si>
    <t>Zakládání</t>
  </si>
  <si>
    <t>271532214</t>
  </si>
  <si>
    <t>Podsyp pod základové konstrukce se zhutněním z hrubého kameniva frakce 0 až 32 mm</t>
  </si>
  <si>
    <t>-563433346</t>
  </si>
  <si>
    <t>5,7*8,75*0,1</t>
  </si>
  <si>
    <t>273313511</t>
  </si>
  <si>
    <t>Základové desky z betonu tř. C 12/15</t>
  </si>
  <si>
    <t>-1049884657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</si>
  <si>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</si>
  <si>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9,45*6,4*0,1</t>
  </si>
  <si>
    <t>6</t>
  </si>
  <si>
    <t>273351215</t>
  </si>
  <si>
    <t>Zřízení bednění stěn základových desek</t>
  </si>
  <si>
    <t>m2</t>
  </si>
  <si>
    <t>518615060</t>
  </si>
  <si>
    <t>(2*9,45+2*6,4)*0,1</t>
  </si>
  <si>
    <t>7</t>
  </si>
  <si>
    <t>273351216</t>
  </si>
  <si>
    <t>Odstranění bednění stěn základových desek</t>
  </si>
  <si>
    <t>2047911134</t>
  </si>
  <si>
    <t>8</t>
  </si>
  <si>
    <t>273362021</t>
  </si>
  <si>
    <t>Výztuž základových desek svařovanými sítěmi Kari</t>
  </si>
  <si>
    <t>t</t>
  </si>
  <si>
    <t>1927972372</t>
  </si>
  <si>
    <t xml:space="preserve">Poznámka k souboru cen:
1. Ceny platí pro desky rovné, s náběhy, hřibové nebo upnuté do žeber včetně výztuže těchto žeber. </t>
  </si>
  <si>
    <t>9,45*6,4*3,08*0,001</t>
  </si>
  <si>
    <t>9</t>
  </si>
  <si>
    <t>274313511</t>
  </si>
  <si>
    <t>Základové pásy z betonu tř. C 12/15</t>
  </si>
  <si>
    <t>-396110437</t>
  </si>
  <si>
    <t>(2*9,55+2*5,7+2*0,45+2*0,4)*0,4*0,4*1,05</t>
  </si>
  <si>
    <t>10</t>
  </si>
  <si>
    <t>274351215</t>
  </si>
  <si>
    <t>Zřízení bednění stěn základových pasů</t>
  </si>
  <si>
    <t>325423490</t>
  </si>
  <si>
    <t>2*(2*9,55+2*5,7+2*0,45+2*0,4)*0,4</t>
  </si>
  <si>
    <t>11</t>
  </si>
  <si>
    <t>274351216</t>
  </si>
  <si>
    <t>Odstranění bednění stěn základových pasů</t>
  </si>
  <si>
    <t>1664768475</t>
  </si>
  <si>
    <t>12</t>
  </si>
  <si>
    <t>274361821</t>
  </si>
  <si>
    <t>Výztuž základových pásů betonářskou ocelí 10 505 (R)</t>
  </si>
  <si>
    <t>950678029</t>
  </si>
  <si>
    <t>13</t>
  </si>
  <si>
    <t>275313511</t>
  </si>
  <si>
    <t>Základové patky z betonu tř. C 12/15</t>
  </si>
  <si>
    <t>-1728713273</t>
  </si>
  <si>
    <t>3*0,4*0,4*0,8*1,05</t>
  </si>
  <si>
    <t>0,4*0,58*0,8*1,05</t>
  </si>
  <si>
    <t>Součet</t>
  </si>
  <si>
    <t>14</t>
  </si>
  <si>
    <t>275351215</t>
  </si>
  <si>
    <t>Zřízení bednění stěn základových patek</t>
  </si>
  <si>
    <t>-171595557</t>
  </si>
  <si>
    <t>3*4*0,4*0,8</t>
  </si>
  <si>
    <t>(2*0,4+2*0,58)*0,8</t>
  </si>
  <si>
    <t>275351216</t>
  </si>
  <si>
    <t>Odstranění bednění stěn základových patek</t>
  </si>
  <si>
    <t>-1654744942</t>
  </si>
  <si>
    <t>16</t>
  </si>
  <si>
    <t>279113124</t>
  </si>
  <si>
    <t>Základová zeď tl do 300 mm z tvárnic ztraceného bednění včetně výplně z betonu tř. C 12/15</t>
  </si>
  <si>
    <t>-9020606</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</si>
  <si>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</si>
  <si>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(2*9,55+2*5,7+2*0,45+2*0,4)*0,5</t>
  </si>
  <si>
    <t>Svislé a kompletní konstrukce</t>
  </si>
  <si>
    <t>17</t>
  </si>
  <si>
    <t>311238143</t>
  </si>
  <si>
    <t>Zdivo nosné vnitřní z cihel broušených  tl 240 mm pevnosti P10 lepených tenkovrstvou maltou</t>
  </si>
  <si>
    <t>-390387623</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</si>
  <si>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</si>
  <si>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Poznámka k položce:
typ zdiva dle PD</t>
  </si>
  <si>
    <t>2*9,45*2,5</t>
  </si>
  <si>
    <t>2*5,92*2,5</t>
  </si>
  <si>
    <t>-2*2*1,5</t>
  </si>
  <si>
    <t>-2*1,06*2,15</t>
  </si>
  <si>
    <t>-2,6*2,15</t>
  </si>
  <si>
    <t>-0,6*1</t>
  </si>
  <si>
    <t>18</t>
  </si>
  <si>
    <t>3142725-R</t>
  </si>
  <si>
    <t>Dodávka kompletu jednoprůduchového komínu výšky do 5,5m vč. hlavice</t>
  </si>
  <si>
    <t>soubor</t>
  </si>
  <si>
    <t>1359008783</t>
  </si>
  <si>
    <t>19</t>
  </si>
  <si>
    <t>317168130</t>
  </si>
  <si>
    <t>Překlad keramický vysoký v 23,8 cm dl 100 cm</t>
  </si>
  <si>
    <t>kus</t>
  </si>
  <si>
    <t>-1268484952</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</si>
  <si>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</si>
  <si>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překlad P1</t>
  </si>
  <si>
    <t>20</t>
  </si>
  <si>
    <t>317168132</t>
  </si>
  <si>
    <t>Překlad keramický vysoký v 23,8 cm dl 150 cm</t>
  </si>
  <si>
    <t>-1179912841</t>
  </si>
  <si>
    <t>překlad P2</t>
  </si>
  <si>
    <t>2*3</t>
  </si>
  <si>
    <t>317168138</t>
  </si>
  <si>
    <t>Překlad keramický vysoký v 23,8 cm dl 300 cm</t>
  </si>
  <si>
    <t>1513728294</t>
  </si>
  <si>
    <t>překlad P3</t>
  </si>
  <si>
    <t>22</t>
  </si>
  <si>
    <t>317998110</t>
  </si>
  <si>
    <t>Tepelná izolace mezi překlady v 24 cm z polystyrénu tl do 30 mm</t>
  </si>
  <si>
    <t>m</t>
  </si>
  <si>
    <t>4613598</t>
  </si>
  <si>
    <t>1*1</t>
  </si>
  <si>
    <t>2*1,5</t>
  </si>
  <si>
    <t>1*3</t>
  </si>
  <si>
    <t>23</t>
  </si>
  <si>
    <t>342248110</t>
  </si>
  <si>
    <t>Příčky POROTHERM tl 80 mm pevnosti P 10 na MVC</t>
  </si>
  <si>
    <t>-1303296167</t>
  </si>
  <si>
    <t xml:space="preserve">Poznámka k souboru cen:
1. Množství jednotek se určuje v m2 plochy konstrukce. </t>
  </si>
  <si>
    <t>5,92*2,85</t>
  </si>
  <si>
    <t>2,82*2,85</t>
  </si>
  <si>
    <t>1,95*2,85</t>
  </si>
  <si>
    <t>-0,8*2</t>
  </si>
  <si>
    <t>Vodorovné konstrukce</t>
  </si>
  <si>
    <t>24</t>
  </si>
  <si>
    <t>417321414</t>
  </si>
  <si>
    <t>Ztužující pásy a věnce ze ŽB tř. C 20/25</t>
  </si>
  <si>
    <t>496275103</t>
  </si>
  <si>
    <t>2*9,45*0,25*0,25</t>
  </si>
  <si>
    <t>2*5,92*0,25*0,25</t>
  </si>
  <si>
    <t>25</t>
  </si>
  <si>
    <t>417351115</t>
  </si>
  <si>
    <t>Zřízení bednění ztužujících věnců</t>
  </si>
  <si>
    <t>1089620761</t>
  </si>
  <si>
    <t>2*2*9,45*0,25</t>
  </si>
  <si>
    <t>2*2*5,92*0,25</t>
  </si>
  <si>
    <t>0,6*0,25</t>
  </si>
  <si>
    <t>2*2*0,25</t>
  </si>
  <si>
    <t>26</t>
  </si>
  <si>
    <t>417351116</t>
  </si>
  <si>
    <t>Odstranění bednění ztužujících věnců</t>
  </si>
  <si>
    <t>-765835896</t>
  </si>
  <si>
    <t>27</t>
  </si>
  <si>
    <t>417361821</t>
  </si>
  <si>
    <t>Výztuž ztužujících pásů a věnců betonářskou ocelí 10 505</t>
  </si>
  <si>
    <t>411525310</t>
  </si>
  <si>
    <t>4*2*9,45*0,98*0,001</t>
  </si>
  <si>
    <t>4*2*5,92*0,98*0,001</t>
  </si>
  <si>
    <t>4*2*9,45*0,222*0,001</t>
  </si>
  <si>
    <t>4*2*5,92*0,222*0,001</t>
  </si>
  <si>
    <t>zhuštění</t>
  </si>
  <si>
    <t>0,025</t>
  </si>
  <si>
    <t>Komunikace pozemní</t>
  </si>
  <si>
    <t>28</t>
  </si>
  <si>
    <t>564831111</t>
  </si>
  <si>
    <t>Podklad ze štěrkodrtě ŠD tl 100 mm</t>
  </si>
  <si>
    <t>1655594083</t>
  </si>
  <si>
    <t>místnost 1.04</t>
  </si>
  <si>
    <t>32,57</t>
  </si>
  <si>
    <t>Úpravy povrchů, podlahy a osazování výplní</t>
  </si>
  <si>
    <t>29</t>
  </si>
  <si>
    <t>612131121</t>
  </si>
  <si>
    <t>Penetrace akrylát-silikonová vnitřních stěn nanášená ručně</t>
  </si>
  <si>
    <t>-1895673074</t>
  </si>
  <si>
    <t>viz omítky</t>
  </si>
  <si>
    <t>118,097</t>
  </si>
  <si>
    <t>30</t>
  </si>
  <si>
    <t>612142001</t>
  </si>
  <si>
    <t>Potažení vnitřních stěn sklovláknitým pletivem vtlačeným do tenkovrstvé hmoty</t>
  </si>
  <si>
    <t>110152125</t>
  </si>
  <si>
    <t>místa přechodu konstrukcí beton cihla</t>
  </si>
  <si>
    <t>31</t>
  </si>
  <si>
    <t>612321141</t>
  </si>
  <si>
    <t>Vápenocementová omítka štuková dvouvrstvá vnitřních stěn nanášená ručně</t>
  </si>
  <si>
    <t>-1101844967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</si>
  <si>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</si>
  <si>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místnost 101</t>
  </si>
  <si>
    <t>(2*5,79+2*5,92)*2,65</t>
  </si>
  <si>
    <t>2*(2+2*1,5)*0,1</t>
  </si>
  <si>
    <t>2*(1,06+2*2,15)*0,1</t>
  </si>
  <si>
    <t>-0,7*2</t>
  </si>
  <si>
    <t>Mezisoučet</t>
  </si>
  <si>
    <t>místnost 102</t>
  </si>
  <si>
    <t>(2*2,82+2*1,87)*2,65</t>
  </si>
  <si>
    <t>(0,6+2*1)*0,1</t>
  </si>
  <si>
    <t>místnost 103</t>
  </si>
  <si>
    <t>(2*5,92+2*3,1)*2,65</t>
  </si>
  <si>
    <t>(2,65+2*2,15)*0,1</t>
  </si>
  <si>
    <t>-2,65*2,15</t>
  </si>
  <si>
    <t>32</t>
  </si>
  <si>
    <t>622131121</t>
  </si>
  <si>
    <t>Penetrace akrylát-silikon vnějších stěn nanášená ručně</t>
  </si>
  <si>
    <t>1352725534</t>
  </si>
  <si>
    <t>viz venkovní omítky</t>
  </si>
  <si>
    <t>84,115</t>
  </si>
  <si>
    <t>33</t>
  </si>
  <si>
    <t>622142001</t>
  </si>
  <si>
    <t>Potažení vnějších stěn sklovláknitým pletivem vtlačeným do tenkovrstvé hmoty</t>
  </si>
  <si>
    <t>-569832125</t>
  </si>
  <si>
    <t>34</t>
  </si>
  <si>
    <t>622143003</t>
  </si>
  <si>
    <t>Montáž omítkových plastových nebo pozinkovaných rohových profilů s tkaninou</t>
  </si>
  <si>
    <t>1941426725</t>
  </si>
  <si>
    <t>otvory</t>
  </si>
  <si>
    <t>2*(2*1,5+2)</t>
  </si>
  <si>
    <t>0,6+2*1</t>
  </si>
  <si>
    <t>2*(1,06+2*2,15)</t>
  </si>
  <si>
    <t>2*2,6+2,15</t>
  </si>
  <si>
    <t xml:space="preserve">místnost </t>
  </si>
  <si>
    <t>2,85</t>
  </si>
  <si>
    <t>35</t>
  </si>
  <si>
    <t>M</t>
  </si>
  <si>
    <t>590514800</t>
  </si>
  <si>
    <t>lišta rohová Al 10/10 cm s tkaninou bal. 2,5 m</t>
  </si>
  <si>
    <t>1709535890</t>
  </si>
  <si>
    <t>33,52*1,05 'Přepočtené koeficientem množství</t>
  </si>
  <si>
    <t>36</t>
  </si>
  <si>
    <t>622143004</t>
  </si>
  <si>
    <t>Montáž omítkových samolepících začišťovacích profilů (APU lišt)</t>
  </si>
  <si>
    <t>-364743122</t>
  </si>
  <si>
    <t>vnitřní</t>
  </si>
  <si>
    <t>2*(2*1,5+2*2)</t>
  </si>
  <si>
    <t>2*0,6+2*1</t>
  </si>
  <si>
    <t>2,6+2*2,15</t>
  </si>
  <si>
    <t>vnější</t>
  </si>
  <si>
    <t>34,82</t>
  </si>
  <si>
    <t>37</t>
  </si>
  <si>
    <t>590514760</t>
  </si>
  <si>
    <t>profil okenní začišťovací s tkaninou 9 mm/2,4 m</t>
  </si>
  <si>
    <t>479063041</t>
  </si>
  <si>
    <t>Poznámka k položce:
délka 2,4 m, přesah tkaniny 100 mm</t>
  </si>
  <si>
    <t>69,64*1,05 'Přepočtené koeficientem množství</t>
  </si>
  <si>
    <t>38</t>
  </si>
  <si>
    <t>622252002</t>
  </si>
  <si>
    <t>Montáž ostatních lišt kontaktního zateplení</t>
  </si>
  <si>
    <t>969288862</t>
  </si>
  <si>
    <t>okapnička</t>
  </si>
  <si>
    <t>10,252</t>
  </si>
  <si>
    <t>lišta rohová</t>
  </si>
  <si>
    <t>47,19</t>
  </si>
  <si>
    <t>lišta parapetní</t>
  </si>
  <si>
    <t>5,06</t>
  </si>
  <si>
    <t>39</t>
  </si>
  <si>
    <t>59051492R</t>
  </si>
  <si>
    <t>lišta s okapničkou PVC UV 10/15, 2 m</t>
  </si>
  <si>
    <t>56676698</t>
  </si>
  <si>
    <t>2*2+0,6+2*1,06+2,6</t>
  </si>
  <si>
    <t>9,32*1,1 'Přepočtené koeficientem množství</t>
  </si>
  <si>
    <t>40</t>
  </si>
  <si>
    <t>59051482R</t>
  </si>
  <si>
    <t>lišta rohová Al  s tkaninou bal. 2,5 m</t>
  </si>
  <si>
    <t>-966846647</t>
  </si>
  <si>
    <t>2*2*1,5+2*2*2,15+2*1+2*2,15</t>
  </si>
  <si>
    <t>4*3</t>
  </si>
  <si>
    <t>2*5</t>
  </si>
  <si>
    <t>42,9*1,1 'Přepočtené koeficientem množství</t>
  </si>
  <si>
    <t>41</t>
  </si>
  <si>
    <t>59051494R</t>
  </si>
  <si>
    <t>-1646866067</t>
  </si>
  <si>
    <t>2*2+0,6</t>
  </si>
  <si>
    <t>4,6*1,1 'Přepočtené koeficientem množství</t>
  </si>
  <si>
    <t>42</t>
  </si>
  <si>
    <t>622321121</t>
  </si>
  <si>
    <t>Vápenocementová omítka hladká jednovrstvá vnějších stěn nanášená ručně</t>
  </si>
  <si>
    <t>-1863815</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</si>
  <si>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</si>
  <si>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omítka vnějších stěn</t>
  </si>
  <si>
    <t>(2*9,45+2*6,4)*2,9</t>
  </si>
  <si>
    <t>2*5*0,45</t>
  </si>
  <si>
    <t>2*(2+2*1,5)*0,15</t>
  </si>
  <si>
    <t>2*(1,06+2*2,15)*0,15</t>
  </si>
  <si>
    <t>(0,6+2*1)*0,15</t>
  </si>
  <si>
    <t>(2,65+2*2,15)*0,15</t>
  </si>
  <si>
    <t>43</t>
  </si>
  <si>
    <t>629991011</t>
  </si>
  <si>
    <t>Zakrytí výplní otvorů a svislých ploch fólií přilepenou lepící páskou</t>
  </si>
  <si>
    <t>510951440</t>
  </si>
  <si>
    <t>2*2*1,5</t>
  </si>
  <si>
    <t>2*1,06*2,15</t>
  </si>
  <si>
    <t>0,6*1</t>
  </si>
  <si>
    <t>2*2,65*2,15</t>
  </si>
  <si>
    <t>ostatní dle potřeby</t>
  </si>
  <si>
    <t>44</t>
  </si>
  <si>
    <t>631311114</t>
  </si>
  <si>
    <t>Mazanina tl do 80 mm z betonu prostého bez zvýšených nároků na prostředí tř. C 16/20</t>
  </si>
  <si>
    <t>-833596918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</si>
  <si>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</si>
  <si>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5,92*8,97*0,05</t>
  </si>
  <si>
    <t>45</t>
  </si>
  <si>
    <t>631319011</t>
  </si>
  <si>
    <t>Příplatek k mazanině tl do 80 mm za přehlazení povrchu</t>
  </si>
  <si>
    <t>-1930319945</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</si>
  <si>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</si>
  <si>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46</t>
  </si>
  <si>
    <t>632481213</t>
  </si>
  <si>
    <t>Separační vrstva z PE fólie</t>
  </si>
  <si>
    <t>-1511356636</t>
  </si>
  <si>
    <t>5,92*8,97</t>
  </si>
  <si>
    <t>47</t>
  </si>
  <si>
    <t>634111113</t>
  </si>
  <si>
    <t>Obvodová dilatace pružnou těsnicí páskou v 80 mm mezi stěnou a mazaninou</t>
  </si>
  <si>
    <t>-2002448327</t>
  </si>
  <si>
    <t>Poznámka k položce:
potěrem v příslušné tloušťce</t>
  </si>
  <si>
    <t>(2*5,79+2*5,92)</t>
  </si>
  <si>
    <t>(2*2,82+2*1,87)</t>
  </si>
  <si>
    <t>(2*5,92+2*3,1)</t>
  </si>
  <si>
    <t>48</t>
  </si>
  <si>
    <t>642942611</t>
  </si>
  <si>
    <t>Osazování zárubní nebo rámů dveřních kovových do 2,5 m2 na montážní pěnu</t>
  </si>
  <si>
    <t>518472001</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</si>
  <si>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</si>
  <si>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montáž zárubně pro P/T05</t>
  </si>
  <si>
    <t>49</t>
  </si>
  <si>
    <t>553311880</t>
  </si>
  <si>
    <t>zárubeň ocelová s drážkou pro těsnění H 95 DV 700 L/P</t>
  </si>
  <si>
    <t>-520529754</t>
  </si>
  <si>
    <t>Ostatní konstrukce a práce, bourání</t>
  </si>
  <si>
    <t>50</t>
  </si>
  <si>
    <t>919726122</t>
  </si>
  <si>
    <t>Geotextilie pro ochranu, separaci a filtraci netkaná měrná hmotnost do 300 g/m2</t>
  </si>
  <si>
    <t>822900509</t>
  </si>
  <si>
    <t xml:space="preserve">Poznámka k souboru cen:
1. V cenách jsou započteny i náklady na položení a dodání geotextilie včetně přesahů. </t>
  </si>
  <si>
    <t>separační vrstva střechy</t>
  </si>
  <si>
    <t>plocha střechy</t>
  </si>
  <si>
    <t>10,05*4,55</t>
  </si>
  <si>
    <t>10,05*7,024</t>
  </si>
  <si>
    <t>51</t>
  </si>
  <si>
    <t>941211111</t>
  </si>
  <si>
    <t>Montáž lešení řadového rámového lehkého zatížení do 200 kg/m2 š do 0,9 m v do 10 m</t>
  </si>
  <si>
    <t>1811413231</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</si>
  <si>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</si>
  <si>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(2*9,45+2*0,6)*3</t>
  </si>
  <si>
    <t>2*9,9*3</t>
  </si>
  <si>
    <t>52</t>
  </si>
  <si>
    <t>941211211</t>
  </si>
  <si>
    <t>Příplatek k lešení řadovému rámovému lehkému š 0,9 m v do 25 m za první a ZKD den použití</t>
  </si>
  <si>
    <t>1129766895</t>
  </si>
  <si>
    <t>119,7*60 'Přepočtené koeficientem množství</t>
  </si>
  <si>
    <t>53</t>
  </si>
  <si>
    <t>941211811</t>
  </si>
  <si>
    <t>Demontáž lešení řadového rámového lehkého zatížení do 200 kg/m2 š do 0,9 m v do 10 m</t>
  </si>
  <si>
    <t>1053051669</t>
  </si>
  <si>
    <t xml:space="preserve">Poznámka k souboru cen:
1. Demontáž lešení řadového rámového lehkého výšky přes 40 m se oceňuje individuálně. </t>
  </si>
  <si>
    <t>54</t>
  </si>
  <si>
    <t>949101111</t>
  </si>
  <si>
    <t>Lešení pomocné pro objekty pozemních staveb s lešeňovou podlahou v do 1,9 m zatížení do 150 kg/m2</t>
  </si>
  <si>
    <t>1009180309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</si>
  <si>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</si>
  <si>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místnost 1.01</t>
  </si>
  <si>
    <t>28,62</t>
  </si>
  <si>
    <t>místnost 1.02</t>
  </si>
  <si>
    <t>5,27</t>
  </si>
  <si>
    <t>místnost 1.03</t>
  </si>
  <si>
    <t>18,72</t>
  </si>
  <si>
    <t>55</t>
  </si>
  <si>
    <t>952901111</t>
  </si>
  <si>
    <t>Vyčištění budov bytové a občanské výstavby při výšce podlaží do 4 m</t>
  </si>
  <si>
    <t>147307676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</si>
  <si>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</si>
  <si>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9,9*9,45</t>
  </si>
  <si>
    <t>56</t>
  </si>
  <si>
    <t>981011312</t>
  </si>
  <si>
    <t>Demolice budov zděných na MVC podíl konstrukcí do 15 % postupným rozebíráním</t>
  </si>
  <si>
    <t>-771555933</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</si>
  <si>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</si>
  <si>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9,9*9,45*2,7</t>
  </si>
  <si>
    <t>(9,9*9,45*1,65)/2</t>
  </si>
  <si>
    <t>997</t>
  </si>
  <si>
    <t>Přesun sutě</t>
  </si>
  <si>
    <t>57</t>
  </si>
  <si>
    <t>997006512</t>
  </si>
  <si>
    <t>Vodorovné doprava suti s naložením a složením na skládku do 1 km</t>
  </si>
  <si>
    <t>1242731049</t>
  </si>
  <si>
    <t xml:space="preserve">Poznámka k souboru cen:
1. Pro volbu ceny je rozhodující dopravní vzdálenost těžiště skládky a půdorysné plochy objektu. </t>
  </si>
  <si>
    <t>58</t>
  </si>
  <si>
    <t>997006519</t>
  </si>
  <si>
    <t>Příplatek k vodorovnému přemístění suti na skládku ZKD 1 km přes 1 km</t>
  </si>
  <si>
    <t>-1981228400</t>
  </si>
  <si>
    <t>83,798*14 'Přepočtené koeficientem množství</t>
  </si>
  <si>
    <t>59</t>
  </si>
  <si>
    <t>997013803</t>
  </si>
  <si>
    <t>Poplatek za uložení stavebního odpadu z keramických materiálů na skládce (skládkovné)</t>
  </si>
  <si>
    <t>-699988821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</si>
  <si>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</si>
  <si>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60</t>
  </si>
  <si>
    <t>997013811</t>
  </si>
  <si>
    <t>Poplatek za uložení stavebního dřevěného odpadu na skládce (skládkovné)</t>
  </si>
  <si>
    <t>1914053337</t>
  </si>
  <si>
    <t>61</t>
  </si>
  <si>
    <t>997013831</t>
  </si>
  <si>
    <t>Poplatek za uložení stavebního směsného odpadu na skládce (skládkovné)</t>
  </si>
  <si>
    <t>-2123425869</t>
  </si>
  <si>
    <t>62</t>
  </si>
  <si>
    <t>997221815</t>
  </si>
  <si>
    <t>Poplatek za uložení betonového odpadu na skládce (skládkovné)</t>
  </si>
  <si>
    <t>-2027397015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</si>
  <si>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</si>
  <si>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</si>
  <si>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</si>
  <si>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63</t>
  </si>
  <si>
    <t>998011001</t>
  </si>
  <si>
    <t>Přesun hmot pro budovy zděné v do 6 m</t>
  </si>
  <si>
    <t>-364809080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</si>
  <si>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</si>
  <si>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</si>
  <si>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</si>
  <si>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</si>
  <si>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</si>
  <si>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64</t>
  </si>
  <si>
    <t>711111001</t>
  </si>
  <si>
    <t>Provedení izolace proti zemní vlhkosti vodorovné za studena nátěrem penetračním</t>
  </si>
  <si>
    <t>683666233</t>
  </si>
  <si>
    <t xml:space="preserve">Poznámka k souboru cen:
1. Izolace plochy jednotlivě do 10 m2 se oceňují skladebně cenou příslušné izolace a cenou 711 19-9095 Příplatek za plochu do 10 m2. </t>
  </si>
  <si>
    <t>9,45*6,4</t>
  </si>
  <si>
    <t>65</t>
  </si>
  <si>
    <t>111631500</t>
  </si>
  <si>
    <t>lak asfaltový ALP/9 (MJ t) bal 9 kg</t>
  </si>
  <si>
    <t>-632343420</t>
  </si>
  <si>
    <t>Poznámka k položce:
Spotřeba 0,3-0,4kg/m2 dle povrchu, ředidlo technický benzín</t>
  </si>
  <si>
    <t>60,48*0,0003 'Přepočtené koeficientem množství</t>
  </si>
  <si>
    <t>66</t>
  </si>
  <si>
    <t>711141559</t>
  </si>
  <si>
    <t>Provedení izolace proti zemní vlhkosti pásy přitavením vodorovné NAIP</t>
  </si>
  <si>
    <t>-473102929</t>
  </si>
  <si>
    <t xml:space="preserve">Poznámka k souboru cen:
1. Izolace plochy jednotlivě do 10 m2 se oceňují skladebně cenou příslušné izolace a cenou 711 19-9097 Příplatek za plochu do 10 m2. </t>
  </si>
  <si>
    <t>67</t>
  </si>
  <si>
    <t>62832134</t>
  </si>
  <si>
    <t>modifikovaný asfaltvový pás</t>
  </si>
  <si>
    <t>-539212386</t>
  </si>
  <si>
    <t>60,48*1,15 'Přepočtené koeficientem množství</t>
  </si>
  <si>
    <t>68</t>
  </si>
  <si>
    <t>998711201</t>
  </si>
  <si>
    <t>Přesun hmot procentní pro izolace proti vodě, vlhkosti a plynům v objektech v do 6 m</t>
  </si>
  <si>
    <t>%</t>
  </si>
  <si>
    <t>246309283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</si>
  <si>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</si>
  <si>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</si>
  <si>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</si>
  <si>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69</t>
  </si>
  <si>
    <t>713111111</t>
  </si>
  <si>
    <t>Montáž izolace tepelné vrchem stropů volně kladenými rohožemi, pásy, dílci, deskami</t>
  </si>
  <si>
    <t>-672084056</t>
  </si>
  <si>
    <t>70</t>
  </si>
  <si>
    <t>63150796</t>
  </si>
  <si>
    <t>plsť skelná  tl.140 mm</t>
  </si>
  <si>
    <t>536802369</t>
  </si>
  <si>
    <t>60,48*1,05 'Přepočtené koeficientem množství</t>
  </si>
  <si>
    <t>71</t>
  </si>
  <si>
    <t>713121111</t>
  </si>
  <si>
    <t>Montáž izolace tepelné podlah volně kladenými rohožemi, pásy, dílci, deskami 1 vrstva</t>
  </si>
  <si>
    <t>-76353395</t>
  </si>
  <si>
    <t xml:space="preserve">Poznámka k souboru cen:
1. Množství tepelné izolace podlah okrajovými pásky k ceně -1211 se určuje v m projektované délky obložení (bez přesahů) na obvodu podlahy. </t>
  </si>
  <si>
    <t>72</t>
  </si>
  <si>
    <t>283759090</t>
  </si>
  <si>
    <t>deska z pěnového polystyrenu EPS 150 S 1000 x 500 x 50 mm</t>
  </si>
  <si>
    <t>-52335741</t>
  </si>
  <si>
    <t>Poznámka k položce:
lambda=0,035 [W / m K]</t>
  </si>
  <si>
    <t>53,102*1,05 'Přepočtené koeficientem množství</t>
  </si>
  <si>
    <t>73</t>
  </si>
  <si>
    <t>713131141</t>
  </si>
  <si>
    <t>Montáž izolace tepelné stěn a základů lepením celoplošně rohoží, pásů, dílců, desek</t>
  </si>
  <si>
    <t>350612221</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</si>
  <si>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</si>
  <si>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tepelná izolace věnce</t>
  </si>
  <si>
    <t>2*9,45*0,25</t>
  </si>
  <si>
    <t>2*5,92*0,25</t>
  </si>
  <si>
    <t>74</t>
  </si>
  <si>
    <t>283764160</t>
  </si>
  <si>
    <t>deska z extrudovaného polystyrénu BACHL XPS 300 SF 40 mm</t>
  </si>
  <si>
    <t>-2027944871</t>
  </si>
  <si>
    <t>7,685*1,05 'Přepočtené koeficientem množství</t>
  </si>
  <si>
    <t>75</t>
  </si>
  <si>
    <t>998713201</t>
  </si>
  <si>
    <t>Přesun hmot procentní pro izolace tepelné v objektech v do 6 m</t>
  </si>
  <si>
    <t>-1166713893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</si>
  <si>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</si>
  <si>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</si>
  <si>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</si>
  <si>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76</t>
  </si>
  <si>
    <t>762083111</t>
  </si>
  <si>
    <t>Impregnace řeziva proti dřevokaznému hmyzu a houbám máčením třída ohrožení 1 a 2</t>
  </si>
  <si>
    <t>1593318953</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</si>
  <si>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</si>
  <si>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0,141+0,032+0,319+3,211+1,947+1,206</t>
  </si>
  <si>
    <t>77</t>
  </si>
  <si>
    <t>762123130</t>
  </si>
  <si>
    <t>Montáž tesařských stěn vázaných z hraněného řeziva průřezové plochy do 224 cm2</t>
  </si>
  <si>
    <t>1222444060</t>
  </si>
  <si>
    <t>sloupy krom sloupů střešní konstrukce</t>
  </si>
  <si>
    <t>78</t>
  </si>
  <si>
    <t>605121110</t>
  </si>
  <si>
    <t>řezivo jehličnaté hranol  středový jakost I-II 80x80 - 140x140 mm délka 3 - 5 m</t>
  </si>
  <si>
    <t>9353664</t>
  </si>
  <si>
    <t>12*0,14*0,14</t>
  </si>
  <si>
    <t>0,235*1,15 'Přepočtené koeficientem množství</t>
  </si>
  <si>
    <t>79</t>
  </si>
  <si>
    <t>762132138</t>
  </si>
  <si>
    <t>Montáž bednění stěn z hoblovaných prken na pero a drážku, na polodrážku nebo na vložené pero</t>
  </si>
  <si>
    <t>-344767652</t>
  </si>
  <si>
    <t>(3,5+9,45+3,5)*2,85</t>
  </si>
  <si>
    <t>čela střechy</t>
  </si>
  <si>
    <t>2*((8,42*1,733)/2)</t>
  </si>
  <si>
    <t>80</t>
  </si>
  <si>
    <t>6051512R</t>
  </si>
  <si>
    <t>hoblované prkno P+D tl. 30 mm</t>
  </si>
  <si>
    <t>1962412490</t>
  </si>
  <si>
    <t>55,885*1,15 'Přepočtené koeficientem množství</t>
  </si>
  <si>
    <t>81</t>
  </si>
  <si>
    <t>762195000</t>
  </si>
  <si>
    <t>Spojovací prostředky pro montáž stěn, příček, bednění stěn</t>
  </si>
  <si>
    <t>557590297</t>
  </si>
  <si>
    <t>0,27+55,885*0,03</t>
  </si>
  <si>
    <t>82</t>
  </si>
  <si>
    <t>762341210</t>
  </si>
  <si>
    <t>Montáž bednění střech rovných a šikmých sklonu do 60° z hrubých prken na sraz</t>
  </si>
  <si>
    <t>507698620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</si>
  <si>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</si>
  <si>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83</t>
  </si>
  <si>
    <t>605151110</t>
  </si>
  <si>
    <t>řezivo jehličnaté boční prkno jakost I.-II. 2 - 3 cm</t>
  </si>
  <si>
    <t>118235699</t>
  </si>
  <si>
    <t>116,319*0,024</t>
  </si>
  <si>
    <t>2,792*1,15 'Přepočtené koeficientem množství</t>
  </si>
  <si>
    <t>84</t>
  </si>
  <si>
    <t>762342441</t>
  </si>
  <si>
    <t>Montáž lišt trojúhelníkových nebo kontralatí na střechách sklonu do 60°</t>
  </si>
  <si>
    <t>-469987543</t>
  </si>
  <si>
    <t>délka krokve</t>
  </si>
  <si>
    <t>13*4,55</t>
  </si>
  <si>
    <t>13*7,024</t>
  </si>
  <si>
    <t>85</t>
  </si>
  <si>
    <t>605141140</t>
  </si>
  <si>
    <t>řezivo jehličnaté, střešní latě impregnované dl 4 m</t>
  </si>
  <si>
    <t>-2065945400</t>
  </si>
  <si>
    <t>150,462*0,04*0,06</t>
  </si>
  <si>
    <t>0,361*1,15 'Přepočtené koeficientem množství</t>
  </si>
  <si>
    <t>86</t>
  </si>
  <si>
    <t>762395000</t>
  </si>
  <si>
    <t>Spojovací prostředky pro montáž krovu, bednění, laťování, světlíky, klíny</t>
  </si>
  <si>
    <t>-1371954347</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</si>
  <si>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</si>
  <si>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3,211+0,415</t>
  </si>
  <si>
    <t>87</t>
  </si>
  <si>
    <t>762812370</t>
  </si>
  <si>
    <t>Montáž vrchního záklopu z hoblovaných prken na pero a drážku nebo polodrážku</t>
  </si>
  <si>
    <t>886736854</t>
  </si>
  <si>
    <t>podbití střecha místnost 1.04</t>
  </si>
  <si>
    <t>9,45*3,7</t>
  </si>
  <si>
    <t>88</t>
  </si>
  <si>
    <t>-1621371644</t>
  </si>
  <si>
    <t>34,965*1,15 'Přepočtené koeficientem množství</t>
  </si>
  <si>
    <t>89</t>
  </si>
  <si>
    <t>762842131</t>
  </si>
  <si>
    <t>Montáž podbíjení střech šikmých vnějšího přesahu š do 0,8 m z palubek</t>
  </si>
  <si>
    <t>1185185069</t>
  </si>
  <si>
    <t>podbití střechy</t>
  </si>
  <si>
    <t>2*4,55</t>
  </si>
  <si>
    <t>2*7,024</t>
  </si>
  <si>
    <t>2*10,05</t>
  </si>
  <si>
    <t>90</t>
  </si>
  <si>
    <t>611911200</t>
  </si>
  <si>
    <t>palubky obkladové SM profil klasický 12,5 x 96 mm A/B</t>
  </si>
  <si>
    <t>-1546826696</t>
  </si>
  <si>
    <t>2*4,55*0,35</t>
  </si>
  <si>
    <t>2*7,024*0,35</t>
  </si>
  <si>
    <t>2*10,05*0,6</t>
  </si>
  <si>
    <t>20,162*1,2 'Přepočtené koeficientem množství</t>
  </si>
  <si>
    <t>91</t>
  </si>
  <si>
    <t>762895000</t>
  </si>
  <si>
    <t>Spojovací prostředky pro montáž záklopu, stropnice a podbíjení</t>
  </si>
  <si>
    <t>1154929422</t>
  </si>
  <si>
    <t>40,21*0,03</t>
  </si>
  <si>
    <t>92</t>
  </si>
  <si>
    <t>998762201</t>
  </si>
  <si>
    <t>Přesun hmot procentní pro kce tesařské v objektech v do 6 m</t>
  </si>
  <si>
    <t>-897662673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</si>
  <si>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</si>
  <si>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</si>
  <si>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</si>
  <si>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93</t>
  </si>
  <si>
    <t>763131411</t>
  </si>
  <si>
    <t>SDK podhled desky 1xA 12,5 bez TI dvouvrstvá spodní kce profil CD+UD</t>
  </si>
  <si>
    <t>-1441808342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</si>
  <si>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</si>
  <si>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94</t>
  </si>
  <si>
    <t>763131714</t>
  </si>
  <si>
    <t>SDK podhled základní penetrační nátěr</t>
  </si>
  <si>
    <t>244514189</t>
  </si>
  <si>
    <t>95</t>
  </si>
  <si>
    <t>763131751</t>
  </si>
  <si>
    <t>Montáž parotěsné zábrany do SDK podhledu</t>
  </si>
  <si>
    <t>928328691</t>
  </si>
  <si>
    <t>53,102</t>
  </si>
  <si>
    <t>96</t>
  </si>
  <si>
    <t>2832921-1</t>
  </si>
  <si>
    <t>zábrana parotěsná role 1,5 x 50 m</t>
  </si>
  <si>
    <t>-1305432263</t>
  </si>
  <si>
    <t>Poznámka k položce:
Parotěsná zábrana zpevněná mřížkou s hlavní funkcí jako větrotěsná zábrana..</t>
  </si>
  <si>
    <t>53,102*1,15 'Přepočtené koeficientem množství</t>
  </si>
  <si>
    <t>97</t>
  </si>
  <si>
    <t>283293-01</t>
  </si>
  <si>
    <t xml:space="preserve">páska těsnící </t>
  </si>
  <si>
    <t>404156003</t>
  </si>
  <si>
    <t>50*1,2 'Přepočtené koeficientem množství</t>
  </si>
  <si>
    <t>98</t>
  </si>
  <si>
    <t>763732114</t>
  </si>
  <si>
    <t>Montáž dřevostaveb střešní konstrukce v do 10 m z příhradových vazníků konstrukční délky do 12,5 m</t>
  </si>
  <si>
    <t>-340148335</t>
  </si>
  <si>
    <t xml:space="preserve">Poznámka k souboru cen:
1. Montáž rámové konstrukce se oceňuje skladebně cenami montáže vazníků a cenami montáže stojek pro rámové konstrukce. 2. V cenách -2122, -2221, -2222 jsou započteny i náklady na spojení rámové konstrukce. 3. Cenami -2112, -2211 až -2213 se oceňuje i montáž samostatných vazníků. 4. Cenami -2122, -2221, -2222 nelze oceňovat montáž samostatných stojek; tato montáž se oceňuje cenami 763 71-2111, -2211 až –2213 Montáž sloupů. 5. Cenou -2101 se oceňuje jen montáž kompletní prostorové střešní konstrukce. Touto cenou nelze oceňovat montáž pláště dvouplášťových střech; tyto práce se oceňují podle čl. 1102 Všeobecných podmínek části A 02. </t>
  </si>
  <si>
    <t>montáž střešních vazníků</t>
  </si>
  <si>
    <t>11*10,88</t>
  </si>
  <si>
    <t>99</t>
  </si>
  <si>
    <t>593-011</t>
  </si>
  <si>
    <t>dřevěný sbíjený střešní vazník dle PD</t>
  </si>
  <si>
    <t>1974059910</t>
  </si>
  <si>
    <t>100</t>
  </si>
  <si>
    <t>763732121</t>
  </si>
  <si>
    <t>Montáž dřevostaveb střešní konstrukce stojek pro rámové konstrukce příhradové v do 4 m</t>
  </si>
  <si>
    <t>-295312130</t>
  </si>
  <si>
    <t>montáž sloupků</t>
  </si>
  <si>
    <t>3*2,1</t>
  </si>
  <si>
    <t>101</t>
  </si>
  <si>
    <t>605111660</t>
  </si>
  <si>
    <t>řezivo jehličnaté hranol délka 4 - 6 m jakost I.</t>
  </si>
  <si>
    <t>2007026158</t>
  </si>
  <si>
    <t>6,3*0,14*0,14</t>
  </si>
  <si>
    <t>0,123*1,15 'Přepočtené koeficientem množství</t>
  </si>
  <si>
    <t>102</t>
  </si>
  <si>
    <t>763734112</t>
  </si>
  <si>
    <t>Montáž dřevostaveb střešní konstrukce krokví, vaznic, ztužidel a zavětrování plochy do 150 cm2</t>
  </si>
  <si>
    <t>1773471485</t>
  </si>
  <si>
    <t>pásky</t>
  </si>
  <si>
    <t>2*1,4</t>
  </si>
  <si>
    <t>103</t>
  </si>
  <si>
    <t>1606812959</t>
  </si>
  <si>
    <t>2,8*0,1*0,1</t>
  </si>
  <si>
    <t>0,028*1,15 'Přepočtené koeficientem množství</t>
  </si>
  <si>
    <t>104</t>
  </si>
  <si>
    <t>763734113</t>
  </si>
  <si>
    <t>Montáž dřevostaveb střešní konstrukce krokví, vaznic, ztužidel a zavětrování plochy do 500 cm2</t>
  </si>
  <si>
    <t>-1638484072</t>
  </si>
  <si>
    <t>vaznice</t>
  </si>
  <si>
    <t>2*5,5</t>
  </si>
  <si>
    <t>105</t>
  </si>
  <si>
    <t>1062237331</t>
  </si>
  <si>
    <t>11*0,14*0,18</t>
  </si>
  <si>
    <t>0,277*1,15 'Přepočtené koeficientem množství</t>
  </si>
  <si>
    <t>106</t>
  </si>
  <si>
    <t>763793111</t>
  </si>
  <si>
    <t>Montáž dřevostaveb kotevních želez, příložek, patek, táhel</t>
  </si>
  <si>
    <t>kg</t>
  </si>
  <si>
    <t>-52303436</t>
  </si>
  <si>
    <t xml:space="preserve">Poznámka k souboru cen:
1. Množství kotevních želez a pod. se určuje v kg jejich hmotnosti. 2. Plocha větracích kanálů a šachet se určuje v m2 jejich rozvinuté plochy. 3. V ceně -7102 nejsou zahrnuty náklady na materiál; tento se oceňuje ve specifikaci. Ztratné se nestanoví. </t>
  </si>
  <si>
    <t>107</t>
  </si>
  <si>
    <t>763-01</t>
  </si>
  <si>
    <t>Spojovací prostředky</t>
  </si>
  <si>
    <t>sobor</t>
  </si>
  <si>
    <t>-1691257783</t>
  </si>
  <si>
    <t>108</t>
  </si>
  <si>
    <t>998763401</t>
  </si>
  <si>
    <t>Přesun hmot procentní pro sádrokartonové konstrukce v objektech v do 6 m</t>
  </si>
  <si>
    <t>1396834703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</si>
  <si>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</si>
  <si>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</si>
  <si>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</si>
  <si>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109</t>
  </si>
  <si>
    <t>764141401</t>
  </si>
  <si>
    <t>Krytina střechy rovné drážkováním ze svitků z TiZn předzvětralého plechu rš 500 mm sklonu do 30°</t>
  </si>
  <si>
    <t>-750518539</t>
  </si>
  <si>
    <t>110</t>
  </si>
  <si>
    <t>764241306</t>
  </si>
  <si>
    <t>Oplechování větraného hřebene s větrací mřížkou z TiZn lesklého plechu rš 500 mm</t>
  </si>
  <si>
    <t>1090815338</t>
  </si>
  <si>
    <t>111</t>
  </si>
  <si>
    <t>764242403</t>
  </si>
  <si>
    <t>Oplechování štítu závětrnou lištou z TiZn předzvětralého plechu rš 250 mm</t>
  </si>
  <si>
    <t>1533034913</t>
  </si>
  <si>
    <t>112</t>
  </si>
  <si>
    <t>764242433</t>
  </si>
  <si>
    <t>Oplechování rovné okapové hrany z TiZn předzvětralého plechu rš 250 mm</t>
  </si>
  <si>
    <t>2091999804</t>
  </si>
  <si>
    <t>113</t>
  </si>
  <si>
    <t>764246442</t>
  </si>
  <si>
    <t>Oplechování parapetů rovných celoplošně lepené z TiZn předzvětralého plechu rš 200 mm</t>
  </si>
  <si>
    <t>240038018</t>
  </si>
  <si>
    <t>114</t>
  </si>
  <si>
    <t>764341416</t>
  </si>
  <si>
    <t>Lemování rovných zdí střech s krytinou skládanou z TiZn předzvětralého plechu rš 500 mm</t>
  </si>
  <si>
    <t>1163332292</t>
  </si>
  <si>
    <t>oplechování komín</t>
  </si>
  <si>
    <t>4*0,8</t>
  </si>
  <si>
    <t>115</t>
  </si>
  <si>
    <t>764541405</t>
  </si>
  <si>
    <t>Žlab podokapní půlkruhový z TiZn předzvětralého plechu rš 330 mm</t>
  </si>
  <si>
    <t>-289717015</t>
  </si>
  <si>
    <t>116</t>
  </si>
  <si>
    <t>764541446</t>
  </si>
  <si>
    <t>Kotlík oválný (trychtýřový) pro podokapní žlaby z TiZn předzvětralého plechu 330/100 mm</t>
  </si>
  <si>
    <t>-1405819638</t>
  </si>
  <si>
    <t>117</t>
  </si>
  <si>
    <t>764548-01</t>
  </si>
  <si>
    <t>Montáž větrací mřížky střechy</t>
  </si>
  <si>
    <t>-226204324</t>
  </si>
  <si>
    <t>118</t>
  </si>
  <si>
    <t>764548403</t>
  </si>
  <si>
    <t>Hranatý svod včetně objímek, kolen, odskoků  z TiZn předzvětralého plechu o straně 100 mm</t>
  </si>
  <si>
    <t>1193296945</t>
  </si>
  <si>
    <t>2*2,8</t>
  </si>
  <si>
    <t>119</t>
  </si>
  <si>
    <t>998764201</t>
  </si>
  <si>
    <t>Přesun hmot procentní pro konstrukce klempířské v objektech v do 6 m</t>
  </si>
  <si>
    <t>1537085528</t>
  </si>
  <si>
    <t>765</t>
  </si>
  <si>
    <t>Krytina skládaná</t>
  </si>
  <si>
    <t>120</t>
  </si>
  <si>
    <t>765191011</t>
  </si>
  <si>
    <t>Montáž pojistné hydroizolační fólie kladené ve sklonu do 30° volně na krokve</t>
  </si>
  <si>
    <t>-284277436</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</si>
  <si>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</si>
  <si>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121</t>
  </si>
  <si>
    <t>2832925</t>
  </si>
  <si>
    <t>fólie podstřešní difúzní</t>
  </si>
  <si>
    <t>-368178319</t>
  </si>
  <si>
    <t>116,319*1,15 'Přepočtené koeficientem množství</t>
  </si>
  <si>
    <t>122</t>
  </si>
  <si>
    <t>765191031</t>
  </si>
  <si>
    <t>Montáž pojistné hydroizolační fólie lepení těsnících pásků pod kontralatě</t>
  </si>
  <si>
    <t>-290569778</t>
  </si>
  <si>
    <t>123</t>
  </si>
  <si>
    <t>28329304</t>
  </si>
  <si>
    <t>páska těsnící</t>
  </si>
  <si>
    <t>348188127</t>
  </si>
  <si>
    <t>150,462*1,15 'Přepočtené koeficientem množství</t>
  </si>
  <si>
    <t>124</t>
  </si>
  <si>
    <t>998765201</t>
  </si>
  <si>
    <t>Přesun hmot procentní pro krytiny skládané v objektech v do 6 m</t>
  </si>
  <si>
    <t>1092159177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</si>
  <si>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</si>
  <si>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</si>
  <si>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</si>
  <si>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125</t>
  </si>
  <si>
    <t>766621211</t>
  </si>
  <si>
    <t>Montáž dřevěných oken plochy přes 1 m2 otevíravých výšky do 1,5 m s rámem do zdiva</t>
  </si>
  <si>
    <t>316150921</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</si>
  <si>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</si>
  <si>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montáž oken T02</t>
  </si>
  <si>
    <t>126</t>
  </si>
  <si>
    <t>PSV-T02</t>
  </si>
  <si>
    <t>dodávka a montáž okna 2000 x 1500 mm dle PSV T02</t>
  </si>
  <si>
    <t>-441499610</t>
  </si>
  <si>
    <t>127</t>
  </si>
  <si>
    <t>766621622</t>
  </si>
  <si>
    <t>Montáž dřevěných oken plochy do 1 m2 zdvojených otevíravých, sklápěcích do zdiva</t>
  </si>
  <si>
    <t>-501903967</t>
  </si>
  <si>
    <t>okno T03</t>
  </si>
  <si>
    <t>128</t>
  </si>
  <si>
    <t>PSV-T03</t>
  </si>
  <si>
    <t>dodávka okna 600 x 1000 mm</t>
  </si>
  <si>
    <t>-1705843202</t>
  </si>
  <si>
    <t>129</t>
  </si>
  <si>
    <t>76662921R01</t>
  </si>
  <si>
    <t>Příplatek k montáži oken ostění parotěsná folie</t>
  </si>
  <si>
    <t>2035226948</t>
  </si>
  <si>
    <t>2*(2*1,06+2*2,15)</t>
  </si>
  <si>
    <t>2*2,6+2*2,15</t>
  </si>
  <si>
    <t>130</t>
  </si>
  <si>
    <t>76662921R02</t>
  </si>
  <si>
    <t>Příplatek k montáži oken ostění paropropustná folie</t>
  </si>
  <si>
    <t>225958448</t>
  </si>
  <si>
    <t>131</t>
  </si>
  <si>
    <t>766660001</t>
  </si>
  <si>
    <t>Montáž dveřních křídel otvíravých 1křídlových š do 0,8 m do ocelové zárubně</t>
  </si>
  <si>
    <t>-1474445914</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</si>
  <si>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</si>
  <si>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dveře P/T05</t>
  </si>
  <si>
    <t>132</t>
  </si>
  <si>
    <t>PSV-P/T05</t>
  </si>
  <si>
    <t>dodávka dveří dle 700 x 1970 mm dle PSV T05</t>
  </si>
  <si>
    <t>2090169074</t>
  </si>
  <si>
    <t>133</t>
  </si>
  <si>
    <t>766660411</t>
  </si>
  <si>
    <t>Montáž vchodových dveří 1křídlových bez nadsvětlíku do zdiva</t>
  </si>
  <si>
    <t>1122924976</t>
  </si>
  <si>
    <t>134</t>
  </si>
  <si>
    <t>PSV-L/T01</t>
  </si>
  <si>
    <t>Dodávka jenokřídlých vstupních dveří vč. rámu</t>
  </si>
  <si>
    <t>1322582998</t>
  </si>
  <si>
    <t>135</t>
  </si>
  <si>
    <t>766660451</t>
  </si>
  <si>
    <t>Montáž vchodových dveří 2křídlových bez nadsvětlíku do zdiva</t>
  </si>
  <si>
    <t>-4899521</t>
  </si>
  <si>
    <t>136</t>
  </si>
  <si>
    <t>PSV-P/T04</t>
  </si>
  <si>
    <t>dodávka dvoukřídlých dveří vč. rámu</t>
  </si>
  <si>
    <t>1143526142</t>
  </si>
  <si>
    <t>137</t>
  </si>
  <si>
    <t>766660551</t>
  </si>
  <si>
    <t>Montáž vchodových dveří 2křídlových bez nadsvětlíku do dřevěné kce</t>
  </si>
  <si>
    <t>13666519</t>
  </si>
  <si>
    <t>138</t>
  </si>
  <si>
    <t>-492636366</t>
  </si>
  <si>
    <t>139</t>
  </si>
  <si>
    <t>766694111</t>
  </si>
  <si>
    <t>Montáž parapetních desek dřevěných nebo plastových šířky do 30 cm délky do 1,0 m</t>
  </si>
  <si>
    <t>102977581</t>
  </si>
  <si>
    <t>140</t>
  </si>
  <si>
    <t>607941000</t>
  </si>
  <si>
    <t>deska parapetní dřevotřísková vnitřní POSTFORMING 0,15 x 1 m</t>
  </si>
  <si>
    <t>-444042020</t>
  </si>
  <si>
    <t>141</t>
  </si>
  <si>
    <t>766694113</t>
  </si>
  <si>
    <t>Montáž parapetních desek dřevěných nebo plastových šířky do 30 cm délky do 2,6 m</t>
  </si>
  <si>
    <t>712444072</t>
  </si>
  <si>
    <t>142</t>
  </si>
  <si>
    <t>1626928659</t>
  </si>
  <si>
    <t>4*1,05 'Přepočtené koeficientem množství</t>
  </si>
  <si>
    <t>143</t>
  </si>
  <si>
    <t>766695212</t>
  </si>
  <si>
    <t>Montáž truhlářských prahů dveří 1křídlových šířky do 10 cm</t>
  </si>
  <si>
    <t>-505293015</t>
  </si>
  <si>
    <t>144</t>
  </si>
  <si>
    <t>611871160</t>
  </si>
  <si>
    <t>prah dveřní dřevěný dubový tl 2 cm dl.62 cm š 10 cm</t>
  </si>
  <si>
    <t>1277446396</t>
  </si>
  <si>
    <t>145</t>
  </si>
  <si>
    <t>998766201</t>
  </si>
  <si>
    <t>Přesun hmot procentní pro konstrukce truhlářské v objektech v do 6 m</t>
  </si>
  <si>
    <t>1407119452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</si>
  <si>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</si>
  <si>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783</t>
  </si>
  <si>
    <t>Dokončovací práce - nátěry</t>
  </si>
  <si>
    <t>146</t>
  </si>
  <si>
    <t>783214101</t>
  </si>
  <si>
    <t>Základní jednonásobný syntetický nátěr tesařských konstrukcí</t>
  </si>
  <si>
    <t>1009780690</t>
  </si>
  <si>
    <t>vnější stěny</t>
  </si>
  <si>
    <t>vnitřní stěny</t>
  </si>
  <si>
    <t>55,885</t>
  </si>
  <si>
    <t>vnitřní strop</t>
  </si>
  <si>
    <t>24,194</t>
  </si>
  <si>
    <t>147</t>
  </si>
  <si>
    <t>783218111</t>
  </si>
  <si>
    <t>Lazurovací dvojnásobný syntetický nátěr tesařských konstrukcí</t>
  </si>
  <si>
    <t>-1802463355</t>
  </si>
  <si>
    <t>148</t>
  </si>
  <si>
    <t>783817121</t>
  </si>
  <si>
    <t>Krycí jednonásobný syntetický nátěr hladkých, zrnitých tenkovrstvých nebo štukových omítek</t>
  </si>
  <si>
    <t>1841446284</t>
  </si>
  <si>
    <t>dvojnásobný probarvený nátěr omítek</t>
  </si>
  <si>
    <t>viz výpočet omítky</t>
  </si>
  <si>
    <t>1. vsrtva</t>
  </si>
  <si>
    <t>2. vrstva</t>
  </si>
  <si>
    <t>149</t>
  </si>
  <si>
    <t>783823133</t>
  </si>
  <si>
    <t>Penetrační silikátový nátěr hladkých, tenkovrstvých zrnitých nebo štukových omítek</t>
  </si>
  <si>
    <t>-1108209035</t>
  </si>
  <si>
    <t>784</t>
  </si>
  <si>
    <t>Dokončovací práce - malby a tapety</t>
  </si>
  <si>
    <t>150</t>
  </si>
  <si>
    <t>784161001</t>
  </si>
  <si>
    <t>Tmelení spar a rohů šířky do 3 mm akrylátovým tmelem v místnostech výšky do 3,80 m</t>
  </si>
  <si>
    <t>-1282335387</t>
  </si>
  <si>
    <t>151</t>
  </si>
  <si>
    <t>784181101</t>
  </si>
  <si>
    <t>Základní akrylátová jednonásobná penetrace podkladu v místnostech výšky do 3,80m</t>
  </si>
  <si>
    <t>486379274</t>
  </si>
  <si>
    <t>bez penetrace SDK</t>
  </si>
  <si>
    <t>152</t>
  </si>
  <si>
    <t>784221101</t>
  </si>
  <si>
    <t>Dvojnásobné bílé malby  ze směsí za sucha dobře otěruvzdorných v místnostech do 3,80 m</t>
  </si>
  <si>
    <t>-1527780658</t>
  </si>
  <si>
    <t>strop</t>
  </si>
  <si>
    <t>EL - Elektroinstalace</t>
  </si>
  <si>
    <t>HSV - HSV</t>
  </si>
  <si>
    <t xml:space="preserve">    9 - Ostatní konstrukce a práce-bourání</t>
  </si>
  <si>
    <t>M - Práce a dodávky M</t>
  </si>
  <si>
    <t xml:space="preserve">    21-M - Elektromontáže</t>
  </si>
  <si>
    <t xml:space="preserve">    21-M2 - Svitidla a světelné zdroje</t>
  </si>
  <si>
    <t>OST - Ostatní</t>
  </si>
  <si>
    <t xml:space="preserve">    HZS - Hodinové zúčtovací sazby</t>
  </si>
  <si>
    <t>612135101</t>
  </si>
  <si>
    <t>Hrubá výplň rýh ve stěnách maltou jakékoli šířky rýhy</t>
  </si>
  <si>
    <t>Ostatní konstrukce a práce-bourání</t>
  </si>
  <si>
    <t>971033241</t>
  </si>
  <si>
    <t>Vybourání otvorů ve zdivu cihelném pl do 0,0225 m2 na MVC nebo MV tl do 300 mm</t>
  </si>
  <si>
    <t>973031616</t>
  </si>
  <si>
    <t>Vysekání kapes ve zdivu cihelném na MV nebo MVC pro špalíky do 100x100x50 mm</t>
  </si>
  <si>
    <t>973031619</t>
  </si>
  <si>
    <t>Vysekání kapes ve zdivu cihelném na MV nebo MVC pro špalíky do 150x150x100 mm</t>
  </si>
  <si>
    <t>974031121</t>
  </si>
  <si>
    <t>Vysekání rýh ve zdivu cihelném hl do 30 mm š do 30 mm</t>
  </si>
  <si>
    <t>974031132</t>
  </si>
  <si>
    <t>Vysekání rýh ve zdivu cihelném hl do 50 mm š do 70 mm</t>
  </si>
  <si>
    <t>977131115</t>
  </si>
  <si>
    <t>Vrty příklepovými vrtáky D 16 mm do cihelného zdiva nebo prostého betonu</t>
  </si>
  <si>
    <t>Práce a dodávky M</t>
  </si>
  <si>
    <t>21-M</t>
  </si>
  <si>
    <t>Elektromontáže</t>
  </si>
  <si>
    <t>210010001</t>
  </si>
  <si>
    <t>Montáž trubek plastových ohebných D 11 a 13,5 mm uložených pod omítku</t>
  </si>
  <si>
    <t>345710610</t>
  </si>
  <si>
    <t>Ohebná elektroinstalační trubka Dn=18,7, Di=13,5 125N/5cm</t>
  </si>
  <si>
    <t>256</t>
  </si>
  <si>
    <t>210010002</t>
  </si>
  <si>
    <t>Montáž trubek plastových ohebných D 16 mm uložených pod omítku</t>
  </si>
  <si>
    <t>345710620</t>
  </si>
  <si>
    <t>Ohebná elektroinstalační trubka Dn=21,2, Di=16 125N/5cm</t>
  </si>
  <si>
    <t>210010021</t>
  </si>
  <si>
    <t>Montáž trubek plastových tuhých D 16 mm uložených pevně</t>
  </si>
  <si>
    <t>345711060</t>
  </si>
  <si>
    <t>Tuhá elektroinstalační trubka z PVC Dn=16, Di=12,5, 1250N/5cm</t>
  </si>
  <si>
    <t>210010108</t>
  </si>
  <si>
    <t>Montáž lišt vkládacích s víčkem šířky do 40 mm</t>
  </si>
  <si>
    <t>159</t>
  </si>
  <si>
    <t>Lista vkládací plastová  40x40</t>
  </si>
  <si>
    <t>161</t>
  </si>
  <si>
    <t>Lista vkládací plastová  30x25</t>
  </si>
  <si>
    <t>162</t>
  </si>
  <si>
    <t>Lista vkládací plastová   25x15</t>
  </si>
  <si>
    <t>210010301</t>
  </si>
  <si>
    <t>Montáž krabic přístrojových zapuštěných plastových kruhových KU 68/1, KU68/1301, KP67, KP68/2</t>
  </si>
  <si>
    <t>345715110</t>
  </si>
  <si>
    <t>krabice přístrojová instalační KP 68/2</t>
  </si>
  <si>
    <t>Poznámka k položce:
EAN 8595057600089</t>
  </si>
  <si>
    <t>210010311</t>
  </si>
  <si>
    <t>Montáž krabic odbočných zapuštěných plastových kruhových KU68-1902/KO68, KO97/KO97V</t>
  </si>
  <si>
    <t>345715210</t>
  </si>
  <si>
    <t>krabice univerzální z PH KU 68/2-1903</t>
  </si>
  <si>
    <t>Poznámka k položce:
EAN 8595057600287</t>
  </si>
  <si>
    <t>345715230</t>
  </si>
  <si>
    <t>krabice přístrojová odbočná s víčkem z PH KO97/5</t>
  </si>
  <si>
    <t>Poznámka k položce:
EAN 8595057600164</t>
  </si>
  <si>
    <t>210010371</t>
  </si>
  <si>
    <t>Montáž rozvodek nástěnných lištových plastových jednoduchých</t>
  </si>
  <si>
    <t>345715630R</t>
  </si>
  <si>
    <t>Krabice lištová odbočná s víčkem a svorkovnicí 82x82x28</t>
  </si>
  <si>
    <t>210010521</t>
  </si>
  <si>
    <t>Otevření nebo uzavření krabice víčkem na závit</t>
  </si>
  <si>
    <t>210010522</t>
  </si>
  <si>
    <t>Otevření nebo uzavření krabice víčkem na 2 šrouby</t>
  </si>
  <si>
    <t>210100001</t>
  </si>
  <si>
    <t>Ukončení vodičů v rozváděči nebo na přístroji včetně zapojení průřezu žíly do 2,5 mm2</t>
  </si>
  <si>
    <t>210100002</t>
  </si>
  <si>
    <t>Ukončení vodičů v rozváděči nebo na přístroji včetně zapojení průřezu žíly do 6 mm2</t>
  </si>
  <si>
    <t>210100003</t>
  </si>
  <si>
    <t>Ukončení vodičů v rozváděči nebo na přístroji včetně zapojení průřezu žíly do 16 mm2</t>
  </si>
  <si>
    <t>210110031</t>
  </si>
  <si>
    <t>Montáž zapuštěný vypínač nn jednopólový bezšroubové připojení</t>
  </si>
  <si>
    <t>3453540522R</t>
  </si>
  <si>
    <t>Spínač jenopólový 10A, 250V, řazení 1, pod omítku IP20</t>
  </si>
  <si>
    <t>Poznámka k položce:
Spínač jenopólový 10A, 250V, řazení 1, pod omítku IP20, kryt jednoduchý + rámeček ,</t>
  </si>
  <si>
    <t>210110036</t>
  </si>
  <si>
    <t>Montáž zapuštěný přepínač nn 5-sériový bezšroubové připojení</t>
  </si>
  <si>
    <t>3453540525R</t>
  </si>
  <si>
    <t>Přepínač seriový 10A, 250V, řazení 5, pod omítku IP44, kompletní přístroj</t>
  </si>
  <si>
    <t>Poznámka k položce:
Přepínač seriový 10A, 250V, řazení 5, pod omítku IP20, kryt dělený + rámeček ,</t>
  </si>
  <si>
    <t>210110054</t>
  </si>
  <si>
    <t>Montáž zapuštěný přepínač nn 6+6 -dvojitý střídavý šroubové připojení</t>
  </si>
  <si>
    <t>345354250R</t>
  </si>
  <si>
    <t>Přepínač střídavý dvojitý  250V, 10A řazení 6+6, pod omítku IP20</t>
  </si>
  <si>
    <t>Poznámka k položce:
Přepínač střídavý dvojitý 10A, 250V, řazení 6+6, pod omítku IP20, kryt dělený + rámeček</t>
  </si>
  <si>
    <t>210111004</t>
  </si>
  <si>
    <t>Montáž zásuvka vestavná šroubové připojení 3P+N+PE se zapojením vodičů</t>
  </si>
  <si>
    <t>345519500</t>
  </si>
  <si>
    <t>zásuvka 16A 3+ZF nástěnná 5042-10</t>
  </si>
  <si>
    <t>210111044</t>
  </si>
  <si>
    <t>Montáž zásuvka (polo)zapuštěná bezšroubové připojení 2x (2P + PE) dvojnásobná šikmá</t>
  </si>
  <si>
    <t>345519652_R</t>
  </si>
  <si>
    <t>Zásuvka dvoj. s ochranným kolíkem, s clonkami, s natočenou dutinou 16A, 250V, řazení 2x(2P+PE)</t>
  </si>
  <si>
    <t>Poznámka k položce:
Zásuvka dvoj. s ochranným kolíkem, s clonkami, s natočenou dutinou 16A, 250V, řazení 2x(2P+PE), pod omítku IP20 bíla,</t>
  </si>
  <si>
    <t>210190003</t>
  </si>
  <si>
    <t>Montáž rozvodnic běžných oceloplechových nebo plastových do 100 kg</t>
  </si>
  <si>
    <t>1262_R</t>
  </si>
  <si>
    <t>Rozvaděč PR11 nástěnný pro 36.modulů IP65</t>
  </si>
  <si>
    <t>Poznámka k položce:
1xvypínač 3.pol. Im=32A, 3x10B/1, 5x16B/1, proudový chránič 4.pol Im=25A, 30mA,</t>
  </si>
  <si>
    <t>210220451</t>
  </si>
  <si>
    <t>Montáž vedení hromosvodné - ochranného pospojování volně nebo pod omítku</t>
  </si>
  <si>
    <t>341408280</t>
  </si>
  <si>
    <t>vodič silový s Cu jádrem CY H07 V-R 16 mm2</t>
  </si>
  <si>
    <t>341408440</t>
  </si>
  <si>
    <t>vodič izolovaný s Cu jádrem H07V-R 6 mm2</t>
  </si>
  <si>
    <t>210280002</t>
  </si>
  <si>
    <t>Zkoušky a prohlídky el rozvodů a zařízení celková prohlídka pro objem mtž prací do 500 000 Kč</t>
  </si>
  <si>
    <t>210810045</t>
  </si>
  <si>
    <t>Montáž měděných kabelů CYKY, CYKYD, CYKYDY, NYM, NYY, YSLY 750 V 3x1,5 mm2 uložených pevně</t>
  </si>
  <si>
    <t>341110300</t>
  </si>
  <si>
    <t>kabel silový s Cu jádrem CYKY 3x1,5 mm2</t>
  </si>
  <si>
    <t>210810046</t>
  </si>
  <si>
    <t>Montáž měděných kabelů CYKY, CYKYD, CYKYDY, NYM, NYY, YSLY 750 V 3x2,5 mm2 uložených pevně</t>
  </si>
  <si>
    <t>341110360</t>
  </si>
  <si>
    <t>kabel silový s Cu jádrem CYKY 3x2,5 mm2</t>
  </si>
  <si>
    <t>210810049</t>
  </si>
  <si>
    <t>Montáž měděných kabelů CYKY, CYKYD, CYKYDY, NYM, NYY, YSLY 750 V 4x1,5 mm2 uložených pevně</t>
  </si>
  <si>
    <t>341110600</t>
  </si>
  <si>
    <t>kabel silový s Cu jádrem CYKY 4x1,5 mm2</t>
  </si>
  <si>
    <t>210810055</t>
  </si>
  <si>
    <t>Montáž měděných kabelů CYKY, CYKYD, CYKYDY, NYM, NYY, YSLY 750 V 5x1,5 mm2 uložených pevně</t>
  </si>
  <si>
    <t>341110900</t>
  </si>
  <si>
    <t>kabel silový s Cu jádrem CYKY 5x1,5 mm2</t>
  </si>
  <si>
    <t>210810056</t>
  </si>
  <si>
    <t>Montáž měděných kabelů CYKY, CYKYD, CYKYDY, NYM, NYY, YSLY 750 V 5x2,5 mm2 uložených pevně</t>
  </si>
  <si>
    <t>341110940</t>
  </si>
  <si>
    <t>kabel silový s Cu jádrem CYKY 5x2,5 mm2</t>
  </si>
  <si>
    <t>21-M2</t>
  </si>
  <si>
    <t>Svitidla a světelné zdroje</t>
  </si>
  <si>
    <t>210201069</t>
  </si>
  <si>
    <t>Montáž svítidel zářivkových průmyslových stropních přisazených 1 zdroj s krytem</t>
  </si>
  <si>
    <t>358116C</t>
  </si>
  <si>
    <t>svit. C-Přisazené stropní půmyslové LED svítidlo 28W, 3698lm</t>
  </si>
  <si>
    <t>Poznámka k položce:
Přisazené stropní půmyslové LED svítidlo 28W, 3698lm,      400K, Ra 80, 230V, 50Hz, elektronický předřadník. materiál tělesa polyeter plněný skelným vláknem,  RAL 7035, optický systém polykarbonátový opálový difuzor, třída ochrany I, IP65 elektrická část, IP65 optická část, rozměry 1277x145x101 mm</t>
  </si>
  <si>
    <t>R1</t>
  </si>
  <si>
    <t>ekologicky poplatek ze zákona 7/2005Sb-svítidla</t>
  </si>
  <si>
    <t>R2</t>
  </si>
  <si>
    <t>ekologicky poplatek ze zákona 7/2005Sb-zdroje</t>
  </si>
  <si>
    <t>Poznámka k položce:
měření osvětlení</t>
  </si>
  <si>
    <t>Ostatní</t>
  </si>
  <si>
    <t>HZS</t>
  </si>
  <si>
    <t>Hodinové zúčtovací sazby</t>
  </si>
  <si>
    <t>HZS 030</t>
  </si>
  <si>
    <t>Položkově nespecifikované práce při demontážích a montážích elektro</t>
  </si>
  <si>
    <t>hodin</t>
  </si>
  <si>
    <t>262144</t>
  </si>
  <si>
    <t>OST - Ostatní náklady stavby</t>
  </si>
  <si>
    <t>960 -   Kompletační činnost</t>
  </si>
  <si>
    <t>OST -  Ostatní náklady</t>
  </si>
  <si>
    <t>0 - Vedlejší rozpočtové náklady</t>
  </si>
  <si>
    <t>960</t>
  </si>
  <si>
    <t xml:space="preserve">  Kompletační činnost</t>
  </si>
  <si>
    <t>045203001</t>
  </si>
  <si>
    <t>Kompletační a koordinační činnost na řízení subdodavatelů</t>
  </si>
  <si>
    <t>1024</t>
  </si>
  <si>
    <t>-843739971</t>
  </si>
  <si>
    <t>Poznámka k položce:
Náklad zhotovitele na řízení a koordinaci subdodavatelů
V případě, že všechny práce budou prováděny vlastními pracovníky, lze tuto položku ocenit nulovou za podmínky, že tato skutečnost bude zapsána do poznámky položky.</t>
  </si>
  <si>
    <t xml:space="preserve"> Ostatní náklady</t>
  </si>
  <si>
    <t>013254001</t>
  </si>
  <si>
    <t>Dokumentace skutečného provedení stavby</t>
  </si>
  <si>
    <t>-1940295170</t>
  </si>
  <si>
    <t>Poznámka k položce:
Dokumentace skutečného provedení v rozsahu dle platné vyhlášky na dokumentaci staveb v počtu dle SOD a VOP</t>
  </si>
  <si>
    <t>013254101</t>
  </si>
  <si>
    <t>Monitoring průběhu výstavby</t>
  </si>
  <si>
    <t>-936287416</t>
  </si>
  <si>
    <t>Poznámka k položce:
Fotografie nebo videozáznamy zakrývaných konstrukcí a jiných skutečností rozhodných např. pro vícepráce a méněpráce</t>
  </si>
  <si>
    <t>013284001</t>
  </si>
  <si>
    <t>Náklady na zpracování a vedení dokumentu KZP</t>
  </si>
  <si>
    <t>-676054360</t>
  </si>
  <si>
    <t>Poznámka k položce:
KZP = kontrolní a zkušební plán zpracovaný do podrobností položek rozpočtu, povinně obsahující všechny zkoušky, revize a měření požadované technickými normami a předpisy ve vztahu k prováděným pracím, dodávkám a službám, tyto revize musí být následně i provedeny.</t>
  </si>
  <si>
    <t>090001001</t>
  </si>
  <si>
    <t>Náklady na vyhotovení dokumentace k předání stavby</t>
  </si>
  <si>
    <t>556769344</t>
  </si>
  <si>
    <t>Poznámka k položce:
Náklady spojené s vyhotovením, kopírováním a kopletací všech dokumentů požadovaných v SOD a VOP k předání stavby objenateli.</t>
  </si>
  <si>
    <t>090001002</t>
  </si>
  <si>
    <t>Ostatní náklady vyplývající ze znění SOD a VOP</t>
  </si>
  <si>
    <t>400996529</t>
  </si>
  <si>
    <t>Poznámka k položce:
Náklady související s plněním povinností zhotovitele požadované v SOD a VOP, např.:
- náklady na zřízení bankovních záruk
- náklady spojené vypracováním technologických postupů
- náklady na vypracování ohlášení změn a změnových listů
- náklady spojené s předáním díla 
atd.</t>
  </si>
  <si>
    <t>Vedlejší rozpočtové náklady</t>
  </si>
  <si>
    <t>030001001</t>
  </si>
  <si>
    <t>Náklady na zřízení zařízení staveniště v souladu s ZOV</t>
  </si>
  <si>
    <t>-657702424</t>
  </si>
  <si>
    <t>Poznámka k položce:
Náklady na dokumentaci ZS, příprava území pro ZS včetně odstranění materiálu a konstrukcí, vybudování odběrný míst, zřízení přípojek energií, vlastní vybudování objektů ZS a provizornich komunikací.</t>
  </si>
  <si>
    <t>030001002</t>
  </si>
  <si>
    <t>Náklady na provoz a údržbu zařízení staveniště</t>
  </si>
  <si>
    <t>-1022080649</t>
  </si>
  <si>
    <t>Poznámka k položce:
Náklady na vybavení objektů, náklady na energie, úklid, údržba, osvětlení, oplocení, opravy na objektech ZS, čištění ploch, zabezpečení staveniště</t>
  </si>
  <si>
    <t>039001003</t>
  </si>
  <si>
    <t>Zrušení zařízení staveniště</t>
  </si>
  <si>
    <t>1551303374</t>
  </si>
  <si>
    <t>Poznámka k položce:
odstranění objektu ZS včetně přípojek a jejich odvozu, uvedení pozemku do původního stavu včetně nákladů s tím spojených</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</si>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</sst>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0" xfId="0" applyFont="1" applyBorder="1" applyAlignment="1" applyProtection="1">
      <alignmen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60"/>
      <c r="AS2" s="360"/>
      <c r="AT2" s="360"/>
      <c r="AU2" s="360"/>
      <c r="AV2" s="360"/>
      <c r="AW2" s="360"/>
      <c r="AX2" s="360"/>
      <c r="AY2" s="360"/>
      <c r="AZ2" s="360"/>
      <c r="BA2" s="360"/>
      <c r="BB2" s="360"/>
      <c r="BC2" s="360"/>
      <c r="BD2" s="360"/>
      <c r="BE2" s="360"/>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89" t="s">
        <v>16</v>
      </c>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29"/>
      <c r="AQ5" s="31"/>
      <c r="BE5" s="387" t="s">
        <v>17</v>
      </c>
      <c r="BS5" s="24" t="s">
        <v>8</v>
      </c>
    </row>
    <row r="6" spans="2:71" ht="36.95" customHeight="1">
      <c r="B6" s="28"/>
      <c r="C6" s="29"/>
      <c r="D6" s="36" t="s">
        <v>18</v>
      </c>
      <c r="E6" s="29"/>
      <c r="F6" s="29"/>
      <c r="G6" s="29"/>
      <c r="H6" s="29"/>
      <c r="I6" s="29"/>
      <c r="J6" s="29"/>
      <c r="K6" s="391" t="s">
        <v>19</v>
      </c>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29"/>
      <c r="AQ6" s="31"/>
      <c r="BE6" s="388"/>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88"/>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88"/>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88"/>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88"/>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88"/>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88"/>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88"/>
      <c r="BS13" s="24" t="s">
        <v>8</v>
      </c>
    </row>
    <row r="14" spans="2:71" ht="15">
      <c r="B14" s="28"/>
      <c r="C14" s="29"/>
      <c r="D14" s="29"/>
      <c r="E14" s="392" t="s">
        <v>32</v>
      </c>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7" t="s">
        <v>30</v>
      </c>
      <c r="AL14" s="29"/>
      <c r="AM14" s="29"/>
      <c r="AN14" s="39" t="s">
        <v>32</v>
      </c>
      <c r="AO14" s="29"/>
      <c r="AP14" s="29"/>
      <c r="AQ14" s="31"/>
      <c r="BE14" s="388"/>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88"/>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88"/>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88"/>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88"/>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88"/>
      <c r="BS19" s="24" t="s">
        <v>8</v>
      </c>
    </row>
    <row r="20" spans="2:71" ht="34.5" customHeight="1">
      <c r="B20" s="28"/>
      <c r="C20" s="29"/>
      <c r="D20" s="29"/>
      <c r="E20" s="394" t="s">
        <v>37</v>
      </c>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29"/>
      <c r="AP20" s="29"/>
      <c r="AQ20" s="31"/>
      <c r="BE20" s="388"/>
      <c r="BS20" s="24" t="s">
        <v>35</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88"/>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88"/>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5">
        <f>ROUND(AG51,2)</f>
        <v>0</v>
      </c>
      <c r="AL23" s="396"/>
      <c r="AM23" s="396"/>
      <c r="AN23" s="396"/>
      <c r="AO23" s="396"/>
      <c r="AP23" s="42"/>
      <c r="AQ23" s="45"/>
      <c r="BE23" s="388"/>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88"/>
    </row>
    <row r="25" spans="2:57" s="1" customFormat="1" ht="13.5">
      <c r="B25" s="41"/>
      <c r="C25" s="42"/>
      <c r="D25" s="42"/>
      <c r="E25" s="42"/>
      <c r="F25" s="42"/>
      <c r="G25" s="42"/>
      <c r="H25" s="42"/>
      <c r="I25" s="42"/>
      <c r="J25" s="42"/>
      <c r="K25" s="42"/>
      <c r="L25" s="397" t="s">
        <v>39</v>
      </c>
      <c r="M25" s="397"/>
      <c r="N25" s="397"/>
      <c r="O25" s="397"/>
      <c r="P25" s="42"/>
      <c r="Q25" s="42"/>
      <c r="R25" s="42"/>
      <c r="S25" s="42"/>
      <c r="T25" s="42"/>
      <c r="U25" s="42"/>
      <c r="V25" s="42"/>
      <c r="W25" s="397" t="s">
        <v>40</v>
      </c>
      <c r="X25" s="397"/>
      <c r="Y25" s="397"/>
      <c r="Z25" s="397"/>
      <c r="AA25" s="397"/>
      <c r="AB25" s="397"/>
      <c r="AC25" s="397"/>
      <c r="AD25" s="397"/>
      <c r="AE25" s="397"/>
      <c r="AF25" s="42"/>
      <c r="AG25" s="42"/>
      <c r="AH25" s="42"/>
      <c r="AI25" s="42"/>
      <c r="AJ25" s="42"/>
      <c r="AK25" s="397" t="s">
        <v>41</v>
      </c>
      <c r="AL25" s="397"/>
      <c r="AM25" s="397"/>
      <c r="AN25" s="397"/>
      <c r="AO25" s="397"/>
      <c r="AP25" s="42"/>
      <c r="AQ25" s="45"/>
      <c r="BE25" s="388"/>
    </row>
    <row r="26" spans="2:57" s="2" customFormat="1" ht="14.45" customHeight="1">
      <c r="B26" s="47"/>
      <c r="C26" s="48"/>
      <c r="D26" s="49" t="s">
        <v>42</v>
      </c>
      <c r="E26" s="48"/>
      <c r="F26" s="49" t="s">
        <v>43</v>
      </c>
      <c r="G26" s="48"/>
      <c r="H26" s="48"/>
      <c r="I26" s="48"/>
      <c r="J26" s="48"/>
      <c r="K26" s="48"/>
      <c r="L26" s="380">
        <v>0.21</v>
      </c>
      <c r="M26" s="381"/>
      <c r="N26" s="381"/>
      <c r="O26" s="381"/>
      <c r="P26" s="48"/>
      <c r="Q26" s="48"/>
      <c r="R26" s="48"/>
      <c r="S26" s="48"/>
      <c r="T26" s="48"/>
      <c r="U26" s="48"/>
      <c r="V26" s="48"/>
      <c r="W26" s="382">
        <f>ROUND(AZ51,2)</f>
        <v>0</v>
      </c>
      <c r="X26" s="381"/>
      <c r="Y26" s="381"/>
      <c r="Z26" s="381"/>
      <c r="AA26" s="381"/>
      <c r="AB26" s="381"/>
      <c r="AC26" s="381"/>
      <c r="AD26" s="381"/>
      <c r="AE26" s="381"/>
      <c r="AF26" s="48"/>
      <c r="AG26" s="48"/>
      <c r="AH26" s="48"/>
      <c r="AI26" s="48"/>
      <c r="AJ26" s="48"/>
      <c r="AK26" s="382">
        <f>ROUND(AV51,2)</f>
        <v>0</v>
      </c>
      <c r="AL26" s="381"/>
      <c r="AM26" s="381"/>
      <c r="AN26" s="381"/>
      <c r="AO26" s="381"/>
      <c r="AP26" s="48"/>
      <c r="AQ26" s="50"/>
      <c r="BE26" s="388"/>
    </row>
    <row r="27" spans="2:57" s="2" customFormat="1" ht="14.45" customHeight="1">
      <c r="B27" s="47"/>
      <c r="C27" s="48"/>
      <c r="D27" s="48"/>
      <c r="E27" s="48"/>
      <c r="F27" s="49" t="s">
        <v>44</v>
      </c>
      <c r="G27" s="48"/>
      <c r="H27" s="48"/>
      <c r="I27" s="48"/>
      <c r="J27" s="48"/>
      <c r="K27" s="48"/>
      <c r="L27" s="380">
        <v>0.15</v>
      </c>
      <c r="M27" s="381"/>
      <c r="N27" s="381"/>
      <c r="O27" s="381"/>
      <c r="P27" s="48"/>
      <c r="Q27" s="48"/>
      <c r="R27" s="48"/>
      <c r="S27" s="48"/>
      <c r="T27" s="48"/>
      <c r="U27" s="48"/>
      <c r="V27" s="48"/>
      <c r="W27" s="382">
        <f>ROUND(BA51,2)</f>
        <v>0</v>
      </c>
      <c r="X27" s="381"/>
      <c r="Y27" s="381"/>
      <c r="Z27" s="381"/>
      <c r="AA27" s="381"/>
      <c r="AB27" s="381"/>
      <c r="AC27" s="381"/>
      <c r="AD27" s="381"/>
      <c r="AE27" s="381"/>
      <c r="AF27" s="48"/>
      <c r="AG27" s="48"/>
      <c r="AH27" s="48"/>
      <c r="AI27" s="48"/>
      <c r="AJ27" s="48"/>
      <c r="AK27" s="382">
        <f>ROUND(AW51,2)</f>
        <v>0</v>
      </c>
      <c r="AL27" s="381"/>
      <c r="AM27" s="381"/>
      <c r="AN27" s="381"/>
      <c r="AO27" s="381"/>
      <c r="AP27" s="48"/>
      <c r="AQ27" s="50"/>
      <c r="BE27" s="388"/>
    </row>
    <row r="28" spans="2:57" s="2" customFormat="1" ht="14.45" customHeight="1" hidden="1">
      <c r="B28" s="47"/>
      <c r="C28" s="48"/>
      <c r="D28" s="48"/>
      <c r="E28" s="48"/>
      <c r="F28" s="49" t="s">
        <v>45</v>
      </c>
      <c r="G28" s="48"/>
      <c r="H28" s="48"/>
      <c r="I28" s="48"/>
      <c r="J28" s="48"/>
      <c r="K28" s="48"/>
      <c r="L28" s="380">
        <v>0.21</v>
      </c>
      <c r="M28" s="381"/>
      <c r="N28" s="381"/>
      <c r="O28" s="381"/>
      <c r="P28" s="48"/>
      <c r="Q28" s="48"/>
      <c r="R28" s="48"/>
      <c r="S28" s="48"/>
      <c r="T28" s="48"/>
      <c r="U28" s="48"/>
      <c r="V28" s="48"/>
      <c r="W28" s="382">
        <f>ROUND(BB51,2)</f>
        <v>0</v>
      </c>
      <c r="X28" s="381"/>
      <c r="Y28" s="381"/>
      <c r="Z28" s="381"/>
      <c r="AA28" s="381"/>
      <c r="AB28" s="381"/>
      <c r="AC28" s="381"/>
      <c r="AD28" s="381"/>
      <c r="AE28" s="381"/>
      <c r="AF28" s="48"/>
      <c r="AG28" s="48"/>
      <c r="AH28" s="48"/>
      <c r="AI28" s="48"/>
      <c r="AJ28" s="48"/>
      <c r="AK28" s="382">
        <v>0</v>
      </c>
      <c r="AL28" s="381"/>
      <c r="AM28" s="381"/>
      <c r="AN28" s="381"/>
      <c r="AO28" s="381"/>
      <c r="AP28" s="48"/>
      <c r="AQ28" s="50"/>
      <c r="BE28" s="388"/>
    </row>
    <row r="29" spans="2:57" s="2" customFormat="1" ht="14.45" customHeight="1" hidden="1">
      <c r="B29" s="47"/>
      <c r="C29" s="48"/>
      <c r="D29" s="48"/>
      <c r="E29" s="48"/>
      <c r="F29" s="49" t="s">
        <v>46</v>
      </c>
      <c r="G29" s="48"/>
      <c r="H29" s="48"/>
      <c r="I29" s="48"/>
      <c r="J29" s="48"/>
      <c r="K29" s="48"/>
      <c r="L29" s="380">
        <v>0.15</v>
      </c>
      <c r="M29" s="381"/>
      <c r="N29" s="381"/>
      <c r="O29" s="381"/>
      <c r="P29" s="48"/>
      <c r="Q29" s="48"/>
      <c r="R29" s="48"/>
      <c r="S29" s="48"/>
      <c r="T29" s="48"/>
      <c r="U29" s="48"/>
      <c r="V29" s="48"/>
      <c r="W29" s="382">
        <f>ROUND(BC51,2)</f>
        <v>0</v>
      </c>
      <c r="X29" s="381"/>
      <c r="Y29" s="381"/>
      <c r="Z29" s="381"/>
      <c r="AA29" s="381"/>
      <c r="AB29" s="381"/>
      <c r="AC29" s="381"/>
      <c r="AD29" s="381"/>
      <c r="AE29" s="381"/>
      <c r="AF29" s="48"/>
      <c r="AG29" s="48"/>
      <c r="AH29" s="48"/>
      <c r="AI29" s="48"/>
      <c r="AJ29" s="48"/>
      <c r="AK29" s="382">
        <v>0</v>
      </c>
      <c r="AL29" s="381"/>
      <c r="AM29" s="381"/>
      <c r="AN29" s="381"/>
      <c r="AO29" s="381"/>
      <c r="AP29" s="48"/>
      <c r="AQ29" s="50"/>
      <c r="BE29" s="388"/>
    </row>
    <row r="30" spans="2:57" s="2" customFormat="1" ht="14.45" customHeight="1" hidden="1">
      <c r="B30" s="47"/>
      <c r="C30" s="48"/>
      <c r="D30" s="48"/>
      <c r="E30" s="48"/>
      <c r="F30" s="49" t="s">
        <v>47</v>
      </c>
      <c r="G30" s="48"/>
      <c r="H30" s="48"/>
      <c r="I30" s="48"/>
      <c r="J30" s="48"/>
      <c r="K30" s="48"/>
      <c r="L30" s="380">
        <v>0</v>
      </c>
      <c r="M30" s="381"/>
      <c r="N30" s="381"/>
      <c r="O30" s="381"/>
      <c r="P30" s="48"/>
      <c r="Q30" s="48"/>
      <c r="R30" s="48"/>
      <c r="S30" s="48"/>
      <c r="T30" s="48"/>
      <c r="U30" s="48"/>
      <c r="V30" s="48"/>
      <c r="W30" s="382">
        <f>ROUND(BD51,2)</f>
        <v>0</v>
      </c>
      <c r="X30" s="381"/>
      <c r="Y30" s="381"/>
      <c r="Z30" s="381"/>
      <c r="AA30" s="381"/>
      <c r="AB30" s="381"/>
      <c r="AC30" s="381"/>
      <c r="AD30" s="381"/>
      <c r="AE30" s="381"/>
      <c r="AF30" s="48"/>
      <c r="AG30" s="48"/>
      <c r="AH30" s="48"/>
      <c r="AI30" s="48"/>
      <c r="AJ30" s="48"/>
      <c r="AK30" s="382">
        <v>0</v>
      </c>
      <c r="AL30" s="381"/>
      <c r="AM30" s="381"/>
      <c r="AN30" s="381"/>
      <c r="AO30" s="381"/>
      <c r="AP30" s="48"/>
      <c r="AQ30" s="50"/>
      <c r="BE30" s="388"/>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88"/>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83" t="s">
        <v>50</v>
      </c>
      <c r="Y32" s="384"/>
      <c r="Z32" s="384"/>
      <c r="AA32" s="384"/>
      <c r="AB32" s="384"/>
      <c r="AC32" s="53"/>
      <c r="AD32" s="53"/>
      <c r="AE32" s="53"/>
      <c r="AF32" s="53"/>
      <c r="AG32" s="53"/>
      <c r="AH32" s="53"/>
      <c r="AI32" s="53"/>
      <c r="AJ32" s="53"/>
      <c r="AK32" s="385">
        <f>SUM(AK23:AK30)</f>
        <v>0</v>
      </c>
      <c r="AL32" s="384"/>
      <c r="AM32" s="384"/>
      <c r="AN32" s="384"/>
      <c r="AO32" s="386"/>
      <c r="AP32" s="51"/>
      <c r="AQ32" s="55"/>
      <c r="BE32" s="388"/>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2017_01_02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6" t="str">
        <f>K6</f>
        <v>Stavební úpravy skladu VS Pastviny</v>
      </c>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23</v>
      </c>
      <c r="D44" s="63"/>
      <c r="E44" s="63"/>
      <c r="F44" s="63"/>
      <c r="G44" s="63"/>
      <c r="H44" s="63"/>
      <c r="I44" s="63"/>
      <c r="J44" s="63"/>
      <c r="K44" s="63"/>
      <c r="L44" s="72" t="str">
        <f>IF(K8="","",K8)</f>
        <v>Pastviny</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68" t="str">
        <f>IF(AN8="","",AN8)</f>
        <v>2.1.2018</v>
      </c>
      <c r="AN44" s="368"/>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27</v>
      </c>
      <c r="D46" s="63"/>
      <c r="E46" s="63"/>
      <c r="F46" s="63"/>
      <c r="G46" s="63"/>
      <c r="H46" s="63"/>
      <c r="I46" s="63"/>
      <c r="J46" s="63"/>
      <c r="K46" s="63"/>
      <c r="L46" s="66" t="str">
        <f>IF(E11="","",E11)</f>
        <v>Univerzita Palackého v Olomouci, FTK</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69" t="str">
        <f>IF(E17="","",E17)</f>
        <v>Ing. Jan Hrdina</v>
      </c>
      <c r="AN46" s="369"/>
      <c r="AO46" s="369"/>
      <c r="AP46" s="369"/>
      <c r="AQ46" s="63"/>
      <c r="AR46" s="61"/>
      <c r="AS46" s="370" t="s">
        <v>52</v>
      </c>
      <c r="AT46" s="371"/>
      <c r="AU46" s="74"/>
      <c r="AV46" s="74"/>
      <c r="AW46" s="74"/>
      <c r="AX46" s="74"/>
      <c r="AY46" s="74"/>
      <c r="AZ46" s="74"/>
      <c r="BA46" s="74"/>
      <c r="BB46" s="74"/>
      <c r="BC46" s="74"/>
      <c r="BD46" s="75"/>
    </row>
    <row r="47" spans="2:56" s="1" customFormat="1" ht="1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2"/>
      <c r="AT47" s="373"/>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4"/>
      <c r="AT48" s="375"/>
      <c r="AU48" s="42"/>
      <c r="AV48" s="42"/>
      <c r="AW48" s="42"/>
      <c r="AX48" s="42"/>
      <c r="AY48" s="42"/>
      <c r="AZ48" s="42"/>
      <c r="BA48" s="42"/>
      <c r="BB48" s="42"/>
      <c r="BC48" s="42"/>
      <c r="BD48" s="78"/>
    </row>
    <row r="49" spans="2:56" s="1" customFormat="1" ht="29.25" customHeight="1">
      <c r="B49" s="41"/>
      <c r="C49" s="376" t="s">
        <v>53</v>
      </c>
      <c r="D49" s="377"/>
      <c r="E49" s="377"/>
      <c r="F49" s="377"/>
      <c r="G49" s="377"/>
      <c r="H49" s="79"/>
      <c r="I49" s="378" t="s">
        <v>54</v>
      </c>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9" t="s">
        <v>55</v>
      </c>
      <c r="AH49" s="377"/>
      <c r="AI49" s="377"/>
      <c r="AJ49" s="377"/>
      <c r="AK49" s="377"/>
      <c r="AL49" s="377"/>
      <c r="AM49" s="377"/>
      <c r="AN49" s="378" t="s">
        <v>56</v>
      </c>
      <c r="AO49" s="377"/>
      <c r="AP49" s="377"/>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64">
        <f>ROUND(SUM(AG52:AG54),2)</f>
        <v>0</v>
      </c>
      <c r="AH51" s="364"/>
      <c r="AI51" s="364"/>
      <c r="AJ51" s="364"/>
      <c r="AK51" s="364"/>
      <c r="AL51" s="364"/>
      <c r="AM51" s="364"/>
      <c r="AN51" s="365">
        <f>SUM(AG51,AT51)</f>
        <v>0</v>
      </c>
      <c r="AO51" s="365"/>
      <c r="AP51" s="365"/>
      <c r="AQ51" s="89" t="s">
        <v>21</v>
      </c>
      <c r="AR51" s="71"/>
      <c r="AS51" s="90">
        <f>ROUND(SUM(AS52:AS54),2)</f>
        <v>0</v>
      </c>
      <c r="AT51" s="91">
        <f>ROUND(SUM(AV51:AW51),2)</f>
        <v>0</v>
      </c>
      <c r="AU51" s="92">
        <f>ROUND(SUM(AU52:AU54),5)</f>
        <v>0</v>
      </c>
      <c r="AV51" s="91">
        <f>ROUND(AZ51*L26,2)</f>
        <v>0</v>
      </c>
      <c r="AW51" s="91">
        <f>ROUND(BA51*L27,2)</f>
        <v>0</v>
      </c>
      <c r="AX51" s="91">
        <f>ROUND(BB51*L26,2)</f>
        <v>0</v>
      </c>
      <c r="AY51" s="91">
        <f>ROUND(BC51*L27,2)</f>
        <v>0</v>
      </c>
      <c r="AZ51" s="91">
        <f>ROUND(SUM(AZ52:AZ54),2)</f>
        <v>0</v>
      </c>
      <c r="BA51" s="91">
        <f>ROUND(SUM(BA52:BA54),2)</f>
        <v>0</v>
      </c>
      <c r="BB51" s="91">
        <f>ROUND(SUM(BB52:BB54),2)</f>
        <v>0</v>
      </c>
      <c r="BC51" s="91">
        <f>ROUND(SUM(BC52:BC54),2)</f>
        <v>0</v>
      </c>
      <c r="BD51" s="93">
        <f>ROUND(SUM(BD52:BD54),2)</f>
        <v>0</v>
      </c>
      <c r="BS51" s="94" t="s">
        <v>71</v>
      </c>
      <c r="BT51" s="94" t="s">
        <v>72</v>
      </c>
      <c r="BU51" s="95" t="s">
        <v>73</v>
      </c>
      <c r="BV51" s="94" t="s">
        <v>74</v>
      </c>
      <c r="BW51" s="94" t="s">
        <v>7</v>
      </c>
      <c r="BX51" s="94" t="s">
        <v>75</v>
      </c>
      <c r="CL51" s="94" t="s">
        <v>21</v>
      </c>
    </row>
    <row r="52" spans="1:91" s="5" customFormat="1" ht="22.5" customHeight="1">
      <c r="A52" s="96" t="s">
        <v>76</v>
      </c>
      <c r="B52" s="97"/>
      <c r="C52" s="98"/>
      <c r="D52" s="363" t="s">
        <v>77</v>
      </c>
      <c r="E52" s="363"/>
      <c r="F52" s="363"/>
      <c r="G52" s="363"/>
      <c r="H52" s="363"/>
      <c r="I52" s="99"/>
      <c r="J52" s="363" t="s">
        <v>78</v>
      </c>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1">
        <f>'ST - Stavební část'!J27</f>
        <v>0</v>
      </c>
      <c r="AH52" s="362"/>
      <c r="AI52" s="362"/>
      <c r="AJ52" s="362"/>
      <c r="AK52" s="362"/>
      <c r="AL52" s="362"/>
      <c r="AM52" s="362"/>
      <c r="AN52" s="361">
        <f>SUM(AG52,AT52)</f>
        <v>0</v>
      </c>
      <c r="AO52" s="362"/>
      <c r="AP52" s="362"/>
      <c r="AQ52" s="100" t="s">
        <v>79</v>
      </c>
      <c r="AR52" s="101"/>
      <c r="AS52" s="102">
        <v>0</v>
      </c>
      <c r="AT52" s="103">
        <f>ROUND(SUM(AV52:AW52),2)</f>
        <v>0</v>
      </c>
      <c r="AU52" s="104">
        <f>'ST - Stavební část'!P96</f>
        <v>0</v>
      </c>
      <c r="AV52" s="103">
        <f>'ST - Stavební část'!J30</f>
        <v>0</v>
      </c>
      <c r="AW52" s="103">
        <f>'ST - Stavební část'!J31</f>
        <v>0</v>
      </c>
      <c r="AX52" s="103">
        <f>'ST - Stavební část'!J32</f>
        <v>0</v>
      </c>
      <c r="AY52" s="103">
        <f>'ST - Stavební část'!J33</f>
        <v>0</v>
      </c>
      <c r="AZ52" s="103">
        <f>'ST - Stavební část'!F30</f>
        <v>0</v>
      </c>
      <c r="BA52" s="103">
        <f>'ST - Stavební část'!F31</f>
        <v>0</v>
      </c>
      <c r="BB52" s="103">
        <f>'ST - Stavební část'!F32</f>
        <v>0</v>
      </c>
      <c r="BC52" s="103">
        <f>'ST - Stavební část'!F33</f>
        <v>0</v>
      </c>
      <c r="BD52" s="105">
        <f>'ST - Stavební část'!F34</f>
        <v>0</v>
      </c>
      <c r="BT52" s="106" t="s">
        <v>80</v>
      </c>
      <c r="BV52" s="106" t="s">
        <v>74</v>
      </c>
      <c r="BW52" s="106" t="s">
        <v>81</v>
      </c>
      <c r="BX52" s="106" t="s">
        <v>7</v>
      </c>
      <c r="CL52" s="106" t="s">
        <v>21</v>
      </c>
      <c r="CM52" s="106" t="s">
        <v>82</v>
      </c>
    </row>
    <row r="53" spans="1:91" s="5" customFormat="1" ht="22.5" customHeight="1">
      <c r="A53" s="96" t="s">
        <v>76</v>
      </c>
      <c r="B53" s="97"/>
      <c r="C53" s="98"/>
      <c r="D53" s="363" t="s">
        <v>83</v>
      </c>
      <c r="E53" s="363"/>
      <c r="F53" s="363"/>
      <c r="G53" s="363"/>
      <c r="H53" s="363"/>
      <c r="I53" s="99"/>
      <c r="J53" s="363" t="s">
        <v>84</v>
      </c>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1">
        <f>'EL - Elektroinstalace'!J27</f>
        <v>0</v>
      </c>
      <c r="AH53" s="362"/>
      <c r="AI53" s="362"/>
      <c r="AJ53" s="362"/>
      <c r="AK53" s="362"/>
      <c r="AL53" s="362"/>
      <c r="AM53" s="362"/>
      <c r="AN53" s="361">
        <f>SUM(AG53,AT53)</f>
        <v>0</v>
      </c>
      <c r="AO53" s="362"/>
      <c r="AP53" s="362"/>
      <c r="AQ53" s="100" t="s">
        <v>79</v>
      </c>
      <c r="AR53" s="101"/>
      <c r="AS53" s="102">
        <v>0</v>
      </c>
      <c r="AT53" s="103">
        <f>ROUND(SUM(AV53:AW53),2)</f>
        <v>0</v>
      </c>
      <c r="AU53" s="104">
        <f>'EL - Elektroinstalace'!P84</f>
        <v>0</v>
      </c>
      <c r="AV53" s="103">
        <f>'EL - Elektroinstalace'!J30</f>
        <v>0</v>
      </c>
      <c r="AW53" s="103">
        <f>'EL - Elektroinstalace'!J31</f>
        <v>0</v>
      </c>
      <c r="AX53" s="103">
        <f>'EL - Elektroinstalace'!J32</f>
        <v>0</v>
      </c>
      <c r="AY53" s="103">
        <f>'EL - Elektroinstalace'!J33</f>
        <v>0</v>
      </c>
      <c r="AZ53" s="103">
        <f>'EL - Elektroinstalace'!F30</f>
        <v>0</v>
      </c>
      <c r="BA53" s="103">
        <f>'EL - Elektroinstalace'!F31</f>
        <v>0</v>
      </c>
      <c r="BB53" s="103">
        <f>'EL - Elektroinstalace'!F32</f>
        <v>0</v>
      </c>
      <c r="BC53" s="103">
        <f>'EL - Elektroinstalace'!F33</f>
        <v>0</v>
      </c>
      <c r="BD53" s="105">
        <f>'EL - Elektroinstalace'!F34</f>
        <v>0</v>
      </c>
      <c r="BT53" s="106" t="s">
        <v>80</v>
      </c>
      <c r="BV53" s="106" t="s">
        <v>74</v>
      </c>
      <c r="BW53" s="106" t="s">
        <v>85</v>
      </c>
      <c r="BX53" s="106" t="s">
        <v>7</v>
      </c>
      <c r="CL53" s="106" t="s">
        <v>21</v>
      </c>
      <c r="CM53" s="106" t="s">
        <v>82</v>
      </c>
    </row>
    <row r="54" spans="1:91" s="5" customFormat="1" ht="22.5" customHeight="1">
      <c r="A54" s="96" t="s">
        <v>76</v>
      </c>
      <c r="B54" s="97"/>
      <c r="C54" s="98"/>
      <c r="D54" s="363" t="s">
        <v>86</v>
      </c>
      <c r="E54" s="363"/>
      <c r="F54" s="363"/>
      <c r="G54" s="363"/>
      <c r="H54" s="363"/>
      <c r="I54" s="99"/>
      <c r="J54" s="363" t="s">
        <v>87</v>
      </c>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1">
        <f>'OST - Ostatní náklady stavby'!J27</f>
        <v>0</v>
      </c>
      <c r="AH54" s="362"/>
      <c r="AI54" s="362"/>
      <c r="AJ54" s="362"/>
      <c r="AK54" s="362"/>
      <c r="AL54" s="362"/>
      <c r="AM54" s="362"/>
      <c r="AN54" s="361">
        <f>SUM(AG54,AT54)</f>
        <v>0</v>
      </c>
      <c r="AO54" s="362"/>
      <c r="AP54" s="362"/>
      <c r="AQ54" s="100" t="s">
        <v>79</v>
      </c>
      <c r="AR54" s="101"/>
      <c r="AS54" s="107">
        <v>0</v>
      </c>
      <c r="AT54" s="108">
        <f>ROUND(SUM(AV54:AW54),2)</f>
        <v>0</v>
      </c>
      <c r="AU54" s="109">
        <f>'OST - Ostatní náklady stavby'!P79</f>
        <v>0</v>
      </c>
      <c r="AV54" s="108">
        <f>'OST - Ostatní náklady stavby'!J30</f>
        <v>0</v>
      </c>
      <c r="AW54" s="108">
        <f>'OST - Ostatní náklady stavby'!J31</f>
        <v>0</v>
      </c>
      <c r="AX54" s="108">
        <f>'OST - Ostatní náklady stavby'!J32</f>
        <v>0</v>
      </c>
      <c r="AY54" s="108">
        <f>'OST - Ostatní náklady stavby'!J33</f>
        <v>0</v>
      </c>
      <c r="AZ54" s="108">
        <f>'OST - Ostatní náklady stavby'!F30</f>
        <v>0</v>
      </c>
      <c r="BA54" s="108">
        <f>'OST - Ostatní náklady stavby'!F31</f>
        <v>0</v>
      </c>
      <c r="BB54" s="108">
        <f>'OST - Ostatní náklady stavby'!F32</f>
        <v>0</v>
      </c>
      <c r="BC54" s="108">
        <f>'OST - Ostatní náklady stavby'!F33</f>
        <v>0</v>
      </c>
      <c r="BD54" s="110">
        <f>'OST - Ostatní náklady stavby'!F34</f>
        <v>0</v>
      </c>
      <c r="BT54" s="106" t="s">
        <v>80</v>
      </c>
      <c r="BV54" s="106" t="s">
        <v>74</v>
      </c>
      <c r="BW54" s="106" t="s">
        <v>88</v>
      </c>
      <c r="BX54" s="106" t="s">
        <v>7</v>
      </c>
      <c r="CL54" s="106" t="s">
        <v>21</v>
      </c>
      <c r="CM54" s="106" t="s">
        <v>82</v>
      </c>
    </row>
    <row r="55" spans="2:44" s="1" customFormat="1" ht="30" customHeight="1">
      <c r="B55" s="41"/>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1"/>
    </row>
    <row r="56" spans="2:44" s="1" customFormat="1" ht="6.95" customHeight="1">
      <c r="B56" s="56"/>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61"/>
    </row>
  </sheetData>
  <sheetProtection password="CC35" sheet="1" objects="1" scenarios="1" formatCells="0" formatColumns="0" formatRows="0" sort="0" autoFilter="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AM44:AN44"/>
    <mergeCell ref="AM46:AP46"/>
    <mergeCell ref="AS46:AT48"/>
    <mergeCell ref="C49:G49"/>
    <mergeCell ref="I49:AF49"/>
    <mergeCell ref="AG49:AM49"/>
    <mergeCell ref="AN49:AP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s>
  <hyperlinks>
    <hyperlink ref="K1:S1" location="C2" display="1) Rekapitulace stavby"/>
    <hyperlink ref="W1:AI1" location="C51" display="2) Rekapitulace objektů stavby a soupisů prací"/>
    <hyperlink ref="A52" location="'ST - Stavební část'!C2" display="/"/>
    <hyperlink ref="A53" location="'EL - Elektroinstalace'!C2" display="/"/>
    <hyperlink ref="A54" location="'OST - Ostatní náklady stavby'!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8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89</v>
      </c>
      <c r="G1" s="401" t="s">
        <v>90</v>
      </c>
      <c r="H1" s="401"/>
      <c r="I1" s="115"/>
      <c r="J1" s="114" t="s">
        <v>91</v>
      </c>
      <c r="K1" s="113" t="s">
        <v>92</v>
      </c>
      <c r="L1" s="114" t="s">
        <v>93</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81</v>
      </c>
    </row>
    <row r="3" spans="2:46" ht="6.95" customHeight="1">
      <c r="B3" s="25"/>
      <c r="C3" s="26"/>
      <c r="D3" s="26"/>
      <c r="E3" s="26"/>
      <c r="F3" s="26"/>
      <c r="G3" s="26"/>
      <c r="H3" s="26"/>
      <c r="I3" s="116"/>
      <c r="J3" s="26"/>
      <c r="K3" s="27"/>
      <c r="AT3" s="24" t="s">
        <v>82</v>
      </c>
    </row>
    <row r="4" spans="2:46" ht="36.95" customHeight="1">
      <c r="B4" s="28"/>
      <c r="C4" s="29"/>
      <c r="D4" s="30" t="s">
        <v>94</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2" t="str">
        <f>'Rekapitulace stavby'!K6</f>
        <v>Stavební úpravy skladu VS Pastviny</v>
      </c>
      <c r="F7" s="403"/>
      <c r="G7" s="403"/>
      <c r="H7" s="403"/>
      <c r="I7" s="117"/>
      <c r="J7" s="29"/>
      <c r="K7" s="31"/>
    </row>
    <row r="8" spans="2:11" s="1" customFormat="1" ht="15">
      <c r="B8" s="41"/>
      <c r="C8" s="42"/>
      <c r="D8" s="37" t="s">
        <v>95</v>
      </c>
      <c r="E8" s="42"/>
      <c r="F8" s="42"/>
      <c r="G8" s="42"/>
      <c r="H8" s="42"/>
      <c r="I8" s="118"/>
      <c r="J8" s="42"/>
      <c r="K8" s="45"/>
    </row>
    <row r="9" spans="2:11" s="1" customFormat="1" ht="36.95" customHeight="1">
      <c r="B9" s="41"/>
      <c r="C9" s="42"/>
      <c r="D9" s="42"/>
      <c r="E9" s="404" t="s">
        <v>96</v>
      </c>
      <c r="F9" s="405"/>
      <c r="G9" s="405"/>
      <c r="H9" s="405"/>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2.1.2018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2.5" customHeight="1">
      <c r="B24" s="121"/>
      <c r="C24" s="122"/>
      <c r="D24" s="122"/>
      <c r="E24" s="394" t="s">
        <v>21</v>
      </c>
      <c r="F24" s="394"/>
      <c r="G24" s="394"/>
      <c r="H24" s="394"/>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ROUND(SUM(BE96:BE687),2)</f>
        <v>0</v>
      </c>
      <c r="G30" s="42"/>
      <c r="H30" s="42"/>
      <c r="I30" s="131">
        <v>0.21</v>
      </c>
      <c r="J30" s="130">
        <f>ROUND(ROUND((SUM(BE96:BE687)),2)*I30,2)</f>
        <v>0</v>
      </c>
      <c r="K30" s="45"/>
    </row>
    <row r="31" spans="2:11" s="1" customFormat="1" ht="14.45" customHeight="1">
      <c r="B31" s="41"/>
      <c r="C31" s="42"/>
      <c r="D31" s="42"/>
      <c r="E31" s="49" t="s">
        <v>44</v>
      </c>
      <c r="F31" s="130">
        <f>ROUND(SUM(BF96:BF687),2)</f>
        <v>0</v>
      </c>
      <c r="G31" s="42"/>
      <c r="H31" s="42"/>
      <c r="I31" s="131">
        <v>0.15</v>
      </c>
      <c r="J31" s="130">
        <f>ROUND(ROUND((SUM(BF96:BF687)),2)*I31,2)</f>
        <v>0</v>
      </c>
      <c r="K31" s="45"/>
    </row>
    <row r="32" spans="2:11" s="1" customFormat="1" ht="14.45" customHeight="1" hidden="1">
      <c r="B32" s="41"/>
      <c r="C32" s="42"/>
      <c r="D32" s="42"/>
      <c r="E32" s="49" t="s">
        <v>45</v>
      </c>
      <c r="F32" s="130">
        <f>ROUND(SUM(BG96:BG687),2)</f>
        <v>0</v>
      </c>
      <c r="G32" s="42"/>
      <c r="H32" s="42"/>
      <c r="I32" s="131">
        <v>0.21</v>
      </c>
      <c r="J32" s="130">
        <v>0</v>
      </c>
      <c r="K32" s="45"/>
    </row>
    <row r="33" spans="2:11" s="1" customFormat="1" ht="14.45" customHeight="1" hidden="1">
      <c r="B33" s="41"/>
      <c r="C33" s="42"/>
      <c r="D33" s="42"/>
      <c r="E33" s="49" t="s">
        <v>46</v>
      </c>
      <c r="F33" s="130">
        <f>ROUND(SUM(BH96:BH687),2)</f>
        <v>0</v>
      </c>
      <c r="G33" s="42"/>
      <c r="H33" s="42"/>
      <c r="I33" s="131">
        <v>0.15</v>
      </c>
      <c r="J33" s="130">
        <v>0</v>
      </c>
      <c r="K33" s="45"/>
    </row>
    <row r="34" spans="2:11" s="1" customFormat="1" ht="14.45" customHeight="1" hidden="1">
      <c r="B34" s="41"/>
      <c r="C34" s="42"/>
      <c r="D34" s="42"/>
      <c r="E34" s="49" t="s">
        <v>47</v>
      </c>
      <c r="F34" s="130">
        <f>ROUND(SUM(BI96:BI687),2)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97</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2" t="str">
        <f>E7</f>
        <v>Stavební úpravy skladu VS Pastviny</v>
      </c>
      <c r="F45" s="403"/>
      <c r="G45" s="403"/>
      <c r="H45" s="403"/>
      <c r="I45" s="118"/>
      <c r="J45" s="42"/>
      <c r="K45" s="45"/>
    </row>
    <row r="46" spans="2:11" s="1" customFormat="1" ht="14.45" customHeight="1">
      <c r="B46" s="41"/>
      <c r="C46" s="37" t="s">
        <v>95</v>
      </c>
      <c r="D46" s="42"/>
      <c r="E46" s="42"/>
      <c r="F46" s="42"/>
      <c r="G46" s="42"/>
      <c r="H46" s="42"/>
      <c r="I46" s="118"/>
      <c r="J46" s="42"/>
      <c r="K46" s="45"/>
    </row>
    <row r="47" spans="2:11" s="1" customFormat="1" ht="23.25" customHeight="1">
      <c r="B47" s="41"/>
      <c r="C47" s="42"/>
      <c r="D47" s="42"/>
      <c r="E47" s="404" t="str">
        <f>E9</f>
        <v>ST - Stavební část</v>
      </c>
      <c r="F47" s="405"/>
      <c r="G47" s="405"/>
      <c r="H47" s="405"/>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Pastviny</v>
      </c>
      <c r="G49" s="42"/>
      <c r="H49" s="42"/>
      <c r="I49" s="119" t="s">
        <v>25</v>
      </c>
      <c r="J49" s="120" t="str">
        <f>IF(J12="","",J12)</f>
        <v>2.1.2018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Univerzita Palackého v Olomouci, FTK</v>
      </c>
      <c r="G51" s="42"/>
      <c r="H51" s="42"/>
      <c r="I51" s="119" t="s">
        <v>33</v>
      </c>
      <c r="J51" s="35" t="str">
        <f>E21</f>
        <v>Ing. Jan Hrdina</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98</v>
      </c>
      <c r="D54" s="132"/>
      <c r="E54" s="132"/>
      <c r="F54" s="132"/>
      <c r="G54" s="132"/>
      <c r="H54" s="132"/>
      <c r="I54" s="145"/>
      <c r="J54" s="146" t="s">
        <v>99</v>
      </c>
      <c r="K54" s="147"/>
    </row>
    <row r="55" spans="2:11" s="1" customFormat="1" ht="10.35" customHeight="1">
      <c r="B55" s="41"/>
      <c r="C55" s="42"/>
      <c r="D55" s="42"/>
      <c r="E55" s="42"/>
      <c r="F55" s="42"/>
      <c r="G55" s="42"/>
      <c r="H55" s="42"/>
      <c r="I55" s="118"/>
      <c r="J55" s="42"/>
      <c r="K55" s="45"/>
    </row>
    <row r="56" spans="2:47" s="1" customFormat="1" ht="29.25" customHeight="1">
      <c r="B56" s="41"/>
      <c r="C56" s="148" t="s">
        <v>100</v>
      </c>
      <c r="D56" s="42"/>
      <c r="E56" s="42"/>
      <c r="F56" s="42"/>
      <c r="G56" s="42"/>
      <c r="H56" s="42"/>
      <c r="I56" s="118"/>
      <c r="J56" s="128">
        <f>J96</f>
        <v>0</v>
      </c>
      <c r="K56" s="45"/>
      <c r="AU56" s="24" t="s">
        <v>101</v>
      </c>
    </row>
    <row r="57" spans="2:11" s="7" customFormat="1" ht="24.95" customHeight="1">
      <c r="B57" s="149"/>
      <c r="C57" s="150"/>
      <c r="D57" s="151" t="s">
        <v>102</v>
      </c>
      <c r="E57" s="152"/>
      <c r="F57" s="152"/>
      <c r="G57" s="152"/>
      <c r="H57" s="152"/>
      <c r="I57" s="153"/>
      <c r="J57" s="154">
        <f>J97</f>
        <v>0</v>
      </c>
      <c r="K57" s="155"/>
    </row>
    <row r="58" spans="2:11" s="8" customFormat="1" ht="19.9" customHeight="1">
      <c r="B58" s="156"/>
      <c r="C58" s="157"/>
      <c r="D58" s="158" t="s">
        <v>103</v>
      </c>
      <c r="E58" s="159"/>
      <c r="F58" s="159"/>
      <c r="G58" s="159"/>
      <c r="H58" s="159"/>
      <c r="I58" s="160"/>
      <c r="J58" s="161">
        <f>J98</f>
        <v>0</v>
      </c>
      <c r="K58" s="162"/>
    </row>
    <row r="59" spans="2:11" s="8" customFormat="1" ht="19.9" customHeight="1">
      <c r="B59" s="156"/>
      <c r="C59" s="157"/>
      <c r="D59" s="158" t="s">
        <v>104</v>
      </c>
      <c r="E59" s="159"/>
      <c r="F59" s="159"/>
      <c r="G59" s="159"/>
      <c r="H59" s="159"/>
      <c r="I59" s="160"/>
      <c r="J59" s="161">
        <f>J108</f>
        <v>0</v>
      </c>
      <c r="K59" s="162"/>
    </row>
    <row r="60" spans="2:11" s="8" customFormat="1" ht="19.9" customHeight="1">
      <c r="B60" s="156"/>
      <c r="C60" s="157"/>
      <c r="D60" s="158" t="s">
        <v>105</v>
      </c>
      <c r="E60" s="159"/>
      <c r="F60" s="159"/>
      <c r="G60" s="159"/>
      <c r="H60" s="159"/>
      <c r="I60" s="160"/>
      <c r="J60" s="161">
        <f>J141</f>
        <v>0</v>
      </c>
      <c r="K60" s="162"/>
    </row>
    <row r="61" spans="2:11" s="8" customFormat="1" ht="19.9" customHeight="1">
      <c r="B61" s="156"/>
      <c r="C61" s="157"/>
      <c r="D61" s="158" t="s">
        <v>106</v>
      </c>
      <c r="E61" s="159"/>
      <c r="F61" s="159"/>
      <c r="G61" s="159"/>
      <c r="H61" s="159"/>
      <c r="I61" s="160"/>
      <c r="J61" s="161">
        <f>J177</f>
        <v>0</v>
      </c>
      <c r="K61" s="162"/>
    </row>
    <row r="62" spans="2:11" s="8" customFormat="1" ht="19.9" customHeight="1">
      <c r="B62" s="156"/>
      <c r="C62" s="157"/>
      <c r="D62" s="158" t="s">
        <v>107</v>
      </c>
      <c r="E62" s="159"/>
      <c r="F62" s="159"/>
      <c r="G62" s="159"/>
      <c r="H62" s="159"/>
      <c r="I62" s="160"/>
      <c r="J62" s="161">
        <f>J197</f>
        <v>0</v>
      </c>
      <c r="K62" s="162"/>
    </row>
    <row r="63" spans="2:11" s="8" customFormat="1" ht="19.9" customHeight="1">
      <c r="B63" s="156"/>
      <c r="C63" s="157"/>
      <c r="D63" s="158" t="s">
        <v>108</v>
      </c>
      <c r="E63" s="159"/>
      <c r="F63" s="159"/>
      <c r="G63" s="159"/>
      <c r="H63" s="159"/>
      <c r="I63" s="160"/>
      <c r="J63" s="161">
        <f>J201</f>
        <v>0</v>
      </c>
      <c r="K63" s="162"/>
    </row>
    <row r="64" spans="2:11" s="8" customFormat="1" ht="19.9" customHeight="1">
      <c r="B64" s="156"/>
      <c r="C64" s="157"/>
      <c r="D64" s="158" t="s">
        <v>109</v>
      </c>
      <c r="E64" s="159"/>
      <c r="F64" s="159"/>
      <c r="G64" s="159"/>
      <c r="H64" s="159"/>
      <c r="I64" s="160"/>
      <c r="J64" s="161">
        <f>J323</f>
        <v>0</v>
      </c>
      <c r="K64" s="162"/>
    </row>
    <row r="65" spans="2:11" s="8" customFormat="1" ht="19.9" customHeight="1">
      <c r="B65" s="156"/>
      <c r="C65" s="157"/>
      <c r="D65" s="158" t="s">
        <v>110</v>
      </c>
      <c r="E65" s="159"/>
      <c r="F65" s="159"/>
      <c r="G65" s="159"/>
      <c r="H65" s="159"/>
      <c r="I65" s="160"/>
      <c r="J65" s="161">
        <f>J361</f>
        <v>0</v>
      </c>
      <c r="K65" s="162"/>
    </row>
    <row r="66" spans="2:11" s="8" customFormat="1" ht="19.9" customHeight="1">
      <c r="B66" s="156"/>
      <c r="C66" s="157"/>
      <c r="D66" s="158" t="s">
        <v>111</v>
      </c>
      <c r="E66" s="159"/>
      <c r="F66" s="159"/>
      <c r="G66" s="159"/>
      <c r="H66" s="159"/>
      <c r="I66" s="160"/>
      <c r="J66" s="161">
        <f>J375</f>
        <v>0</v>
      </c>
      <c r="K66" s="162"/>
    </row>
    <row r="67" spans="2:11" s="7" customFormat="1" ht="24.95" customHeight="1">
      <c r="B67" s="149"/>
      <c r="C67" s="150"/>
      <c r="D67" s="151" t="s">
        <v>112</v>
      </c>
      <c r="E67" s="152"/>
      <c r="F67" s="152"/>
      <c r="G67" s="152"/>
      <c r="H67" s="152"/>
      <c r="I67" s="153"/>
      <c r="J67" s="154">
        <f>J378</f>
        <v>0</v>
      </c>
      <c r="K67" s="155"/>
    </row>
    <row r="68" spans="2:11" s="8" customFormat="1" ht="19.9" customHeight="1">
      <c r="B68" s="156"/>
      <c r="C68" s="157"/>
      <c r="D68" s="158" t="s">
        <v>113</v>
      </c>
      <c r="E68" s="159"/>
      <c r="F68" s="159"/>
      <c r="G68" s="159"/>
      <c r="H68" s="159"/>
      <c r="I68" s="160"/>
      <c r="J68" s="161">
        <f>J379</f>
        <v>0</v>
      </c>
      <c r="K68" s="162"/>
    </row>
    <row r="69" spans="2:11" s="8" customFormat="1" ht="19.9" customHeight="1">
      <c r="B69" s="156"/>
      <c r="C69" s="157"/>
      <c r="D69" s="158" t="s">
        <v>114</v>
      </c>
      <c r="E69" s="159"/>
      <c r="F69" s="159"/>
      <c r="G69" s="159"/>
      <c r="H69" s="159"/>
      <c r="I69" s="160"/>
      <c r="J69" s="161">
        <f>J393</f>
        <v>0</v>
      </c>
      <c r="K69" s="162"/>
    </row>
    <row r="70" spans="2:11" s="8" customFormat="1" ht="19.9" customHeight="1">
      <c r="B70" s="156"/>
      <c r="C70" s="157"/>
      <c r="D70" s="158" t="s">
        <v>115</v>
      </c>
      <c r="E70" s="159"/>
      <c r="F70" s="159"/>
      <c r="G70" s="159"/>
      <c r="H70" s="159"/>
      <c r="I70" s="160"/>
      <c r="J70" s="161">
        <f>J414</f>
        <v>0</v>
      </c>
      <c r="K70" s="162"/>
    </row>
    <row r="71" spans="2:11" s="8" customFormat="1" ht="19.9" customHeight="1">
      <c r="B71" s="156"/>
      <c r="C71" s="157"/>
      <c r="D71" s="158" t="s">
        <v>116</v>
      </c>
      <c r="E71" s="159"/>
      <c r="F71" s="159"/>
      <c r="G71" s="159"/>
      <c r="H71" s="159"/>
      <c r="I71" s="160"/>
      <c r="J71" s="161">
        <f>J477</f>
        <v>0</v>
      </c>
      <c r="K71" s="162"/>
    </row>
    <row r="72" spans="2:11" s="8" customFormat="1" ht="19.9" customHeight="1">
      <c r="B72" s="156"/>
      <c r="C72" s="157"/>
      <c r="D72" s="158" t="s">
        <v>117</v>
      </c>
      <c r="E72" s="159"/>
      <c r="F72" s="159"/>
      <c r="G72" s="159"/>
      <c r="H72" s="159"/>
      <c r="I72" s="160"/>
      <c r="J72" s="161">
        <f>J522</f>
        <v>0</v>
      </c>
      <c r="K72" s="162"/>
    </row>
    <row r="73" spans="2:11" s="8" customFormat="1" ht="19.9" customHeight="1">
      <c r="B73" s="156"/>
      <c r="C73" s="157"/>
      <c r="D73" s="158" t="s">
        <v>118</v>
      </c>
      <c r="E73" s="159"/>
      <c r="F73" s="159"/>
      <c r="G73" s="159"/>
      <c r="H73" s="159"/>
      <c r="I73" s="160"/>
      <c r="J73" s="161">
        <f>J548</f>
        <v>0</v>
      </c>
      <c r="K73" s="162"/>
    </row>
    <row r="74" spans="2:11" s="8" customFormat="1" ht="19.9" customHeight="1">
      <c r="B74" s="156"/>
      <c r="C74" s="157"/>
      <c r="D74" s="158" t="s">
        <v>119</v>
      </c>
      <c r="E74" s="159"/>
      <c r="F74" s="159"/>
      <c r="G74" s="159"/>
      <c r="H74" s="159"/>
      <c r="I74" s="160"/>
      <c r="J74" s="161">
        <f>J567</f>
        <v>0</v>
      </c>
      <c r="K74" s="162"/>
    </row>
    <row r="75" spans="2:11" s="8" customFormat="1" ht="19.9" customHeight="1">
      <c r="B75" s="156"/>
      <c r="C75" s="157"/>
      <c r="D75" s="158" t="s">
        <v>120</v>
      </c>
      <c r="E75" s="159"/>
      <c r="F75" s="159"/>
      <c r="G75" s="159"/>
      <c r="H75" s="159"/>
      <c r="I75" s="160"/>
      <c r="J75" s="161">
        <f>J608</f>
        <v>0</v>
      </c>
      <c r="K75" s="162"/>
    </row>
    <row r="76" spans="2:11" s="8" customFormat="1" ht="19.9" customHeight="1">
      <c r="B76" s="156"/>
      <c r="C76" s="157"/>
      <c r="D76" s="158" t="s">
        <v>121</v>
      </c>
      <c r="E76" s="159"/>
      <c r="F76" s="159"/>
      <c r="G76" s="159"/>
      <c r="H76" s="159"/>
      <c r="I76" s="160"/>
      <c r="J76" s="161">
        <f>J634</f>
        <v>0</v>
      </c>
      <c r="K76" s="162"/>
    </row>
    <row r="77" spans="2:11" s="1" customFormat="1" ht="21.75" customHeight="1">
      <c r="B77" s="41"/>
      <c r="C77" s="42"/>
      <c r="D77" s="42"/>
      <c r="E77" s="42"/>
      <c r="F77" s="42"/>
      <c r="G77" s="42"/>
      <c r="H77" s="42"/>
      <c r="I77" s="118"/>
      <c r="J77" s="42"/>
      <c r="K77" s="45"/>
    </row>
    <row r="78" spans="2:11" s="1" customFormat="1" ht="6.95" customHeight="1">
      <c r="B78" s="56"/>
      <c r="C78" s="57"/>
      <c r="D78" s="57"/>
      <c r="E78" s="57"/>
      <c r="F78" s="57"/>
      <c r="G78" s="57"/>
      <c r="H78" s="57"/>
      <c r="I78" s="139"/>
      <c r="J78" s="57"/>
      <c r="K78" s="58"/>
    </row>
    <row r="82" spans="2:12" s="1" customFormat="1" ht="6.95" customHeight="1">
      <c r="B82" s="59"/>
      <c r="C82" s="60"/>
      <c r="D82" s="60"/>
      <c r="E82" s="60"/>
      <c r="F82" s="60"/>
      <c r="G82" s="60"/>
      <c r="H82" s="60"/>
      <c r="I82" s="142"/>
      <c r="J82" s="60"/>
      <c r="K82" s="60"/>
      <c r="L82" s="61"/>
    </row>
    <row r="83" spans="2:12" s="1" customFormat="1" ht="36.95" customHeight="1">
      <c r="B83" s="41"/>
      <c r="C83" s="62" t="s">
        <v>122</v>
      </c>
      <c r="D83" s="63"/>
      <c r="E83" s="63"/>
      <c r="F83" s="63"/>
      <c r="G83" s="63"/>
      <c r="H83" s="63"/>
      <c r="I83" s="163"/>
      <c r="J83" s="63"/>
      <c r="K83" s="63"/>
      <c r="L83" s="61"/>
    </row>
    <row r="84" spans="2:12" s="1" customFormat="1" ht="6.95" customHeight="1">
      <c r="B84" s="41"/>
      <c r="C84" s="63"/>
      <c r="D84" s="63"/>
      <c r="E84" s="63"/>
      <c r="F84" s="63"/>
      <c r="G84" s="63"/>
      <c r="H84" s="63"/>
      <c r="I84" s="163"/>
      <c r="J84" s="63"/>
      <c r="K84" s="63"/>
      <c r="L84" s="61"/>
    </row>
    <row r="85" spans="2:12" s="1" customFormat="1" ht="14.45" customHeight="1">
      <c r="B85" s="41"/>
      <c r="C85" s="65" t="s">
        <v>18</v>
      </c>
      <c r="D85" s="63"/>
      <c r="E85" s="63"/>
      <c r="F85" s="63"/>
      <c r="G85" s="63"/>
      <c r="H85" s="63"/>
      <c r="I85" s="163"/>
      <c r="J85" s="63"/>
      <c r="K85" s="63"/>
      <c r="L85" s="61"/>
    </row>
    <row r="86" spans="2:12" s="1" customFormat="1" ht="22.5" customHeight="1">
      <c r="B86" s="41"/>
      <c r="C86" s="63"/>
      <c r="D86" s="63"/>
      <c r="E86" s="398" t="str">
        <f>E7</f>
        <v>Stavební úpravy skladu VS Pastviny</v>
      </c>
      <c r="F86" s="399"/>
      <c r="G86" s="399"/>
      <c r="H86" s="399"/>
      <c r="I86" s="163"/>
      <c r="J86" s="63"/>
      <c r="K86" s="63"/>
      <c r="L86" s="61"/>
    </row>
    <row r="87" spans="2:12" s="1" customFormat="1" ht="14.45" customHeight="1">
      <c r="B87" s="41"/>
      <c r="C87" s="65" t="s">
        <v>95</v>
      </c>
      <c r="D87" s="63"/>
      <c r="E87" s="63"/>
      <c r="F87" s="63"/>
      <c r="G87" s="63"/>
      <c r="H87" s="63"/>
      <c r="I87" s="163"/>
      <c r="J87" s="63"/>
      <c r="K87" s="63"/>
      <c r="L87" s="61"/>
    </row>
    <row r="88" spans="2:12" s="1" customFormat="1" ht="23.25" customHeight="1">
      <c r="B88" s="41"/>
      <c r="C88" s="63"/>
      <c r="D88" s="63"/>
      <c r="E88" s="366" t="str">
        <f>E9</f>
        <v>ST - Stavební část</v>
      </c>
      <c r="F88" s="400"/>
      <c r="G88" s="400"/>
      <c r="H88" s="400"/>
      <c r="I88" s="163"/>
      <c r="J88" s="63"/>
      <c r="K88" s="63"/>
      <c r="L88" s="61"/>
    </row>
    <row r="89" spans="2:12" s="1" customFormat="1" ht="6.95" customHeight="1">
      <c r="B89" s="41"/>
      <c r="C89" s="63"/>
      <c r="D89" s="63"/>
      <c r="E89" s="63"/>
      <c r="F89" s="63"/>
      <c r="G89" s="63"/>
      <c r="H89" s="63"/>
      <c r="I89" s="163"/>
      <c r="J89" s="63"/>
      <c r="K89" s="63"/>
      <c r="L89" s="61"/>
    </row>
    <row r="90" spans="2:12" s="1" customFormat="1" ht="18" customHeight="1">
      <c r="B90" s="41"/>
      <c r="C90" s="65" t="s">
        <v>23</v>
      </c>
      <c r="D90" s="63"/>
      <c r="E90" s="63"/>
      <c r="F90" s="164" t="str">
        <f>F12</f>
        <v>Pastviny</v>
      </c>
      <c r="G90" s="63"/>
      <c r="H90" s="63"/>
      <c r="I90" s="165" t="s">
        <v>25</v>
      </c>
      <c r="J90" s="73" t="str">
        <f>IF(J12="","",J12)</f>
        <v>2.1.2018</v>
      </c>
      <c r="K90" s="63"/>
      <c r="L90" s="61"/>
    </row>
    <row r="91" spans="2:12" s="1" customFormat="1" ht="6.95" customHeight="1">
      <c r="B91" s="41"/>
      <c r="C91" s="63"/>
      <c r="D91" s="63"/>
      <c r="E91" s="63"/>
      <c r="F91" s="63"/>
      <c r="G91" s="63"/>
      <c r="H91" s="63"/>
      <c r="I91" s="163"/>
      <c r="J91" s="63"/>
      <c r="K91" s="63"/>
      <c r="L91" s="61"/>
    </row>
    <row r="92" spans="2:12" s="1" customFormat="1" ht="15">
      <c r="B92" s="41"/>
      <c r="C92" s="65" t="s">
        <v>27</v>
      </c>
      <c r="D92" s="63"/>
      <c r="E92" s="63"/>
      <c r="F92" s="164" t="str">
        <f>E15</f>
        <v>Univerzita Palackého v Olomouci, FTK</v>
      </c>
      <c r="G92" s="63"/>
      <c r="H92" s="63"/>
      <c r="I92" s="165" t="s">
        <v>33</v>
      </c>
      <c r="J92" s="164" t="str">
        <f>E21</f>
        <v>Ing. Jan Hrdina</v>
      </c>
      <c r="K92" s="63"/>
      <c r="L92" s="61"/>
    </row>
    <row r="93" spans="2:12" s="1" customFormat="1" ht="14.45" customHeight="1">
      <c r="B93" s="41"/>
      <c r="C93" s="65" t="s">
        <v>31</v>
      </c>
      <c r="D93" s="63"/>
      <c r="E93" s="63"/>
      <c r="F93" s="164" t="str">
        <f>IF(E18="","",E18)</f>
        <v/>
      </c>
      <c r="G93" s="63"/>
      <c r="H93" s="63"/>
      <c r="I93" s="163"/>
      <c r="J93" s="63"/>
      <c r="K93" s="63"/>
      <c r="L93" s="61"/>
    </row>
    <row r="94" spans="2:12" s="1" customFormat="1" ht="10.35" customHeight="1">
      <c r="B94" s="41"/>
      <c r="C94" s="63"/>
      <c r="D94" s="63"/>
      <c r="E94" s="63"/>
      <c r="F94" s="63"/>
      <c r="G94" s="63"/>
      <c r="H94" s="63"/>
      <c r="I94" s="163"/>
      <c r="J94" s="63"/>
      <c r="K94" s="63"/>
      <c r="L94" s="61"/>
    </row>
    <row r="95" spans="2:20" s="9" customFormat="1" ht="29.25" customHeight="1">
      <c r="B95" s="166"/>
      <c r="C95" s="167" t="s">
        <v>123</v>
      </c>
      <c r="D95" s="168" t="s">
        <v>57</v>
      </c>
      <c r="E95" s="168" t="s">
        <v>53</v>
      </c>
      <c r="F95" s="168" t="s">
        <v>124</v>
      </c>
      <c r="G95" s="168" t="s">
        <v>125</v>
      </c>
      <c r="H95" s="168" t="s">
        <v>126</v>
      </c>
      <c r="I95" s="169" t="s">
        <v>127</v>
      </c>
      <c r="J95" s="168" t="s">
        <v>99</v>
      </c>
      <c r="K95" s="170" t="s">
        <v>128</v>
      </c>
      <c r="L95" s="171"/>
      <c r="M95" s="81" t="s">
        <v>129</v>
      </c>
      <c r="N95" s="82" t="s">
        <v>42</v>
      </c>
      <c r="O95" s="82" t="s">
        <v>130</v>
      </c>
      <c r="P95" s="82" t="s">
        <v>131</v>
      </c>
      <c r="Q95" s="82" t="s">
        <v>132</v>
      </c>
      <c r="R95" s="82" t="s">
        <v>133</v>
      </c>
      <c r="S95" s="82" t="s">
        <v>134</v>
      </c>
      <c r="T95" s="83" t="s">
        <v>135</v>
      </c>
    </row>
    <row r="96" spans="2:63" s="1" customFormat="1" ht="29.25" customHeight="1">
      <c r="B96" s="41"/>
      <c r="C96" s="87" t="s">
        <v>100</v>
      </c>
      <c r="D96" s="63"/>
      <c r="E96" s="63"/>
      <c r="F96" s="63"/>
      <c r="G96" s="63"/>
      <c r="H96" s="63"/>
      <c r="I96" s="163"/>
      <c r="J96" s="172">
        <f>BK96</f>
        <v>0</v>
      </c>
      <c r="K96" s="63"/>
      <c r="L96" s="61"/>
      <c r="M96" s="84"/>
      <c r="N96" s="85"/>
      <c r="O96" s="85"/>
      <c r="P96" s="173">
        <f>P97+P378</f>
        <v>0</v>
      </c>
      <c r="Q96" s="85"/>
      <c r="R96" s="173">
        <f>R97+R378</f>
        <v>144.81498973</v>
      </c>
      <c r="S96" s="85"/>
      <c r="T96" s="174">
        <f>T97+T378</f>
        <v>83.798</v>
      </c>
      <c r="AT96" s="24" t="s">
        <v>71</v>
      </c>
      <c r="AU96" s="24" t="s">
        <v>101</v>
      </c>
      <c r="BK96" s="175">
        <f>BK97+BK378</f>
        <v>0</v>
      </c>
    </row>
    <row r="97" spans="2:63" s="10" customFormat="1" ht="37.35" customHeight="1">
      <c r="B97" s="176"/>
      <c r="C97" s="177"/>
      <c r="D97" s="178" t="s">
        <v>71</v>
      </c>
      <c r="E97" s="179" t="s">
        <v>136</v>
      </c>
      <c r="F97" s="179" t="s">
        <v>137</v>
      </c>
      <c r="G97" s="177"/>
      <c r="H97" s="177"/>
      <c r="I97" s="180"/>
      <c r="J97" s="181">
        <f>BK97</f>
        <v>0</v>
      </c>
      <c r="K97" s="177"/>
      <c r="L97" s="182"/>
      <c r="M97" s="183"/>
      <c r="N97" s="184"/>
      <c r="O97" s="184"/>
      <c r="P97" s="185">
        <f>P98+P108+P141+P177+P197+P201+P323+P361+P375</f>
        <v>0</v>
      </c>
      <c r="Q97" s="184"/>
      <c r="R97" s="185">
        <f>R98+R108+R141+R177+R197+R201+R323+R361+R375</f>
        <v>81.84083263</v>
      </c>
      <c r="S97" s="184"/>
      <c r="T97" s="186">
        <f>T98+T108+T141+T177+T197+T201+T323+T361+T375</f>
        <v>83.798</v>
      </c>
      <c r="AR97" s="187" t="s">
        <v>80</v>
      </c>
      <c r="AT97" s="188" t="s">
        <v>71</v>
      </c>
      <c r="AU97" s="188" t="s">
        <v>72</v>
      </c>
      <c r="AY97" s="187" t="s">
        <v>138</v>
      </c>
      <c r="BK97" s="189">
        <f>BK98+BK108+BK141+BK177+BK197+BK201+BK323+BK361+BK375</f>
        <v>0</v>
      </c>
    </row>
    <row r="98" spans="2:63" s="10" customFormat="1" ht="19.9" customHeight="1">
      <c r="B98" s="176"/>
      <c r="C98" s="177"/>
      <c r="D98" s="190" t="s">
        <v>71</v>
      </c>
      <c r="E98" s="191" t="s">
        <v>80</v>
      </c>
      <c r="F98" s="191" t="s">
        <v>139</v>
      </c>
      <c r="G98" s="177"/>
      <c r="H98" s="177"/>
      <c r="I98" s="180"/>
      <c r="J98" s="192">
        <f>BK98</f>
        <v>0</v>
      </c>
      <c r="K98" s="177"/>
      <c r="L98" s="182"/>
      <c r="M98" s="183"/>
      <c r="N98" s="184"/>
      <c r="O98" s="184"/>
      <c r="P98" s="185">
        <f>SUM(P99:P107)</f>
        <v>0</v>
      </c>
      <c r="Q98" s="184"/>
      <c r="R98" s="185">
        <f>SUM(R99:R107)</f>
        <v>0</v>
      </c>
      <c r="S98" s="184"/>
      <c r="T98" s="186">
        <f>SUM(T99:T107)</f>
        <v>0</v>
      </c>
      <c r="AR98" s="187" t="s">
        <v>80</v>
      </c>
      <c r="AT98" s="188" t="s">
        <v>71</v>
      </c>
      <c r="AU98" s="188" t="s">
        <v>80</v>
      </c>
      <c r="AY98" s="187" t="s">
        <v>138</v>
      </c>
      <c r="BK98" s="189">
        <f>SUM(BK99:BK107)</f>
        <v>0</v>
      </c>
    </row>
    <row r="99" spans="2:65" s="1" customFormat="1" ht="22.5" customHeight="1">
      <c r="B99" s="41"/>
      <c r="C99" s="193" t="s">
        <v>80</v>
      </c>
      <c r="D99" s="193" t="s">
        <v>140</v>
      </c>
      <c r="E99" s="194" t="s">
        <v>141</v>
      </c>
      <c r="F99" s="195" t="s">
        <v>142</v>
      </c>
      <c r="G99" s="196" t="s">
        <v>143</v>
      </c>
      <c r="H99" s="197">
        <v>5</v>
      </c>
      <c r="I99" s="198"/>
      <c r="J99" s="199">
        <f>ROUND(I99*H99,2)</f>
        <v>0</v>
      </c>
      <c r="K99" s="195" t="s">
        <v>144</v>
      </c>
      <c r="L99" s="61"/>
      <c r="M99" s="200" t="s">
        <v>21</v>
      </c>
      <c r="N99" s="201" t="s">
        <v>43</v>
      </c>
      <c r="O99" s="42"/>
      <c r="P99" s="202">
        <f>O99*H99</f>
        <v>0</v>
      </c>
      <c r="Q99" s="202">
        <v>0</v>
      </c>
      <c r="R99" s="202">
        <f>Q99*H99</f>
        <v>0</v>
      </c>
      <c r="S99" s="202">
        <v>0</v>
      </c>
      <c r="T99" s="203">
        <f>S99*H99</f>
        <v>0</v>
      </c>
      <c r="AR99" s="24" t="s">
        <v>145</v>
      </c>
      <c r="AT99" s="24" t="s">
        <v>140</v>
      </c>
      <c r="AU99" s="24" t="s">
        <v>82</v>
      </c>
      <c r="AY99" s="24" t="s">
        <v>138</v>
      </c>
      <c r="BE99" s="204">
        <f>IF(N99="základní",J99,0)</f>
        <v>0</v>
      </c>
      <c r="BF99" s="204">
        <f>IF(N99="snížená",J99,0)</f>
        <v>0</v>
      </c>
      <c r="BG99" s="204">
        <f>IF(N99="zákl. přenesená",J99,0)</f>
        <v>0</v>
      </c>
      <c r="BH99" s="204">
        <f>IF(N99="sníž. přenesená",J99,0)</f>
        <v>0</v>
      </c>
      <c r="BI99" s="204">
        <f>IF(N99="nulová",J99,0)</f>
        <v>0</v>
      </c>
      <c r="BJ99" s="24" t="s">
        <v>80</v>
      </c>
      <c r="BK99" s="204">
        <f>ROUND(I99*H99,2)</f>
        <v>0</v>
      </c>
      <c r="BL99" s="24" t="s">
        <v>145</v>
      </c>
      <c r="BM99" s="24" t="s">
        <v>146</v>
      </c>
    </row>
    <row r="100" spans="2:47" s="1" customFormat="1" ht="54">
      <c r="B100" s="41"/>
      <c r="C100" s="63"/>
      <c r="D100" s="205" t="s">
        <v>147</v>
      </c>
      <c r="E100" s="63"/>
      <c r="F100" s="206" t="s">
        <v>148</v>
      </c>
      <c r="G100" s="63"/>
      <c r="H100" s="63"/>
      <c r="I100" s="163"/>
      <c r="J100" s="63"/>
      <c r="K100" s="63"/>
      <c r="L100" s="61"/>
      <c r="M100" s="207"/>
      <c r="N100" s="42"/>
      <c r="O100" s="42"/>
      <c r="P100" s="42"/>
      <c r="Q100" s="42"/>
      <c r="R100" s="42"/>
      <c r="S100" s="42"/>
      <c r="T100" s="78"/>
      <c r="AT100" s="24" t="s">
        <v>147</v>
      </c>
      <c r="AU100" s="24" t="s">
        <v>82</v>
      </c>
    </row>
    <row r="101" spans="2:51" s="11" customFormat="1" ht="13.5">
      <c r="B101" s="208"/>
      <c r="C101" s="209"/>
      <c r="D101" s="205" t="s">
        <v>149</v>
      </c>
      <c r="E101" s="210" t="s">
        <v>21</v>
      </c>
      <c r="F101" s="211" t="s">
        <v>150</v>
      </c>
      <c r="G101" s="209"/>
      <c r="H101" s="212" t="s">
        <v>21</v>
      </c>
      <c r="I101" s="213"/>
      <c r="J101" s="209"/>
      <c r="K101" s="209"/>
      <c r="L101" s="214"/>
      <c r="M101" s="215"/>
      <c r="N101" s="216"/>
      <c r="O101" s="216"/>
      <c r="P101" s="216"/>
      <c r="Q101" s="216"/>
      <c r="R101" s="216"/>
      <c r="S101" s="216"/>
      <c r="T101" s="217"/>
      <c r="AT101" s="218" t="s">
        <v>149</v>
      </c>
      <c r="AU101" s="218" t="s">
        <v>82</v>
      </c>
      <c r="AV101" s="11" t="s">
        <v>80</v>
      </c>
      <c r="AW101" s="11" t="s">
        <v>35</v>
      </c>
      <c r="AX101" s="11" t="s">
        <v>72</v>
      </c>
      <c r="AY101" s="218" t="s">
        <v>138</v>
      </c>
    </row>
    <row r="102" spans="2:51" s="12" customFormat="1" ht="13.5">
      <c r="B102" s="219"/>
      <c r="C102" s="220"/>
      <c r="D102" s="221" t="s">
        <v>149</v>
      </c>
      <c r="E102" s="222" t="s">
        <v>21</v>
      </c>
      <c r="F102" s="223" t="s">
        <v>151</v>
      </c>
      <c r="G102" s="220"/>
      <c r="H102" s="224">
        <v>5</v>
      </c>
      <c r="I102" s="225"/>
      <c r="J102" s="220"/>
      <c r="K102" s="220"/>
      <c r="L102" s="226"/>
      <c r="M102" s="227"/>
      <c r="N102" s="228"/>
      <c r="O102" s="228"/>
      <c r="P102" s="228"/>
      <c r="Q102" s="228"/>
      <c r="R102" s="228"/>
      <c r="S102" s="228"/>
      <c r="T102" s="229"/>
      <c r="AT102" s="230" t="s">
        <v>149</v>
      </c>
      <c r="AU102" s="230" t="s">
        <v>82</v>
      </c>
      <c r="AV102" s="12" t="s">
        <v>82</v>
      </c>
      <c r="AW102" s="12" t="s">
        <v>35</v>
      </c>
      <c r="AX102" s="12" t="s">
        <v>80</v>
      </c>
      <c r="AY102" s="230" t="s">
        <v>138</v>
      </c>
    </row>
    <row r="103" spans="2:65" s="1" customFormat="1" ht="31.5" customHeight="1">
      <c r="B103" s="41"/>
      <c r="C103" s="193" t="s">
        <v>82</v>
      </c>
      <c r="D103" s="193" t="s">
        <v>140</v>
      </c>
      <c r="E103" s="194" t="s">
        <v>152</v>
      </c>
      <c r="F103" s="195" t="s">
        <v>153</v>
      </c>
      <c r="G103" s="196" t="s">
        <v>143</v>
      </c>
      <c r="H103" s="197">
        <v>5</v>
      </c>
      <c r="I103" s="198"/>
      <c r="J103" s="199">
        <f>ROUND(I103*H103,2)</f>
        <v>0</v>
      </c>
      <c r="K103" s="195" t="s">
        <v>144</v>
      </c>
      <c r="L103" s="61"/>
      <c r="M103" s="200" t="s">
        <v>21</v>
      </c>
      <c r="N103" s="201" t="s">
        <v>43</v>
      </c>
      <c r="O103" s="42"/>
      <c r="P103" s="202">
        <f>O103*H103</f>
        <v>0</v>
      </c>
      <c r="Q103" s="202">
        <v>0</v>
      </c>
      <c r="R103" s="202">
        <f>Q103*H103</f>
        <v>0</v>
      </c>
      <c r="S103" s="202">
        <v>0</v>
      </c>
      <c r="T103" s="203">
        <f>S103*H103</f>
        <v>0</v>
      </c>
      <c r="AR103" s="24" t="s">
        <v>145</v>
      </c>
      <c r="AT103" s="24" t="s">
        <v>140</v>
      </c>
      <c r="AU103" s="24" t="s">
        <v>82</v>
      </c>
      <c r="AY103" s="24" t="s">
        <v>138</v>
      </c>
      <c r="BE103" s="204">
        <f>IF(N103="základní",J103,0)</f>
        <v>0</v>
      </c>
      <c r="BF103" s="204">
        <f>IF(N103="snížená",J103,0)</f>
        <v>0</v>
      </c>
      <c r="BG103" s="204">
        <f>IF(N103="zákl. přenesená",J103,0)</f>
        <v>0</v>
      </c>
      <c r="BH103" s="204">
        <f>IF(N103="sníž. přenesená",J103,0)</f>
        <v>0</v>
      </c>
      <c r="BI103" s="204">
        <f>IF(N103="nulová",J103,0)</f>
        <v>0</v>
      </c>
      <c r="BJ103" s="24" t="s">
        <v>80</v>
      </c>
      <c r="BK103" s="204">
        <f>ROUND(I103*H103,2)</f>
        <v>0</v>
      </c>
      <c r="BL103" s="24" t="s">
        <v>145</v>
      </c>
      <c r="BM103" s="24" t="s">
        <v>154</v>
      </c>
    </row>
    <row r="104" spans="2:47" s="1" customFormat="1" ht="54">
      <c r="B104" s="41"/>
      <c r="C104" s="63"/>
      <c r="D104" s="221" t="s">
        <v>147</v>
      </c>
      <c r="E104" s="63"/>
      <c r="F104" s="231" t="s">
        <v>148</v>
      </c>
      <c r="G104" s="63"/>
      <c r="H104" s="63"/>
      <c r="I104" s="163"/>
      <c r="J104" s="63"/>
      <c r="K104" s="63"/>
      <c r="L104" s="61"/>
      <c r="M104" s="207"/>
      <c r="N104" s="42"/>
      <c r="O104" s="42"/>
      <c r="P104" s="42"/>
      <c r="Q104" s="42"/>
      <c r="R104" s="42"/>
      <c r="S104" s="42"/>
      <c r="T104" s="78"/>
      <c r="AT104" s="24" t="s">
        <v>147</v>
      </c>
      <c r="AU104" s="24" t="s">
        <v>82</v>
      </c>
    </row>
    <row r="105" spans="2:65" s="1" customFormat="1" ht="22.5" customHeight="1">
      <c r="B105" s="41"/>
      <c r="C105" s="193" t="s">
        <v>155</v>
      </c>
      <c r="D105" s="193" t="s">
        <v>140</v>
      </c>
      <c r="E105" s="194" t="s">
        <v>156</v>
      </c>
      <c r="F105" s="195" t="s">
        <v>157</v>
      </c>
      <c r="G105" s="196" t="s">
        <v>143</v>
      </c>
      <c r="H105" s="197">
        <v>5</v>
      </c>
      <c r="I105" s="198"/>
      <c r="J105" s="199">
        <f>ROUND(I105*H105,2)</f>
        <v>0</v>
      </c>
      <c r="K105" s="195" t="s">
        <v>144</v>
      </c>
      <c r="L105" s="61"/>
      <c r="M105" s="200" t="s">
        <v>21</v>
      </c>
      <c r="N105" s="201" t="s">
        <v>43</v>
      </c>
      <c r="O105" s="42"/>
      <c r="P105" s="202">
        <f>O105*H105</f>
        <v>0</v>
      </c>
      <c r="Q105" s="202">
        <v>0</v>
      </c>
      <c r="R105" s="202">
        <f>Q105*H105</f>
        <v>0</v>
      </c>
      <c r="S105" s="202">
        <v>0</v>
      </c>
      <c r="T105" s="203">
        <f>S105*H105</f>
        <v>0</v>
      </c>
      <c r="AR105" s="24" t="s">
        <v>145</v>
      </c>
      <c r="AT105" s="24" t="s">
        <v>140</v>
      </c>
      <c r="AU105" s="24" t="s">
        <v>82</v>
      </c>
      <c r="AY105" s="24" t="s">
        <v>138</v>
      </c>
      <c r="BE105" s="204">
        <f>IF(N105="základní",J105,0)</f>
        <v>0</v>
      </c>
      <c r="BF105" s="204">
        <f>IF(N105="snížená",J105,0)</f>
        <v>0</v>
      </c>
      <c r="BG105" s="204">
        <f>IF(N105="zákl. přenesená",J105,0)</f>
        <v>0</v>
      </c>
      <c r="BH105" s="204">
        <f>IF(N105="sníž. přenesená",J105,0)</f>
        <v>0</v>
      </c>
      <c r="BI105" s="204">
        <f>IF(N105="nulová",J105,0)</f>
        <v>0</v>
      </c>
      <c r="BJ105" s="24" t="s">
        <v>80</v>
      </c>
      <c r="BK105" s="204">
        <f>ROUND(I105*H105,2)</f>
        <v>0</v>
      </c>
      <c r="BL105" s="24" t="s">
        <v>145</v>
      </c>
      <c r="BM105" s="24" t="s">
        <v>158</v>
      </c>
    </row>
    <row r="106" spans="2:47" s="1" customFormat="1" ht="409.5">
      <c r="B106" s="41"/>
      <c r="C106" s="63"/>
      <c r="D106" s="205" t="s">
        <v>147</v>
      </c>
      <c r="E106" s="63"/>
      <c r="F106" s="206" t="s">
        <v>159</v>
      </c>
      <c r="G106" s="63"/>
      <c r="H106" s="63"/>
      <c r="I106" s="163"/>
      <c r="J106" s="63"/>
      <c r="K106" s="63"/>
      <c r="L106" s="61"/>
      <c r="M106" s="207"/>
      <c r="N106" s="42"/>
      <c r="O106" s="42"/>
      <c r="P106" s="42"/>
      <c r="Q106" s="42"/>
      <c r="R106" s="42"/>
      <c r="S106" s="42"/>
      <c r="T106" s="78"/>
      <c r="AT106" s="24" t="s">
        <v>147</v>
      </c>
      <c r="AU106" s="24" t="s">
        <v>82</v>
      </c>
    </row>
    <row r="107" spans="2:47" s="1" customFormat="1" ht="27">
      <c r="B107" s="41"/>
      <c r="C107" s="63"/>
      <c r="D107" s="205" t="s">
        <v>160</v>
      </c>
      <c r="E107" s="63"/>
      <c r="F107" s="206" t="s">
        <v>161</v>
      </c>
      <c r="G107" s="63"/>
      <c r="H107" s="63"/>
      <c r="I107" s="163"/>
      <c r="J107" s="63"/>
      <c r="K107" s="63"/>
      <c r="L107" s="61"/>
      <c r="M107" s="207"/>
      <c r="N107" s="42"/>
      <c r="O107" s="42"/>
      <c r="P107" s="42"/>
      <c r="Q107" s="42"/>
      <c r="R107" s="42"/>
      <c r="S107" s="42"/>
      <c r="T107" s="78"/>
      <c r="AT107" s="24" t="s">
        <v>160</v>
      </c>
      <c r="AU107" s="24" t="s">
        <v>82</v>
      </c>
    </row>
    <row r="108" spans="2:63" s="10" customFormat="1" ht="29.85" customHeight="1">
      <c r="B108" s="176"/>
      <c r="C108" s="177"/>
      <c r="D108" s="190" t="s">
        <v>71</v>
      </c>
      <c r="E108" s="191" t="s">
        <v>82</v>
      </c>
      <c r="F108" s="191" t="s">
        <v>162</v>
      </c>
      <c r="G108" s="177"/>
      <c r="H108" s="177"/>
      <c r="I108" s="180"/>
      <c r="J108" s="192">
        <f>BK108</f>
        <v>0</v>
      </c>
      <c r="K108" s="177"/>
      <c r="L108" s="182"/>
      <c r="M108" s="183"/>
      <c r="N108" s="184"/>
      <c r="O108" s="184"/>
      <c r="P108" s="185">
        <f>SUM(P109:P140)</f>
        <v>0</v>
      </c>
      <c r="Q108" s="184"/>
      <c r="R108" s="185">
        <f>SUM(R109:R140)</f>
        <v>49.17949834</v>
      </c>
      <c r="S108" s="184"/>
      <c r="T108" s="186">
        <f>SUM(T109:T140)</f>
        <v>0</v>
      </c>
      <c r="AR108" s="187" t="s">
        <v>80</v>
      </c>
      <c r="AT108" s="188" t="s">
        <v>71</v>
      </c>
      <c r="AU108" s="188" t="s">
        <v>80</v>
      </c>
      <c r="AY108" s="187" t="s">
        <v>138</v>
      </c>
      <c r="BK108" s="189">
        <f>SUM(BK109:BK140)</f>
        <v>0</v>
      </c>
    </row>
    <row r="109" spans="2:65" s="1" customFormat="1" ht="22.5" customHeight="1">
      <c r="B109" s="41"/>
      <c r="C109" s="193" t="s">
        <v>145</v>
      </c>
      <c r="D109" s="193" t="s">
        <v>140</v>
      </c>
      <c r="E109" s="194" t="s">
        <v>163</v>
      </c>
      <c r="F109" s="195" t="s">
        <v>164</v>
      </c>
      <c r="G109" s="196" t="s">
        <v>143</v>
      </c>
      <c r="H109" s="197">
        <v>4.988</v>
      </c>
      <c r="I109" s="198"/>
      <c r="J109" s="199">
        <f>ROUND(I109*H109,2)</f>
        <v>0</v>
      </c>
      <c r="K109" s="195" t="s">
        <v>21</v>
      </c>
      <c r="L109" s="61"/>
      <c r="M109" s="200" t="s">
        <v>21</v>
      </c>
      <c r="N109" s="201" t="s">
        <v>43</v>
      </c>
      <c r="O109" s="42"/>
      <c r="P109" s="202">
        <f>O109*H109</f>
        <v>0</v>
      </c>
      <c r="Q109" s="202">
        <v>2.16</v>
      </c>
      <c r="R109" s="202">
        <f>Q109*H109</f>
        <v>10.774080000000001</v>
      </c>
      <c r="S109" s="202">
        <v>0</v>
      </c>
      <c r="T109" s="203">
        <f>S109*H109</f>
        <v>0</v>
      </c>
      <c r="AR109" s="24" t="s">
        <v>145</v>
      </c>
      <c r="AT109" s="24" t="s">
        <v>140</v>
      </c>
      <c r="AU109" s="24" t="s">
        <v>82</v>
      </c>
      <c r="AY109" s="24" t="s">
        <v>138</v>
      </c>
      <c r="BE109" s="204">
        <f>IF(N109="základní",J109,0)</f>
        <v>0</v>
      </c>
      <c r="BF109" s="204">
        <f>IF(N109="snížená",J109,0)</f>
        <v>0</v>
      </c>
      <c r="BG109" s="204">
        <f>IF(N109="zákl. přenesená",J109,0)</f>
        <v>0</v>
      </c>
      <c r="BH109" s="204">
        <f>IF(N109="sníž. přenesená",J109,0)</f>
        <v>0</v>
      </c>
      <c r="BI109" s="204">
        <f>IF(N109="nulová",J109,0)</f>
        <v>0</v>
      </c>
      <c r="BJ109" s="24" t="s">
        <v>80</v>
      </c>
      <c r="BK109" s="204">
        <f>ROUND(I109*H109,2)</f>
        <v>0</v>
      </c>
      <c r="BL109" s="24" t="s">
        <v>145</v>
      </c>
      <c r="BM109" s="24" t="s">
        <v>165</v>
      </c>
    </row>
    <row r="110" spans="2:51" s="12" customFormat="1" ht="13.5">
      <c r="B110" s="219"/>
      <c r="C110" s="220"/>
      <c r="D110" s="221" t="s">
        <v>149</v>
      </c>
      <c r="E110" s="222" t="s">
        <v>21</v>
      </c>
      <c r="F110" s="223" t="s">
        <v>166</v>
      </c>
      <c r="G110" s="220"/>
      <c r="H110" s="224">
        <v>4.988</v>
      </c>
      <c r="I110" s="225"/>
      <c r="J110" s="220"/>
      <c r="K110" s="220"/>
      <c r="L110" s="226"/>
      <c r="M110" s="227"/>
      <c r="N110" s="228"/>
      <c r="O110" s="228"/>
      <c r="P110" s="228"/>
      <c r="Q110" s="228"/>
      <c r="R110" s="228"/>
      <c r="S110" s="228"/>
      <c r="T110" s="229"/>
      <c r="AT110" s="230" t="s">
        <v>149</v>
      </c>
      <c r="AU110" s="230" t="s">
        <v>82</v>
      </c>
      <c r="AV110" s="12" t="s">
        <v>82</v>
      </c>
      <c r="AW110" s="12" t="s">
        <v>35</v>
      </c>
      <c r="AX110" s="12" t="s">
        <v>80</v>
      </c>
      <c r="AY110" s="230" t="s">
        <v>138</v>
      </c>
    </row>
    <row r="111" spans="2:65" s="1" customFormat="1" ht="22.5" customHeight="1">
      <c r="B111" s="41"/>
      <c r="C111" s="193" t="s">
        <v>151</v>
      </c>
      <c r="D111" s="193" t="s">
        <v>140</v>
      </c>
      <c r="E111" s="194" t="s">
        <v>167</v>
      </c>
      <c r="F111" s="195" t="s">
        <v>168</v>
      </c>
      <c r="G111" s="196" t="s">
        <v>143</v>
      </c>
      <c r="H111" s="197">
        <v>6.048</v>
      </c>
      <c r="I111" s="198"/>
      <c r="J111" s="199">
        <f>ROUND(I111*H111,2)</f>
        <v>0</v>
      </c>
      <c r="K111" s="195" t="s">
        <v>144</v>
      </c>
      <c r="L111" s="61"/>
      <c r="M111" s="200" t="s">
        <v>21</v>
      </c>
      <c r="N111" s="201" t="s">
        <v>43</v>
      </c>
      <c r="O111" s="42"/>
      <c r="P111" s="202">
        <f>O111*H111</f>
        <v>0</v>
      </c>
      <c r="Q111" s="202">
        <v>2.25634</v>
      </c>
      <c r="R111" s="202">
        <f>Q111*H111</f>
        <v>13.646344319999999</v>
      </c>
      <c r="S111" s="202">
        <v>0</v>
      </c>
      <c r="T111" s="203">
        <f>S111*H111</f>
        <v>0</v>
      </c>
      <c r="AR111" s="24" t="s">
        <v>145</v>
      </c>
      <c r="AT111" s="24" t="s">
        <v>140</v>
      </c>
      <c r="AU111" s="24" t="s">
        <v>82</v>
      </c>
      <c r="AY111" s="24" t="s">
        <v>138</v>
      </c>
      <c r="BE111" s="204">
        <f>IF(N111="základní",J111,0)</f>
        <v>0</v>
      </c>
      <c r="BF111" s="204">
        <f>IF(N111="snížená",J111,0)</f>
        <v>0</v>
      </c>
      <c r="BG111" s="204">
        <f>IF(N111="zákl. přenesená",J111,0)</f>
        <v>0</v>
      </c>
      <c r="BH111" s="204">
        <f>IF(N111="sníž. přenesená",J111,0)</f>
        <v>0</v>
      </c>
      <c r="BI111" s="204">
        <f>IF(N111="nulová",J111,0)</f>
        <v>0</v>
      </c>
      <c r="BJ111" s="24" t="s">
        <v>80</v>
      </c>
      <c r="BK111" s="204">
        <f>ROUND(I111*H111,2)</f>
        <v>0</v>
      </c>
      <c r="BL111" s="24" t="s">
        <v>145</v>
      </c>
      <c r="BM111" s="24" t="s">
        <v>169</v>
      </c>
    </row>
    <row r="112" spans="2:47" s="1" customFormat="1" ht="81">
      <c r="B112" s="41"/>
      <c r="C112" s="63"/>
      <c r="D112" s="205" t="s">
        <v>147</v>
      </c>
      <c r="E112" s="63"/>
      <c r="F112" s="206" t="s">
        <v>170</v>
      </c>
      <c r="G112" s="63"/>
      <c r="H112" s="63"/>
      <c r="I112" s="163"/>
      <c r="J112" s="63"/>
      <c r="K112" s="63"/>
      <c r="L112" s="61"/>
      <c r="M112" s="207"/>
      <c r="N112" s="42"/>
      <c r="O112" s="42"/>
      <c r="P112" s="42"/>
      <c r="Q112" s="42"/>
      <c r="R112" s="42"/>
      <c r="S112" s="42"/>
      <c r="T112" s="78"/>
      <c r="AT112" s="24" t="s">
        <v>147</v>
      </c>
      <c r="AU112" s="24" t="s">
        <v>82</v>
      </c>
    </row>
    <row r="113" spans="2:51" s="12" customFormat="1" ht="13.5">
      <c r="B113" s="219"/>
      <c r="C113" s="220"/>
      <c r="D113" s="221" t="s">
        <v>149</v>
      </c>
      <c r="E113" s="222" t="s">
        <v>21</v>
      </c>
      <c r="F113" s="223" t="s">
        <v>171</v>
      </c>
      <c r="G113" s="220"/>
      <c r="H113" s="224">
        <v>6.048</v>
      </c>
      <c r="I113" s="225"/>
      <c r="J113" s="220"/>
      <c r="K113" s="220"/>
      <c r="L113" s="226"/>
      <c r="M113" s="227"/>
      <c r="N113" s="228"/>
      <c r="O113" s="228"/>
      <c r="P113" s="228"/>
      <c r="Q113" s="228"/>
      <c r="R113" s="228"/>
      <c r="S113" s="228"/>
      <c r="T113" s="229"/>
      <c r="AT113" s="230" t="s">
        <v>149</v>
      </c>
      <c r="AU113" s="230" t="s">
        <v>82</v>
      </c>
      <c r="AV113" s="12" t="s">
        <v>82</v>
      </c>
      <c r="AW113" s="12" t="s">
        <v>35</v>
      </c>
      <c r="AX113" s="12" t="s">
        <v>80</v>
      </c>
      <c r="AY113" s="230" t="s">
        <v>138</v>
      </c>
    </row>
    <row r="114" spans="2:65" s="1" customFormat="1" ht="22.5" customHeight="1">
      <c r="B114" s="41"/>
      <c r="C114" s="193" t="s">
        <v>172</v>
      </c>
      <c r="D114" s="193" t="s">
        <v>140</v>
      </c>
      <c r="E114" s="194" t="s">
        <v>173</v>
      </c>
      <c r="F114" s="195" t="s">
        <v>174</v>
      </c>
      <c r="G114" s="196" t="s">
        <v>175</v>
      </c>
      <c r="H114" s="197">
        <v>3.17</v>
      </c>
      <c r="I114" s="198"/>
      <c r="J114" s="199">
        <f>ROUND(I114*H114,2)</f>
        <v>0</v>
      </c>
      <c r="K114" s="195" t="s">
        <v>144</v>
      </c>
      <c r="L114" s="61"/>
      <c r="M114" s="200" t="s">
        <v>21</v>
      </c>
      <c r="N114" s="201" t="s">
        <v>43</v>
      </c>
      <c r="O114" s="42"/>
      <c r="P114" s="202">
        <f>O114*H114</f>
        <v>0</v>
      </c>
      <c r="Q114" s="202">
        <v>0.00103</v>
      </c>
      <c r="R114" s="202">
        <f>Q114*H114</f>
        <v>0.0032651000000000004</v>
      </c>
      <c r="S114" s="202">
        <v>0</v>
      </c>
      <c r="T114" s="203">
        <f>S114*H114</f>
        <v>0</v>
      </c>
      <c r="AR114" s="24" t="s">
        <v>145</v>
      </c>
      <c r="AT114" s="24" t="s">
        <v>140</v>
      </c>
      <c r="AU114" s="24" t="s">
        <v>82</v>
      </c>
      <c r="AY114" s="24" t="s">
        <v>138</v>
      </c>
      <c r="BE114" s="204">
        <f>IF(N114="základní",J114,0)</f>
        <v>0</v>
      </c>
      <c r="BF114" s="204">
        <f>IF(N114="snížená",J114,0)</f>
        <v>0</v>
      </c>
      <c r="BG114" s="204">
        <f>IF(N114="zákl. přenesená",J114,0)</f>
        <v>0</v>
      </c>
      <c r="BH114" s="204">
        <f>IF(N114="sníž. přenesená",J114,0)</f>
        <v>0</v>
      </c>
      <c r="BI114" s="204">
        <f>IF(N114="nulová",J114,0)</f>
        <v>0</v>
      </c>
      <c r="BJ114" s="24" t="s">
        <v>80</v>
      </c>
      <c r="BK114" s="204">
        <f>ROUND(I114*H114,2)</f>
        <v>0</v>
      </c>
      <c r="BL114" s="24" t="s">
        <v>145</v>
      </c>
      <c r="BM114" s="24" t="s">
        <v>176</v>
      </c>
    </row>
    <row r="115" spans="2:51" s="12" customFormat="1" ht="13.5">
      <c r="B115" s="219"/>
      <c r="C115" s="220"/>
      <c r="D115" s="221" t="s">
        <v>149</v>
      </c>
      <c r="E115" s="222" t="s">
        <v>21</v>
      </c>
      <c r="F115" s="223" t="s">
        <v>177</v>
      </c>
      <c r="G115" s="220"/>
      <c r="H115" s="224">
        <v>3.17</v>
      </c>
      <c r="I115" s="225"/>
      <c r="J115" s="220"/>
      <c r="K115" s="220"/>
      <c r="L115" s="226"/>
      <c r="M115" s="227"/>
      <c r="N115" s="228"/>
      <c r="O115" s="228"/>
      <c r="P115" s="228"/>
      <c r="Q115" s="228"/>
      <c r="R115" s="228"/>
      <c r="S115" s="228"/>
      <c r="T115" s="229"/>
      <c r="AT115" s="230" t="s">
        <v>149</v>
      </c>
      <c r="AU115" s="230" t="s">
        <v>82</v>
      </c>
      <c r="AV115" s="12" t="s">
        <v>82</v>
      </c>
      <c r="AW115" s="12" t="s">
        <v>35</v>
      </c>
      <c r="AX115" s="12" t="s">
        <v>80</v>
      </c>
      <c r="AY115" s="230" t="s">
        <v>138</v>
      </c>
    </row>
    <row r="116" spans="2:65" s="1" customFormat="1" ht="22.5" customHeight="1">
      <c r="B116" s="41"/>
      <c r="C116" s="193" t="s">
        <v>178</v>
      </c>
      <c r="D116" s="193" t="s">
        <v>140</v>
      </c>
      <c r="E116" s="194" t="s">
        <v>179</v>
      </c>
      <c r="F116" s="195" t="s">
        <v>180</v>
      </c>
      <c r="G116" s="196" t="s">
        <v>175</v>
      </c>
      <c r="H116" s="197">
        <v>3.17</v>
      </c>
      <c r="I116" s="198"/>
      <c r="J116" s="199">
        <f>ROUND(I116*H116,2)</f>
        <v>0</v>
      </c>
      <c r="K116" s="195" t="s">
        <v>144</v>
      </c>
      <c r="L116" s="61"/>
      <c r="M116" s="200" t="s">
        <v>21</v>
      </c>
      <c r="N116" s="201" t="s">
        <v>43</v>
      </c>
      <c r="O116" s="42"/>
      <c r="P116" s="202">
        <f>O116*H116</f>
        <v>0</v>
      </c>
      <c r="Q116" s="202">
        <v>0</v>
      </c>
      <c r="R116" s="202">
        <f>Q116*H116</f>
        <v>0</v>
      </c>
      <c r="S116" s="202">
        <v>0</v>
      </c>
      <c r="T116" s="203">
        <f>S116*H116</f>
        <v>0</v>
      </c>
      <c r="AR116" s="24" t="s">
        <v>145</v>
      </c>
      <c r="AT116" s="24" t="s">
        <v>140</v>
      </c>
      <c r="AU116" s="24" t="s">
        <v>82</v>
      </c>
      <c r="AY116" s="24" t="s">
        <v>138</v>
      </c>
      <c r="BE116" s="204">
        <f>IF(N116="základní",J116,0)</f>
        <v>0</v>
      </c>
      <c r="BF116" s="204">
        <f>IF(N116="snížená",J116,0)</f>
        <v>0</v>
      </c>
      <c r="BG116" s="204">
        <f>IF(N116="zákl. přenesená",J116,0)</f>
        <v>0</v>
      </c>
      <c r="BH116" s="204">
        <f>IF(N116="sníž. přenesená",J116,0)</f>
        <v>0</v>
      </c>
      <c r="BI116" s="204">
        <f>IF(N116="nulová",J116,0)</f>
        <v>0</v>
      </c>
      <c r="BJ116" s="24" t="s">
        <v>80</v>
      </c>
      <c r="BK116" s="204">
        <f>ROUND(I116*H116,2)</f>
        <v>0</v>
      </c>
      <c r="BL116" s="24" t="s">
        <v>145</v>
      </c>
      <c r="BM116" s="24" t="s">
        <v>181</v>
      </c>
    </row>
    <row r="117" spans="2:65" s="1" customFormat="1" ht="22.5" customHeight="1">
      <c r="B117" s="41"/>
      <c r="C117" s="193" t="s">
        <v>182</v>
      </c>
      <c r="D117" s="193" t="s">
        <v>140</v>
      </c>
      <c r="E117" s="194" t="s">
        <v>183</v>
      </c>
      <c r="F117" s="195" t="s">
        <v>184</v>
      </c>
      <c r="G117" s="196" t="s">
        <v>185</v>
      </c>
      <c r="H117" s="197">
        <v>0.186</v>
      </c>
      <c r="I117" s="198"/>
      <c r="J117" s="199">
        <f>ROUND(I117*H117,2)</f>
        <v>0</v>
      </c>
      <c r="K117" s="195" t="s">
        <v>144</v>
      </c>
      <c r="L117" s="61"/>
      <c r="M117" s="200" t="s">
        <v>21</v>
      </c>
      <c r="N117" s="201" t="s">
        <v>43</v>
      </c>
      <c r="O117" s="42"/>
      <c r="P117" s="202">
        <f>O117*H117</f>
        <v>0</v>
      </c>
      <c r="Q117" s="202">
        <v>1.05306</v>
      </c>
      <c r="R117" s="202">
        <f>Q117*H117</f>
        <v>0.19586916000000001</v>
      </c>
      <c r="S117" s="202">
        <v>0</v>
      </c>
      <c r="T117" s="203">
        <f>S117*H117</f>
        <v>0</v>
      </c>
      <c r="AR117" s="24" t="s">
        <v>145</v>
      </c>
      <c r="AT117" s="24" t="s">
        <v>140</v>
      </c>
      <c r="AU117" s="24" t="s">
        <v>82</v>
      </c>
      <c r="AY117" s="24" t="s">
        <v>138</v>
      </c>
      <c r="BE117" s="204">
        <f>IF(N117="základní",J117,0)</f>
        <v>0</v>
      </c>
      <c r="BF117" s="204">
        <f>IF(N117="snížená",J117,0)</f>
        <v>0</v>
      </c>
      <c r="BG117" s="204">
        <f>IF(N117="zákl. přenesená",J117,0)</f>
        <v>0</v>
      </c>
      <c r="BH117" s="204">
        <f>IF(N117="sníž. přenesená",J117,0)</f>
        <v>0</v>
      </c>
      <c r="BI117" s="204">
        <f>IF(N117="nulová",J117,0)</f>
        <v>0</v>
      </c>
      <c r="BJ117" s="24" t="s">
        <v>80</v>
      </c>
      <c r="BK117" s="204">
        <f>ROUND(I117*H117,2)</f>
        <v>0</v>
      </c>
      <c r="BL117" s="24" t="s">
        <v>145</v>
      </c>
      <c r="BM117" s="24" t="s">
        <v>186</v>
      </c>
    </row>
    <row r="118" spans="2:47" s="1" customFormat="1" ht="27">
      <c r="B118" s="41"/>
      <c r="C118" s="63"/>
      <c r="D118" s="205" t="s">
        <v>147</v>
      </c>
      <c r="E118" s="63"/>
      <c r="F118" s="206" t="s">
        <v>187</v>
      </c>
      <c r="G118" s="63"/>
      <c r="H118" s="63"/>
      <c r="I118" s="163"/>
      <c r="J118" s="63"/>
      <c r="K118" s="63"/>
      <c r="L118" s="61"/>
      <c r="M118" s="207"/>
      <c r="N118" s="42"/>
      <c r="O118" s="42"/>
      <c r="P118" s="42"/>
      <c r="Q118" s="42"/>
      <c r="R118" s="42"/>
      <c r="S118" s="42"/>
      <c r="T118" s="78"/>
      <c r="AT118" s="24" t="s">
        <v>147</v>
      </c>
      <c r="AU118" s="24" t="s">
        <v>82</v>
      </c>
    </row>
    <row r="119" spans="2:51" s="12" customFormat="1" ht="13.5">
      <c r="B119" s="219"/>
      <c r="C119" s="220"/>
      <c r="D119" s="221" t="s">
        <v>149</v>
      </c>
      <c r="E119" s="222" t="s">
        <v>21</v>
      </c>
      <c r="F119" s="223" t="s">
        <v>188</v>
      </c>
      <c r="G119" s="220"/>
      <c r="H119" s="224">
        <v>0.186</v>
      </c>
      <c r="I119" s="225"/>
      <c r="J119" s="220"/>
      <c r="K119" s="220"/>
      <c r="L119" s="226"/>
      <c r="M119" s="227"/>
      <c r="N119" s="228"/>
      <c r="O119" s="228"/>
      <c r="P119" s="228"/>
      <c r="Q119" s="228"/>
      <c r="R119" s="228"/>
      <c r="S119" s="228"/>
      <c r="T119" s="229"/>
      <c r="AT119" s="230" t="s">
        <v>149</v>
      </c>
      <c r="AU119" s="230" t="s">
        <v>82</v>
      </c>
      <c r="AV119" s="12" t="s">
        <v>82</v>
      </c>
      <c r="AW119" s="12" t="s">
        <v>35</v>
      </c>
      <c r="AX119" s="12" t="s">
        <v>80</v>
      </c>
      <c r="AY119" s="230" t="s">
        <v>138</v>
      </c>
    </row>
    <row r="120" spans="2:65" s="1" customFormat="1" ht="22.5" customHeight="1">
      <c r="B120" s="41"/>
      <c r="C120" s="193" t="s">
        <v>189</v>
      </c>
      <c r="D120" s="193" t="s">
        <v>140</v>
      </c>
      <c r="E120" s="194" t="s">
        <v>190</v>
      </c>
      <c r="F120" s="195" t="s">
        <v>191</v>
      </c>
      <c r="G120" s="196" t="s">
        <v>143</v>
      </c>
      <c r="H120" s="197">
        <v>5.41</v>
      </c>
      <c r="I120" s="198"/>
      <c r="J120" s="199">
        <f>ROUND(I120*H120,2)</f>
        <v>0</v>
      </c>
      <c r="K120" s="195" t="s">
        <v>144</v>
      </c>
      <c r="L120" s="61"/>
      <c r="M120" s="200" t="s">
        <v>21</v>
      </c>
      <c r="N120" s="201" t="s">
        <v>43</v>
      </c>
      <c r="O120" s="42"/>
      <c r="P120" s="202">
        <f>O120*H120</f>
        <v>0</v>
      </c>
      <c r="Q120" s="202">
        <v>2.25634</v>
      </c>
      <c r="R120" s="202">
        <f>Q120*H120</f>
        <v>12.2067994</v>
      </c>
      <c r="S120" s="202">
        <v>0</v>
      </c>
      <c r="T120" s="203">
        <f>S120*H120</f>
        <v>0</v>
      </c>
      <c r="AR120" s="24" t="s">
        <v>145</v>
      </c>
      <c r="AT120" s="24" t="s">
        <v>140</v>
      </c>
      <c r="AU120" s="24" t="s">
        <v>82</v>
      </c>
      <c r="AY120" s="24" t="s">
        <v>138</v>
      </c>
      <c r="BE120" s="204">
        <f>IF(N120="základní",J120,0)</f>
        <v>0</v>
      </c>
      <c r="BF120" s="204">
        <f>IF(N120="snížená",J120,0)</f>
        <v>0</v>
      </c>
      <c r="BG120" s="204">
        <f>IF(N120="zákl. přenesená",J120,0)</f>
        <v>0</v>
      </c>
      <c r="BH120" s="204">
        <f>IF(N120="sníž. přenesená",J120,0)</f>
        <v>0</v>
      </c>
      <c r="BI120" s="204">
        <f>IF(N120="nulová",J120,0)</f>
        <v>0</v>
      </c>
      <c r="BJ120" s="24" t="s">
        <v>80</v>
      </c>
      <c r="BK120" s="204">
        <f>ROUND(I120*H120,2)</f>
        <v>0</v>
      </c>
      <c r="BL120" s="24" t="s">
        <v>145</v>
      </c>
      <c r="BM120" s="24" t="s">
        <v>192</v>
      </c>
    </row>
    <row r="121" spans="2:47" s="1" customFormat="1" ht="81">
      <c r="B121" s="41"/>
      <c r="C121" s="63"/>
      <c r="D121" s="205" t="s">
        <v>147</v>
      </c>
      <c r="E121" s="63"/>
      <c r="F121" s="206" t="s">
        <v>170</v>
      </c>
      <c r="G121" s="63"/>
      <c r="H121" s="63"/>
      <c r="I121" s="163"/>
      <c r="J121" s="63"/>
      <c r="K121" s="63"/>
      <c r="L121" s="61"/>
      <c r="M121" s="207"/>
      <c r="N121" s="42"/>
      <c r="O121" s="42"/>
      <c r="P121" s="42"/>
      <c r="Q121" s="42"/>
      <c r="R121" s="42"/>
      <c r="S121" s="42"/>
      <c r="T121" s="78"/>
      <c r="AT121" s="24" t="s">
        <v>147</v>
      </c>
      <c r="AU121" s="24" t="s">
        <v>82</v>
      </c>
    </row>
    <row r="122" spans="2:51" s="12" customFormat="1" ht="13.5">
      <c r="B122" s="219"/>
      <c r="C122" s="220"/>
      <c r="D122" s="221" t="s">
        <v>149</v>
      </c>
      <c r="E122" s="222" t="s">
        <v>21</v>
      </c>
      <c r="F122" s="223" t="s">
        <v>193</v>
      </c>
      <c r="G122" s="220"/>
      <c r="H122" s="224">
        <v>5.41</v>
      </c>
      <c r="I122" s="225"/>
      <c r="J122" s="220"/>
      <c r="K122" s="220"/>
      <c r="L122" s="226"/>
      <c r="M122" s="227"/>
      <c r="N122" s="228"/>
      <c r="O122" s="228"/>
      <c r="P122" s="228"/>
      <c r="Q122" s="228"/>
      <c r="R122" s="228"/>
      <c r="S122" s="228"/>
      <c r="T122" s="229"/>
      <c r="AT122" s="230" t="s">
        <v>149</v>
      </c>
      <c r="AU122" s="230" t="s">
        <v>82</v>
      </c>
      <c r="AV122" s="12" t="s">
        <v>82</v>
      </c>
      <c r="AW122" s="12" t="s">
        <v>35</v>
      </c>
      <c r="AX122" s="12" t="s">
        <v>80</v>
      </c>
      <c r="AY122" s="230" t="s">
        <v>138</v>
      </c>
    </row>
    <row r="123" spans="2:65" s="1" customFormat="1" ht="22.5" customHeight="1">
      <c r="B123" s="41"/>
      <c r="C123" s="193" t="s">
        <v>194</v>
      </c>
      <c r="D123" s="193" t="s">
        <v>140</v>
      </c>
      <c r="E123" s="194" t="s">
        <v>195</v>
      </c>
      <c r="F123" s="195" t="s">
        <v>196</v>
      </c>
      <c r="G123" s="196" t="s">
        <v>175</v>
      </c>
      <c r="H123" s="197">
        <v>25.76</v>
      </c>
      <c r="I123" s="198"/>
      <c r="J123" s="199">
        <f>ROUND(I123*H123,2)</f>
        <v>0</v>
      </c>
      <c r="K123" s="195" t="s">
        <v>144</v>
      </c>
      <c r="L123" s="61"/>
      <c r="M123" s="200" t="s">
        <v>21</v>
      </c>
      <c r="N123" s="201" t="s">
        <v>43</v>
      </c>
      <c r="O123" s="42"/>
      <c r="P123" s="202">
        <f>O123*H123</f>
        <v>0</v>
      </c>
      <c r="Q123" s="202">
        <v>0.00103</v>
      </c>
      <c r="R123" s="202">
        <f>Q123*H123</f>
        <v>0.026532800000000006</v>
      </c>
      <c r="S123" s="202">
        <v>0</v>
      </c>
      <c r="T123" s="203">
        <f>S123*H123</f>
        <v>0</v>
      </c>
      <c r="AR123" s="24" t="s">
        <v>145</v>
      </c>
      <c r="AT123" s="24" t="s">
        <v>140</v>
      </c>
      <c r="AU123" s="24" t="s">
        <v>82</v>
      </c>
      <c r="AY123" s="24" t="s">
        <v>138</v>
      </c>
      <c r="BE123" s="204">
        <f>IF(N123="základní",J123,0)</f>
        <v>0</v>
      </c>
      <c r="BF123" s="204">
        <f>IF(N123="snížená",J123,0)</f>
        <v>0</v>
      </c>
      <c r="BG123" s="204">
        <f>IF(N123="zákl. přenesená",J123,0)</f>
        <v>0</v>
      </c>
      <c r="BH123" s="204">
        <f>IF(N123="sníž. přenesená",J123,0)</f>
        <v>0</v>
      </c>
      <c r="BI123" s="204">
        <f>IF(N123="nulová",J123,0)</f>
        <v>0</v>
      </c>
      <c r="BJ123" s="24" t="s">
        <v>80</v>
      </c>
      <c r="BK123" s="204">
        <f>ROUND(I123*H123,2)</f>
        <v>0</v>
      </c>
      <c r="BL123" s="24" t="s">
        <v>145</v>
      </c>
      <c r="BM123" s="24" t="s">
        <v>197</v>
      </c>
    </row>
    <row r="124" spans="2:51" s="12" customFormat="1" ht="13.5">
      <c r="B124" s="219"/>
      <c r="C124" s="220"/>
      <c r="D124" s="221" t="s">
        <v>149</v>
      </c>
      <c r="E124" s="222" t="s">
        <v>21</v>
      </c>
      <c r="F124" s="223" t="s">
        <v>198</v>
      </c>
      <c r="G124" s="220"/>
      <c r="H124" s="224">
        <v>25.76</v>
      </c>
      <c r="I124" s="225"/>
      <c r="J124" s="220"/>
      <c r="K124" s="220"/>
      <c r="L124" s="226"/>
      <c r="M124" s="227"/>
      <c r="N124" s="228"/>
      <c r="O124" s="228"/>
      <c r="P124" s="228"/>
      <c r="Q124" s="228"/>
      <c r="R124" s="228"/>
      <c r="S124" s="228"/>
      <c r="T124" s="229"/>
      <c r="AT124" s="230" t="s">
        <v>149</v>
      </c>
      <c r="AU124" s="230" t="s">
        <v>82</v>
      </c>
      <c r="AV124" s="12" t="s">
        <v>82</v>
      </c>
      <c r="AW124" s="12" t="s">
        <v>35</v>
      </c>
      <c r="AX124" s="12" t="s">
        <v>80</v>
      </c>
      <c r="AY124" s="230" t="s">
        <v>138</v>
      </c>
    </row>
    <row r="125" spans="2:65" s="1" customFormat="1" ht="22.5" customHeight="1">
      <c r="B125" s="41"/>
      <c r="C125" s="193" t="s">
        <v>199</v>
      </c>
      <c r="D125" s="193" t="s">
        <v>140</v>
      </c>
      <c r="E125" s="194" t="s">
        <v>200</v>
      </c>
      <c r="F125" s="195" t="s">
        <v>201</v>
      </c>
      <c r="G125" s="196" t="s">
        <v>175</v>
      </c>
      <c r="H125" s="197">
        <v>25.76</v>
      </c>
      <c r="I125" s="198"/>
      <c r="J125" s="199">
        <f>ROUND(I125*H125,2)</f>
        <v>0</v>
      </c>
      <c r="K125" s="195" t="s">
        <v>144</v>
      </c>
      <c r="L125" s="61"/>
      <c r="M125" s="200" t="s">
        <v>21</v>
      </c>
      <c r="N125" s="201" t="s">
        <v>43</v>
      </c>
      <c r="O125" s="42"/>
      <c r="P125" s="202">
        <f>O125*H125</f>
        <v>0</v>
      </c>
      <c r="Q125" s="202">
        <v>0</v>
      </c>
      <c r="R125" s="202">
        <f>Q125*H125</f>
        <v>0</v>
      </c>
      <c r="S125" s="202">
        <v>0</v>
      </c>
      <c r="T125" s="203">
        <f>S125*H125</f>
        <v>0</v>
      </c>
      <c r="AR125" s="24" t="s">
        <v>145</v>
      </c>
      <c r="AT125" s="24" t="s">
        <v>140</v>
      </c>
      <c r="AU125" s="24" t="s">
        <v>82</v>
      </c>
      <c r="AY125" s="24" t="s">
        <v>138</v>
      </c>
      <c r="BE125" s="204">
        <f>IF(N125="základní",J125,0)</f>
        <v>0</v>
      </c>
      <c r="BF125" s="204">
        <f>IF(N125="snížená",J125,0)</f>
        <v>0</v>
      </c>
      <c r="BG125" s="204">
        <f>IF(N125="zákl. přenesená",J125,0)</f>
        <v>0</v>
      </c>
      <c r="BH125" s="204">
        <f>IF(N125="sníž. přenesená",J125,0)</f>
        <v>0</v>
      </c>
      <c r="BI125" s="204">
        <f>IF(N125="nulová",J125,0)</f>
        <v>0</v>
      </c>
      <c r="BJ125" s="24" t="s">
        <v>80</v>
      </c>
      <c r="BK125" s="204">
        <f>ROUND(I125*H125,2)</f>
        <v>0</v>
      </c>
      <c r="BL125" s="24" t="s">
        <v>145</v>
      </c>
      <c r="BM125" s="24" t="s">
        <v>202</v>
      </c>
    </row>
    <row r="126" spans="2:65" s="1" customFormat="1" ht="22.5" customHeight="1">
      <c r="B126" s="41"/>
      <c r="C126" s="193" t="s">
        <v>203</v>
      </c>
      <c r="D126" s="193" t="s">
        <v>140</v>
      </c>
      <c r="E126" s="194" t="s">
        <v>204</v>
      </c>
      <c r="F126" s="195" t="s">
        <v>205</v>
      </c>
      <c r="G126" s="196" t="s">
        <v>185</v>
      </c>
      <c r="H126" s="197">
        <v>0.1</v>
      </c>
      <c r="I126" s="198"/>
      <c r="J126" s="199">
        <f>ROUND(I126*H126,2)</f>
        <v>0</v>
      </c>
      <c r="K126" s="195" t="s">
        <v>144</v>
      </c>
      <c r="L126" s="61"/>
      <c r="M126" s="200" t="s">
        <v>21</v>
      </c>
      <c r="N126" s="201" t="s">
        <v>43</v>
      </c>
      <c r="O126" s="42"/>
      <c r="P126" s="202">
        <f>O126*H126</f>
        <v>0</v>
      </c>
      <c r="Q126" s="202">
        <v>1.06017</v>
      </c>
      <c r="R126" s="202">
        <f>Q126*H126</f>
        <v>0.10601700000000001</v>
      </c>
      <c r="S126" s="202">
        <v>0</v>
      </c>
      <c r="T126" s="203">
        <f>S126*H126</f>
        <v>0</v>
      </c>
      <c r="AR126" s="24" t="s">
        <v>145</v>
      </c>
      <c r="AT126" s="24" t="s">
        <v>140</v>
      </c>
      <c r="AU126" s="24" t="s">
        <v>82</v>
      </c>
      <c r="AY126" s="24" t="s">
        <v>138</v>
      </c>
      <c r="BE126" s="204">
        <f>IF(N126="základní",J126,0)</f>
        <v>0</v>
      </c>
      <c r="BF126" s="204">
        <f>IF(N126="snížená",J126,0)</f>
        <v>0</v>
      </c>
      <c r="BG126" s="204">
        <f>IF(N126="zákl. přenesená",J126,0)</f>
        <v>0</v>
      </c>
      <c r="BH126" s="204">
        <f>IF(N126="sníž. přenesená",J126,0)</f>
        <v>0</v>
      </c>
      <c r="BI126" s="204">
        <f>IF(N126="nulová",J126,0)</f>
        <v>0</v>
      </c>
      <c r="BJ126" s="24" t="s">
        <v>80</v>
      </c>
      <c r="BK126" s="204">
        <f>ROUND(I126*H126,2)</f>
        <v>0</v>
      </c>
      <c r="BL126" s="24" t="s">
        <v>145</v>
      </c>
      <c r="BM126" s="24" t="s">
        <v>206</v>
      </c>
    </row>
    <row r="127" spans="2:47" s="1" customFormat="1" ht="27">
      <c r="B127" s="41"/>
      <c r="C127" s="63"/>
      <c r="D127" s="221" t="s">
        <v>147</v>
      </c>
      <c r="E127" s="63"/>
      <c r="F127" s="231" t="s">
        <v>187</v>
      </c>
      <c r="G127" s="63"/>
      <c r="H127" s="63"/>
      <c r="I127" s="163"/>
      <c r="J127" s="63"/>
      <c r="K127" s="63"/>
      <c r="L127" s="61"/>
      <c r="M127" s="207"/>
      <c r="N127" s="42"/>
      <c r="O127" s="42"/>
      <c r="P127" s="42"/>
      <c r="Q127" s="42"/>
      <c r="R127" s="42"/>
      <c r="S127" s="42"/>
      <c r="T127" s="78"/>
      <c r="AT127" s="24" t="s">
        <v>147</v>
      </c>
      <c r="AU127" s="24" t="s">
        <v>82</v>
      </c>
    </row>
    <row r="128" spans="2:65" s="1" customFormat="1" ht="22.5" customHeight="1">
      <c r="B128" s="41"/>
      <c r="C128" s="193" t="s">
        <v>207</v>
      </c>
      <c r="D128" s="193" t="s">
        <v>140</v>
      </c>
      <c r="E128" s="194" t="s">
        <v>208</v>
      </c>
      <c r="F128" s="195" t="s">
        <v>209</v>
      </c>
      <c r="G128" s="196" t="s">
        <v>143</v>
      </c>
      <c r="H128" s="197">
        <v>0.598</v>
      </c>
      <c r="I128" s="198"/>
      <c r="J128" s="199">
        <f>ROUND(I128*H128,2)</f>
        <v>0</v>
      </c>
      <c r="K128" s="195" t="s">
        <v>144</v>
      </c>
      <c r="L128" s="61"/>
      <c r="M128" s="200" t="s">
        <v>21</v>
      </c>
      <c r="N128" s="201" t="s">
        <v>43</v>
      </c>
      <c r="O128" s="42"/>
      <c r="P128" s="202">
        <f>O128*H128</f>
        <v>0</v>
      </c>
      <c r="Q128" s="202">
        <v>2.25634</v>
      </c>
      <c r="R128" s="202">
        <f>Q128*H128</f>
        <v>1.3492913199999998</v>
      </c>
      <c r="S128" s="202">
        <v>0</v>
      </c>
      <c r="T128" s="203">
        <f>S128*H128</f>
        <v>0</v>
      </c>
      <c r="AR128" s="24" t="s">
        <v>145</v>
      </c>
      <c r="AT128" s="24" t="s">
        <v>140</v>
      </c>
      <c r="AU128" s="24" t="s">
        <v>82</v>
      </c>
      <c r="AY128" s="24" t="s">
        <v>138</v>
      </c>
      <c r="BE128" s="204">
        <f>IF(N128="základní",J128,0)</f>
        <v>0</v>
      </c>
      <c r="BF128" s="204">
        <f>IF(N128="snížená",J128,0)</f>
        <v>0</v>
      </c>
      <c r="BG128" s="204">
        <f>IF(N128="zákl. přenesená",J128,0)</f>
        <v>0</v>
      </c>
      <c r="BH128" s="204">
        <f>IF(N128="sníž. přenesená",J128,0)</f>
        <v>0</v>
      </c>
      <c r="BI128" s="204">
        <f>IF(N128="nulová",J128,0)</f>
        <v>0</v>
      </c>
      <c r="BJ128" s="24" t="s">
        <v>80</v>
      </c>
      <c r="BK128" s="204">
        <f>ROUND(I128*H128,2)</f>
        <v>0</v>
      </c>
      <c r="BL128" s="24" t="s">
        <v>145</v>
      </c>
      <c r="BM128" s="24" t="s">
        <v>210</v>
      </c>
    </row>
    <row r="129" spans="2:47" s="1" customFormat="1" ht="81">
      <c r="B129" s="41"/>
      <c r="C129" s="63"/>
      <c r="D129" s="205" t="s">
        <v>147</v>
      </c>
      <c r="E129" s="63"/>
      <c r="F129" s="206" t="s">
        <v>170</v>
      </c>
      <c r="G129" s="63"/>
      <c r="H129" s="63"/>
      <c r="I129" s="163"/>
      <c r="J129" s="63"/>
      <c r="K129" s="63"/>
      <c r="L129" s="61"/>
      <c r="M129" s="207"/>
      <c r="N129" s="42"/>
      <c r="O129" s="42"/>
      <c r="P129" s="42"/>
      <c r="Q129" s="42"/>
      <c r="R129" s="42"/>
      <c r="S129" s="42"/>
      <c r="T129" s="78"/>
      <c r="AT129" s="24" t="s">
        <v>147</v>
      </c>
      <c r="AU129" s="24" t="s">
        <v>82</v>
      </c>
    </row>
    <row r="130" spans="2:51" s="12" customFormat="1" ht="13.5">
      <c r="B130" s="219"/>
      <c r="C130" s="220"/>
      <c r="D130" s="205" t="s">
        <v>149</v>
      </c>
      <c r="E130" s="232" t="s">
        <v>21</v>
      </c>
      <c r="F130" s="233" t="s">
        <v>211</v>
      </c>
      <c r="G130" s="220"/>
      <c r="H130" s="234">
        <v>0.403</v>
      </c>
      <c r="I130" s="225"/>
      <c r="J130" s="220"/>
      <c r="K130" s="220"/>
      <c r="L130" s="226"/>
      <c r="M130" s="227"/>
      <c r="N130" s="228"/>
      <c r="O130" s="228"/>
      <c r="P130" s="228"/>
      <c r="Q130" s="228"/>
      <c r="R130" s="228"/>
      <c r="S130" s="228"/>
      <c r="T130" s="229"/>
      <c r="AT130" s="230" t="s">
        <v>149</v>
      </c>
      <c r="AU130" s="230" t="s">
        <v>82</v>
      </c>
      <c r="AV130" s="12" t="s">
        <v>82</v>
      </c>
      <c r="AW130" s="12" t="s">
        <v>35</v>
      </c>
      <c r="AX130" s="12" t="s">
        <v>72</v>
      </c>
      <c r="AY130" s="230" t="s">
        <v>138</v>
      </c>
    </row>
    <row r="131" spans="2:51" s="12" customFormat="1" ht="13.5">
      <c r="B131" s="219"/>
      <c r="C131" s="220"/>
      <c r="D131" s="205" t="s">
        <v>149</v>
      </c>
      <c r="E131" s="232" t="s">
        <v>21</v>
      </c>
      <c r="F131" s="233" t="s">
        <v>212</v>
      </c>
      <c r="G131" s="220"/>
      <c r="H131" s="234">
        <v>0.195</v>
      </c>
      <c r="I131" s="225"/>
      <c r="J131" s="220"/>
      <c r="K131" s="220"/>
      <c r="L131" s="226"/>
      <c r="M131" s="227"/>
      <c r="N131" s="228"/>
      <c r="O131" s="228"/>
      <c r="P131" s="228"/>
      <c r="Q131" s="228"/>
      <c r="R131" s="228"/>
      <c r="S131" s="228"/>
      <c r="T131" s="229"/>
      <c r="AT131" s="230" t="s">
        <v>149</v>
      </c>
      <c r="AU131" s="230" t="s">
        <v>82</v>
      </c>
      <c r="AV131" s="12" t="s">
        <v>82</v>
      </c>
      <c r="AW131" s="12" t="s">
        <v>35</v>
      </c>
      <c r="AX131" s="12" t="s">
        <v>72</v>
      </c>
      <c r="AY131" s="230" t="s">
        <v>138</v>
      </c>
    </row>
    <row r="132" spans="2:51" s="13" customFormat="1" ht="13.5">
      <c r="B132" s="235"/>
      <c r="C132" s="236"/>
      <c r="D132" s="221" t="s">
        <v>149</v>
      </c>
      <c r="E132" s="237" t="s">
        <v>21</v>
      </c>
      <c r="F132" s="238" t="s">
        <v>213</v>
      </c>
      <c r="G132" s="236"/>
      <c r="H132" s="239">
        <v>0.598</v>
      </c>
      <c r="I132" s="240"/>
      <c r="J132" s="236"/>
      <c r="K132" s="236"/>
      <c r="L132" s="241"/>
      <c r="M132" s="242"/>
      <c r="N132" s="243"/>
      <c r="O132" s="243"/>
      <c r="P132" s="243"/>
      <c r="Q132" s="243"/>
      <c r="R132" s="243"/>
      <c r="S132" s="243"/>
      <c r="T132" s="244"/>
      <c r="AT132" s="245" t="s">
        <v>149</v>
      </c>
      <c r="AU132" s="245" t="s">
        <v>82</v>
      </c>
      <c r="AV132" s="13" t="s">
        <v>145</v>
      </c>
      <c r="AW132" s="13" t="s">
        <v>35</v>
      </c>
      <c r="AX132" s="13" t="s">
        <v>80</v>
      </c>
      <c r="AY132" s="245" t="s">
        <v>138</v>
      </c>
    </row>
    <row r="133" spans="2:65" s="1" customFormat="1" ht="22.5" customHeight="1">
      <c r="B133" s="41"/>
      <c r="C133" s="193" t="s">
        <v>214</v>
      </c>
      <c r="D133" s="193" t="s">
        <v>140</v>
      </c>
      <c r="E133" s="194" t="s">
        <v>215</v>
      </c>
      <c r="F133" s="195" t="s">
        <v>216</v>
      </c>
      <c r="G133" s="196" t="s">
        <v>175</v>
      </c>
      <c r="H133" s="197">
        <v>5.408</v>
      </c>
      <c r="I133" s="198"/>
      <c r="J133" s="199">
        <f>ROUND(I133*H133,2)</f>
        <v>0</v>
      </c>
      <c r="K133" s="195" t="s">
        <v>144</v>
      </c>
      <c r="L133" s="61"/>
      <c r="M133" s="200" t="s">
        <v>21</v>
      </c>
      <c r="N133" s="201" t="s">
        <v>43</v>
      </c>
      <c r="O133" s="42"/>
      <c r="P133" s="202">
        <f>O133*H133</f>
        <v>0</v>
      </c>
      <c r="Q133" s="202">
        <v>0.00103</v>
      </c>
      <c r="R133" s="202">
        <f>Q133*H133</f>
        <v>0.005570240000000001</v>
      </c>
      <c r="S133" s="202">
        <v>0</v>
      </c>
      <c r="T133" s="203">
        <f>S133*H133</f>
        <v>0</v>
      </c>
      <c r="AR133" s="24" t="s">
        <v>145</v>
      </c>
      <c r="AT133" s="24" t="s">
        <v>140</v>
      </c>
      <c r="AU133" s="24" t="s">
        <v>82</v>
      </c>
      <c r="AY133" s="24" t="s">
        <v>138</v>
      </c>
      <c r="BE133" s="204">
        <f>IF(N133="základní",J133,0)</f>
        <v>0</v>
      </c>
      <c r="BF133" s="204">
        <f>IF(N133="snížená",J133,0)</f>
        <v>0</v>
      </c>
      <c r="BG133" s="204">
        <f>IF(N133="zákl. přenesená",J133,0)</f>
        <v>0</v>
      </c>
      <c r="BH133" s="204">
        <f>IF(N133="sníž. přenesená",J133,0)</f>
        <v>0</v>
      </c>
      <c r="BI133" s="204">
        <f>IF(N133="nulová",J133,0)</f>
        <v>0</v>
      </c>
      <c r="BJ133" s="24" t="s">
        <v>80</v>
      </c>
      <c r="BK133" s="204">
        <f>ROUND(I133*H133,2)</f>
        <v>0</v>
      </c>
      <c r="BL133" s="24" t="s">
        <v>145</v>
      </c>
      <c r="BM133" s="24" t="s">
        <v>217</v>
      </c>
    </row>
    <row r="134" spans="2:51" s="12" customFormat="1" ht="13.5">
      <c r="B134" s="219"/>
      <c r="C134" s="220"/>
      <c r="D134" s="205" t="s">
        <v>149</v>
      </c>
      <c r="E134" s="232" t="s">
        <v>21</v>
      </c>
      <c r="F134" s="233" t="s">
        <v>218</v>
      </c>
      <c r="G134" s="220"/>
      <c r="H134" s="234">
        <v>3.84</v>
      </c>
      <c r="I134" s="225"/>
      <c r="J134" s="220"/>
      <c r="K134" s="220"/>
      <c r="L134" s="226"/>
      <c r="M134" s="227"/>
      <c r="N134" s="228"/>
      <c r="O134" s="228"/>
      <c r="P134" s="228"/>
      <c r="Q134" s="228"/>
      <c r="R134" s="228"/>
      <c r="S134" s="228"/>
      <c r="T134" s="229"/>
      <c r="AT134" s="230" t="s">
        <v>149</v>
      </c>
      <c r="AU134" s="230" t="s">
        <v>82</v>
      </c>
      <c r="AV134" s="12" t="s">
        <v>82</v>
      </c>
      <c r="AW134" s="12" t="s">
        <v>35</v>
      </c>
      <c r="AX134" s="12" t="s">
        <v>72</v>
      </c>
      <c r="AY134" s="230" t="s">
        <v>138</v>
      </c>
    </row>
    <row r="135" spans="2:51" s="12" customFormat="1" ht="13.5">
      <c r="B135" s="219"/>
      <c r="C135" s="220"/>
      <c r="D135" s="205" t="s">
        <v>149</v>
      </c>
      <c r="E135" s="232" t="s">
        <v>21</v>
      </c>
      <c r="F135" s="233" t="s">
        <v>219</v>
      </c>
      <c r="G135" s="220"/>
      <c r="H135" s="234">
        <v>1.568</v>
      </c>
      <c r="I135" s="225"/>
      <c r="J135" s="220"/>
      <c r="K135" s="220"/>
      <c r="L135" s="226"/>
      <c r="M135" s="227"/>
      <c r="N135" s="228"/>
      <c r="O135" s="228"/>
      <c r="P135" s="228"/>
      <c r="Q135" s="228"/>
      <c r="R135" s="228"/>
      <c r="S135" s="228"/>
      <c r="T135" s="229"/>
      <c r="AT135" s="230" t="s">
        <v>149</v>
      </c>
      <c r="AU135" s="230" t="s">
        <v>82</v>
      </c>
      <c r="AV135" s="12" t="s">
        <v>82</v>
      </c>
      <c r="AW135" s="12" t="s">
        <v>35</v>
      </c>
      <c r="AX135" s="12" t="s">
        <v>72</v>
      </c>
      <c r="AY135" s="230" t="s">
        <v>138</v>
      </c>
    </row>
    <row r="136" spans="2:51" s="13" customFormat="1" ht="13.5">
      <c r="B136" s="235"/>
      <c r="C136" s="236"/>
      <c r="D136" s="221" t="s">
        <v>149</v>
      </c>
      <c r="E136" s="237" t="s">
        <v>21</v>
      </c>
      <c r="F136" s="238" t="s">
        <v>213</v>
      </c>
      <c r="G136" s="236"/>
      <c r="H136" s="239">
        <v>5.408</v>
      </c>
      <c r="I136" s="240"/>
      <c r="J136" s="236"/>
      <c r="K136" s="236"/>
      <c r="L136" s="241"/>
      <c r="M136" s="242"/>
      <c r="N136" s="243"/>
      <c r="O136" s="243"/>
      <c r="P136" s="243"/>
      <c r="Q136" s="243"/>
      <c r="R136" s="243"/>
      <c r="S136" s="243"/>
      <c r="T136" s="244"/>
      <c r="AT136" s="245" t="s">
        <v>149</v>
      </c>
      <c r="AU136" s="245" t="s">
        <v>82</v>
      </c>
      <c r="AV136" s="13" t="s">
        <v>145</v>
      </c>
      <c r="AW136" s="13" t="s">
        <v>35</v>
      </c>
      <c r="AX136" s="13" t="s">
        <v>80</v>
      </c>
      <c r="AY136" s="245" t="s">
        <v>138</v>
      </c>
    </row>
    <row r="137" spans="2:65" s="1" customFormat="1" ht="22.5" customHeight="1">
      <c r="B137" s="41"/>
      <c r="C137" s="193" t="s">
        <v>10</v>
      </c>
      <c r="D137" s="193" t="s">
        <v>140</v>
      </c>
      <c r="E137" s="194" t="s">
        <v>220</v>
      </c>
      <c r="F137" s="195" t="s">
        <v>221</v>
      </c>
      <c r="G137" s="196" t="s">
        <v>175</v>
      </c>
      <c r="H137" s="197">
        <v>5.408</v>
      </c>
      <c r="I137" s="198"/>
      <c r="J137" s="199">
        <f>ROUND(I137*H137,2)</f>
        <v>0</v>
      </c>
      <c r="K137" s="195" t="s">
        <v>144</v>
      </c>
      <c r="L137" s="61"/>
      <c r="M137" s="200" t="s">
        <v>21</v>
      </c>
      <c r="N137" s="201" t="s">
        <v>43</v>
      </c>
      <c r="O137" s="42"/>
      <c r="P137" s="202">
        <f>O137*H137</f>
        <v>0</v>
      </c>
      <c r="Q137" s="202">
        <v>0</v>
      </c>
      <c r="R137" s="202">
        <f>Q137*H137</f>
        <v>0</v>
      </c>
      <c r="S137" s="202">
        <v>0</v>
      </c>
      <c r="T137" s="203">
        <f>S137*H137</f>
        <v>0</v>
      </c>
      <c r="AR137" s="24" t="s">
        <v>145</v>
      </c>
      <c r="AT137" s="24" t="s">
        <v>140</v>
      </c>
      <c r="AU137" s="24" t="s">
        <v>82</v>
      </c>
      <c r="AY137" s="24" t="s">
        <v>138</v>
      </c>
      <c r="BE137" s="204">
        <f>IF(N137="základní",J137,0)</f>
        <v>0</v>
      </c>
      <c r="BF137" s="204">
        <f>IF(N137="snížená",J137,0)</f>
        <v>0</v>
      </c>
      <c r="BG137" s="204">
        <f>IF(N137="zákl. přenesená",J137,0)</f>
        <v>0</v>
      </c>
      <c r="BH137" s="204">
        <f>IF(N137="sníž. přenesená",J137,0)</f>
        <v>0</v>
      </c>
      <c r="BI137" s="204">
        <f>IF(N137="nulová",J137,0)</f>
        <v>0</v>
      </c>
      <c r="BJ137" s="24" t="s">
        <v>80</v>
      </c>
      <c r="BK137" s="204">
        <f>ROUND(I137*H137,2)</f>
        <v>0</v>
      </c>
      <c r="BL137" s="24" t="s">
        <v>145</v>
      </c>
      <c r="BM137" s="24" t="s">
        <v>222</v>
      </c>
    </row>
    <row r="138" spans="2:65" s="1" customFormat="1" ht="31.5" customHeight="1">
      <c r="B138" s="41"/>
      <c r="C138" s="193" t="s">
        <v>223</v>
      </c>
      <c r="D138" s="193" t="s">
        <v>140</v>
      </c>
      <c r="E138" s="194" t="s">
        <v>224</v>
      </c>
      <c r="F138" s="195" t="s">
        <v>225</v>
      </c>
      <c r="G138" s="196" t="s">
        <v>175</v>
      </c>
      <c r="H138" s="197">
        <v>16.1</v>
      </c>
      <c r="I138" s="198"/>
      <c r="J138" s="199">
        <f>ROUND(I138*H138,2)</f>
        <v>0</v>
      </c>
      <c r="K138" s="195" t="s">
        <v>144</v>
      </c>
      <c r="L138" s="61"/>
      <c r="M138" s="200" t="s">
        <v>21</v>
      </c>
      <c r="N138" s="201" t="s">
        <v>43</v>
      </c>
      <c r="O138" s="42"/>
      <c r="P138" s="202">
        <f>O138*H138</f>
        <v>0</v>
      </c>
      <c r="Q138" s="202">
        <v>0.67489</v>
      </c>
      <c r="R138" s="202">
        <f>Q138*H138</f>
        <v>10.865729</v>
      </c>
      <c r="S138" s="202">
        <v>0</v>
      </c>
      <c r="T138" s="203">
        <f>S138*H138</f>
        <v>0</v>
      </c>
      <c r="AR138" s="24" t="s">
        <v>145</v>
      </c>
      <c r="AT138" s="24" t="s">
        <v>140</v>
      </c>
      <c r="AU138" s="24" t="s">
        <v>82</v>
      </c>
      <c r="AY138" s="24" t="s">
        <v>138</v>
      </c>
      <c r="BE138" s="204">
        <f>IF(N138="základní",J138,0)</f>
        <v>0</v>
      </c>
      <c r="BF138" s="204">
        <f>IF(N138="snížená",J138,0)</f>
        <v>0</v>
      </c>
      <c r="BG138" s="204">
        <f>IF(N138="zákl. přenesená",J138,0)</f>
        <v>0</v>
      </c>
      <c r="BH138" s="204">
        <f>IF(N138="sníž. přenesená",J138,0)</f>
        <v>0</v>
      </c>
      <c r="BI138" s="204">
        <f>IF(N138="nulová",J138,0)</f>
        <v>0</v>
      </c>
      <c r="BJ138" s="24" t="s">
        <v>80</v>
      </c>
      <c r="BK138" s="204">
        <f>ROUND(I138*H138,2)</f>
        <v>0</v>
      </c>
      <c r="BL138" s="24" t="s">
        <v>145</v>
      </c>
      <c r="BM138" s="24" t="s">
        <v>226</v>
      </c>
    </row>
    <row r="139" spans="2:47" s="1" customFormat="1" ht="54">
      <c r="B139" s="41"/>
      <c r="C139" s="63"/>
      <c r="D139" s="205" t="s">
        <v>147</v>
      </c>
      <c r="E139" s="63"/>
      <c r="F139" s="206" t="s">
        <v>227</v>
      </c>
      <c r="G139" s="63"/>
      <c r="H139" s="63"/>
      <c r="I139" s="163"/>
      <c r="J139" s="63"/>
      <c r="K139" s="63"/>
      <c r="L139" s="61"/>
      <c r="M139" s="207"/>
      <c r="N139" s="42"/>
      <c r="O139" s="42"/>
      <c r="P139" s="42"/>
      <c r="Q139" s="42"/>
      <c r="R139" s="42"/>
      <c r="S139" s="42"/>
      <c r="T139" s="78"/>
      <c r="AT139" s="24" t="s">
        <v>147</v>
      </c>
      <c r="AU139" s="24" t="s">
        <v>82</v>
      </c>
    </row>
    <row r="140" spans="2:51" s="12" customFormat="1" ht="13.5">
      <c r="B140" s="219"/>
      <c r="C140" s="220"/>
      <c r="D140" s="205" t="s">
        <v>149</v>
      </c>
      <c r="E140" s="232" t="s">
        <v>21</v>
      </c>
      <c r="F140" s="233" t="s">
        <v>228</v>
      </c>
      <c r="G140" s="220"/>
      <c r="H140" s="234">
        <v>16.1</v>
      </c>
      <c r="I140" s="225"/>
      <c r="J140" s="220"/>
      <c r="K140" s="220"/>
      <c r="L140" s="226"/>
      <c r="M140" s="227"/>
      <c r="N140" s="228"/>
      <c r="O140" s="228"/>
      <c r="P140" s="228"/>
      <c r="Q140" s="228"/>
      <c r="R140" s="228"/>
      <c r="S140" s="228"/>
      <c r="T140" s="229"/>
      <c r="AT140" s="230" t="s">
        <v>149</v>
      </c>
      <c r="AU140" s="230" t="s">
        <v>82</v>
      </c>
      <c r="AV140" s="12" t="s">
        <v>82</v>
      </c>
      <c r="AW140" s="12" t="s">
        <v>35</v>
      </c>
      <c r="AX140" s="12" t="s">
        <v>80</v>
      </c>
      <c r="AY140" s="230" t="s">
        <v>138</v>
      </c>
    </row>
    <row r="141" spans="2:63" s="10" customFormat="1" ht="29.85" customHeight="1">
      <c r="B141" s="176"/>
      <c r="C141" s="177"/>
      <c r="D141" s="190" t="s">
        <v>71</v>
      </c>
      <c r="E141" s="191" t="s">
        <v>155</v>
      </c>
      <c r="F141" s="191" t="s">
        <v>229</v>
      </c>
      <c r="G141" s="177"/>
      <c r="H141" s="177"/>
      <c r="I141" s="180"/>
      <c r="J141" s="192">
        <f>BK141</f>
        <v>0</v>
      </c>
      <c r="K141" s="177"/>
      <c r="L141" s="182"/>
      <c r="M141" s="183"/>
      <c r="N141" s="184"/>
      <c r="O141" s="184"/>
      <c r="P141" s="185">
        <f>SUM(P142:P176)</f>
        <v>0</v>
      </c>
      <c r="Q141" s="184"/>
      <c r="R141" s="185">
        <f>SUM(R142:R176)</f>
        <v>17.10996324</v>
      </c>
      <c r="S141" s="184"/>
      <c r="T141" s="186">
        <f>SUM(T142:T176)</f>
        <v>0</v>
      </c>
      <c r="AR141" s="187" t="s">
        <v>80</v>
      </c>
      <c r="AT141" s="188" t="s">
        <v>71</v>
      </c>
      <c r="AU141" s="188" t="s">
        <v>80</v>
      </c>
      <c r="AY141" s="187" t="s">
        <v>138</v>
      </c>
      <c r="BK141" s="189">
        <f>SUM(BK142:BK176)</f>
        <v>0</v>
      </c>
    </row>
    <row r="142" spans="2:65" s="1" customFormat="1" ht="31.5" customHeight="1">
      <c r="B142" s="41"/>
      <c r="C142" s="193" t="s">
        <v>230</v>
      </c>
      <c r="D142" s="193" t="s">
        <v>140</v>
      </c>
      <c r="E142" s="194" t="s">
        <v>231</v>
      </c>
      <c r="F142" s="195" t="s">
        <v>232</v>
      </c>
      <c r="G142" s="196" t="s">
        <v>175</v>
      </c>
      <c r="H142" s="197">
        <v>60.102</v>
      </c>
      <c r="I142" s="198"/>
      <c r="J142" s="199">
        <f>ROUND(I142*H142,2)</f>
        <v>0</v>
      </c>
      <c r="K142" s="195" t="s">
        <v>144</v>
      </c>
      <c r="L142" s="61"/>
      <c r="M142" s="200" t="s">
        <v>21</v>
      </c>
      <c r="N142" s="201" t="s">
        <v>43</v>
      </c>
      <c r="O142" s="42"/>
      <c r="P142" s="202">
        <f>O142*H142</f>
        <v>0</v>
      </c>
      <c r="Q142" s="202">
        <v>0.2209</v>
      </c>
      <c r="R142" s="202">
        <f>Q142*H142</f>
        <v>13.2765318</v>
      </c>
      <c r="S142" s="202">
        <v>0</v>
      </c>
      <c r="T142" s="203">
        <f>S142*H142</f>
        <v>0</v>
      </c>
      <c r="AR142" s="24" t="s">
        <v>145</v>
      </c>
      <c r="AT142" s="24" t="s">
        <v>140</v>
      </c>
      <c r="AU142" s="24" t="s">
        <v>82</v>
      </c>
      <c r="AY142" s="24" t="s">
        <v>138</v>
      </c>
      <c r="BE142" s="204">
        <f>IF(N142="základní",J142,0)</f>
        <v>0</v>
      </c>
      <c r="BF142" s="204">
        <f>IF(N142="snížená",J142,0)</f>
        <v>0</v>
      </c>
      <c r="BG142" s="204">
        <f>IF(N142="zákl. přenesená",J142,0)</f>
        <v>0</v>
      </c>
      <c r="BH142" s="204">
        <f>IF(N142="sníž. přenesená",J142,0)</f>
        <v>0</v>
      </c>
      <c r="BI142" s="204">
        <f>IF(N142="nulová",J142,0)</f>
        <v>0</v>
      </c>
      <c r="BJ142" s="24" t="s">
        <v>80</v>
      </c>
      <c r="BK142" s="204">
        <f>ROUND(I142*H142,2)</f>
        <v>0</v>
      </c>
      <c r="BL142" s="24" t="s">
        <v>145</v>
      </c>
      <c r="BM142" s="24" t="s">
        <v>233</v>
      </c>
    </row>
    <row r="143" spans="2:47" s="1" customFormat="1" ht="148.5">
      <c r="B143" s="41"/>
      <c r="C143" s="63"/>
      <c r="D143" s="205" t="s">
        <v>147</v>
      </c>
      <c r="E143" s="63"/>
      <c r="F143" s="206" t="s">
        <v>234</v>
      </c>
      <c r="G143" s="63"/>
      <c r="H143" s="63"/>
      <c r="I143" s="163"/>
      <c r="J143" s="63"/>
      <c r="K143" s="63"/>
      <c r="L143" s="61"/>
      <c r="M143" s="207"/>
      <c r="N143" s="42"/>
      <c r="O143" s="42"/>
      <c r="P143" s="42"/>
      <c r="Q143" s="42"/>
      <c r="R143" s="42"/>
      <c r="S143" s="42"/>
      <c r="T143" s="78"/>
      <c r="AT143" s="24" t="s">
        <v>147</v>
      </c>
      <c r="AU143" s="24" t="s">
        <v>82</v>
      </c>
    </row>
    <row r="144" spans="2:47" s="1" customFormat="1" ht="27">
      <c r="B144" s="41"/>
      <c r="C144" s="63"/>
      <c r="D144" s="205" t="s">
        <v>160</v>
      </c>
      <c r="E144" s="63"/>
      <c r="F144" s="206" t="s">
        <v>235</v>
      </c>
      <c r="G144" s="63"/>
      <c r="H144" s="63"/>
      <c r="I144" s="163"/>
      <c r="J144" s="63"/>
      <c r="K144" s="63"/>
      <c r="L144" s="61"/>
      <c r="M144" s="207"/>
      <c r="N144" s="42"/>
      <c r="O144" s="42"/>
      <c r="P144" s="42"/>
      <c r="Q144" s="42"/>
      <c r="R144" s="42"/>
      <c r="S144" s="42"/>
      <c r="T144" s="78"/>
      <c r="AT144" s="24" t="s">
        <v>160</v>
      </c>
      <c r="AU144" s="24" t="s">
        <v>82</v>
      </c>
    </row>
    <row r="145" spans="2:51" s="12" customFormat="1" ht="13.5">
      <c r="B145" s="219"/>
      <c r="C145" s="220"/>
      <c r="D145" s="205" t="s">
        <v>149</v>
      </c>
      <c r="E145" s="232" t="s">
        <v>21</v>
      </c>
      <c r="F145" s="233" t="s">
        <v>236</v>
      </c>
      <c r="G145" s="220"/>
      <c r="H145" s="234">
        <v>47.25</v>
      </c>
      <c r="I145" s="225"/>
      <c r="J145" s="220"/>
      <c r="K145" s="220"/>
      <c r="L145" s="226"/>
      <c r="M145" s="227"/>
      <c r="N145" s="228"/>
      <c r="O145" s="228"/>
      <c r="P145" s="228"/>
      <c r="Q145" s="228"/>
      <c r="R145" s="228"/>
      <c r="S145" s="228"/>
      <c r="T145" s="229"/>
      <c r="AT145" s="230" t="s">
        <v>149</v>
      </c>
      <c r="AU145" s="230" t="s">
        <v>82</v>
      </c>
      <c r="AV145" s="12" t="s">
        <v>82</v>
      </c>
      <c r="AW145" s="12" t="s">
        <v>35</v>
      </c>
      <c r="AX145" s="12" t="s">
        <v>72</v>
      </c>
      <c r="AY145" s="230" t="s">
        <v>138</v>
      </c>
    </row>
    <row r="146" spans="2:51" s="12" customFormat="1" ht="13.5">
      <c r="B146" s="219"/>
      <c r="C146" s="220"/>
      <c r="D146" s="205" t="s">
        <v>149</v>
      </c>
      <c r="E146" s="232" t="s">
        <v>21</v>
      </c>
      <c r="F146" s="233" t="s">
        <v>237</v>
      </c>
      <c r="G146" s="220"/>
      <c r="H146" s="234">
        <v>29.6</v>
      </c>
      <c r="I146" s="225"/>
      <c r="J146" s="220"/>
      <c r="K146" s="220"/>
      <c r="L146" s="226"/>
      <c r="M146" s="227"/>
      <c r="N146" s="228"/>
      <c r="O146" s="228"/>
      <c r="P146" s="228"/>
      <c r="Q146" s="228"/>
      <c r="R146" s="228"/>
      <c r="S146" s="228"/>
      <c r="T146" s="229"/>
      <c r="AT146" s="230" t="s">
        <v>149</v>
      </c>
      <c r="AU146" s="230" t="s">
        <v>82</v>
      </c>
      <c r="AV146" s="12" t="s">
        <v>82</v>
      </c>
      <c r="AW146" s="12" t="s">
        <v>35</v>
      </c>
      <c r="AX146" s="12" t="s">
        <v>72</v>
      </c>
      <c r="AY146" s="230" t="s">
        <v>138</v>
      </c>
    </row>
    <row r="147" spans="2:51" s="12" customFormat="1" ht="13.5">
      <c r="B147" s="219"/>
      <c r="C147" s="220"/>
      <c r="D147" s="205" t="s">
        <v>149</v>
      </c>
      <c r="E147" s="232" t="s">
        <v>21</v>
      </c>
      <c r="F147" s="233" t="s">
        <v>238</v>
      </c>
      <c r="G147" s="220"/>
      <c r="H147" s="234">
        <v>-6</v>
      </c>
      <c r="I147" s="225"/>
      <c r="J147" s="220"/>
      <c r="K147" s="220"/>
      <c r="L147" s="226"/>
      <c r="M147" s="227"/>
      <c r="N147" s="228"/>
      <c r="O147" s="228"/>
      <c r="P147" s="228"/>
      <c r="Q147" s="228"/>
      <c r="R147" s="228"/>
      <c r="S147" s="228"/>
      <c r="T147" s="229"/>
      <c r="AT147" s="230" t="s">
        <v>149</v>
      </c>
      <c r="AU147" s="230" t="s">
        <v>82</v>
      </c>
      <c r="AV147" s="12" t="s">
        <v>82</v>
      </c>
      <c r="AW147" s="12" t="s">
        <v>35</v>
      </c>
      <c r="AX147" s="12" t="s">
        <v>72</v>
      </c>
      <c r="AY147" s="230" t="s">
        <v>138</v>
      </c>
    </row>
    <row r="148" spans="2:51" s="12" customFormat="1" ht="13.5">
      <c r="B148" s="219"/>
      <c r="C148" s="220"/>
      <c r="D148" s="205" t="s">
        <v>149</v>
      </c>
      <c r="E148" s="232" t="s">
        <v>21</v>
      </c>
      <c r="F148" s="233" t="s">
        <v>239</v>
      </c>
      <c r="G148" s="220"/>
      <c r="H148" s="234">
        <v>-4.558</v>
      </c>
      <c r="I148" s="225"/>
      <c r="J148" s="220"/>
      <c r="K148" s="220"/>
      <c r="L148" s="226"/>
      <c r="M148" s="227"/>
      <c r="N148" s="228"/>
      <c r="O148" s="228"/>
      <c r="P148" s="228"/>
      <c r="Q148" s="228"/>
      <c r="R148" s="228"/>
      <c r="S148" s="228"/>
      <c r="T148" s="229"/>
      <c r="AT148" s="230" t="s">
        <v>149</v>
      </c>
      <c r="AU148" s="230" t="s">
        <v>82</v>
      </c>
      <c r="AV148" s="12" t="s">
        <v>82</v>
      </c>
      <c r="AW148" s="12" t="s">
        <v>35</v>
      </c>
      <c r="AX148" s="12" t="s">
        <v>72</v>
      </c>
      <c r="AY148" s="230" t="s">
        <v>138</v>
      </c>
    </row>
    <row r="149" spans="2:51" s="12" customFormat="1" ht="13.5">
      <c r="B149" s="219"/>
      <c r="C149" s="220"/>
      <c r="D149" s="205" t="s">
        <v>149</v>
      </c>
      <c r="E149" s="232" t="s">
        <v>21</v>
      </c>
      <c r="F149" s="233" t="s">
        <v>240</v>
      </c>
      <c r="G149" s="220"/>
      <c r="H149" s="234">
        <v>-5.59</v>
      </c>
      <c r="I149" s="225"/>
      <c r="J149" s="220"/>
      <c r="K149" s="220"/>
      <c r="L149" s="226"/>
      <c r="M149" s="227"/>
      <c r="N149" s="228"/>
      <c r="O149" s="228"/>
      <c r="P149" s="228"/>
      <c r="Q149" s="228"/>
      <c r="R149" s="228"/>
      <c r="S149" s="228"/>
      <c r="T149" s="229"/>
      <c r="AT149" s="230" t="s">
        <v>149</v>
      </c>
      <c r="AU149" s="230" t="s">
        <v>82</v>
      </c>
      <c r="AV149" s="12" t="s">
        <v>82</v>
      </c>
      <c r="AW149" s="12" t="s">
        <v>35</v>
      </c>
      <c r="AX149" s="12" t="s">
        <v>72</v>
      </c>
      <c r="AY149" s="230" t="s">
        <v>138</v>
      </c>
    </row>
    <row r="150" spans="2:51" s="12" customFormat="1" ht="13.5">
      <c r="B150" s="219"/>
      <c r="C150" s="220"/>
      <c r="D150" s="205" t="s">
        <v>149</v>
      </c>
      <c r="E150" s="232" t="s">
        <v>21</v>
      </c>
      <c r="F150" s="233" t="s">
        <v>241</v>
      </c>
      <c r="G150" s="220"/>
      <c r="H150" s="234">
        <v>-0.6</v>
      </c>
      <c r="I150" s="225"/>
      <c r="J150" s="220"/>
      <c r="K150" s="220"/>
      <c r="L150" s="226"/>
      <c r="M150" s="227"/>
      <c r="N150" s="228"/>
      <c r="O150" s="228"/>
      <c r="P150" s="228"/>
      <c r="Q150" s="228"/>
      <c r="R150" s="228"/>
      <c r="S150" s="228"/>
      <c r="T150" s="229"/>
      <c r="AT150" s="230" t="s">
        <v>149</v>
      </c>
      <c r="AU150" s="230" t="s">
        <v>82</v>
      </c>
      <c r="AV150" s="12" t="s">
        <v>82</v>
      </c>
      <c r="AW150" s="12" t="s">
        <v>35</v>
      </c>
      <c r="AX150" s="12" t="s">
        <v>72</v>
      </c>
      <c r="AY150" s="230" t="s">
        <v>138</v>
      </c>
    </row>
    <row r="151" spans="2:51" s="13" customFormat="1" ht="13.5">
      <c r="B151" s="235"/>
      <c r="C151" s="236"/>
      <c r="D151" s="221" t="s">
        <v>149</v>
      </c>
      <c r="E151" s="237" t="s">
        <v>21</v>
      </c>
      <c r="F151" s="238" t="s">
        <v>213</v>
      </c>
      <c r="G151" s="236"/>
      <c r="H151" s="239">
        <v>60.102</v>
      </c>
      <c r="I151" s="240"/>
      <c r="J151" s="236"/>
      <c r="K151" s="236"/>
      <c r="L151" s="241"/>
      <c r="M151" s="242"/>
      <c r="N151" s="243"/>
      <c r="O151" s="243"/>
      <c r="P151" s="243"/>
      <c r="Q151" s="243"/>
      <c r="R151" s="243"/>
      <c r="S151" s="243"/>
      <c r="T151" s="244"/>
      <c r="AT151" s="245" t="s">
        <v>149</v>
      </c>
      <c r="AU151" s="245" t="s">
        <v>82</v>
      </c>
      <c r="AV151" s="13" t="s">
        <v>145</v>
      </c>
      <c r="AW151" s="13" t="s">
        <v>35</v>
      </c>
      <c r="AX151" s="13" t="s">
        <v>80</v>
      </c>
      <c r="AY151" s="245" t="s">
        <v>138</v>
      </c>
    </row>
    <row r="152" spans="2:65" s="1" customFormat="1" ht="22.5" customHeight="1">
      <c r="B152" s="41"/>
      <c r="C152" s="193" t="s">
        <v>242</v>
      </c>
      <c r="D152" s="193" t="s">
        <v>140</v>
      </c>
      <c r="E152" s="194" t="s">
        <v>243</v>
      </c>
      <c r="F152" s="195" t="s">
        <v>244</v>
      </c>
      <c r="G152" s="196" t="s">
        <v>245</v>
      </c>
      <c r="H152" s="197">
        <v>1</v>
      </c>
      <c r="I152" s="198"/>
      <c r="J152" s="199">
        <f>ROUND(I152*H152,2)</f>
        <v>0</v>
      </c>
      <c r="K152" s="195" t="s">
        <v>21</v>
      </c>
      <c r="L152" s="61"/>
      <c r="M152" s="200" t="s">
        <v>21</v>
      </c>
      <c r="N152" s="201" t="s">
        <v>43</v>
      </c>
      <c r="O152" s="42"/>
      <c r="P152" s="202">
        <f>O152*H152</f>
        <v>0</v>
      </c>
      <c r="Q152" s="202">
        <v>0.46298</v>
      </c>
      <c r="R152" s="202">
        <f>Q152*H152</f>
        <v>0.46298</v>
      </c>
      <c r="S152" s="202">
        <v>0</v>
      </c>
      <c r="T152" s="203">
        <f>S152*H152</f>
        <v>0</v>
      </c>
      <c r="AR152" s="24" t="s">
        <v>145</v>
      </c>
      <c r="AT152" s="24" t="s">
        <v>140</v>
      </c>
      <c r="AU152" s="24" t="s">
        <v>82</v>
      </c>
      <c r="AY152" s="24" t="s">
        <v>138</v>
      </c>
      <c r="BE152" s="204">
        <f>IF(N152="základní",J152,0)</f>
        <v>0</v>
      </c>
      <c r="BF152" s="204">
        <f>IF(N152="snížená",J152,0)</f>
        <v>0</v>
      </c>
      <c r="BG152" s="204">
        <f>IF(N152="zákl. přenesená",J152,0)</f>
        <v>0</v>
      </c>
      <c r="BH152" s="204">
        <f>IF(N152="sníž. přenesená",J152,0)</f>
        <v>0</v>
      </c>
      <c r="BI152" s="204">
        <f>IF(N152="nulová",J152,0)</f>
        <v>0</v>
      </c>
      <c r="BJ152" s="24" t="s">
        <v>80</v>
      </c>
      <c r="BK152" s="204">
        <f>ROUND(I152*H152,2)</f>
        <v>0</v>
      </c>
      <c r="BL152" s="24" t="s">
        <v>145</v>
      </c>
      <c r="BM152" s="24" t="s">
        <v>246</v>
      </c>
    </row>
    <row r="153" spans="2:65" s="1" customFormat="1" ht="22.5" customHeight="1">
      <c r="B153" s="41"/>
      <c r="C153" s="193" t="s">
        <v>247</v>
      </c>
      <c r="D153" s="193" t="s">
        <v>140</v>
      </c>
      <c r="E153" s="194" t="s">
        <v>248</v>
      </c>
      <c r="F153" s="195" t="s">
        <v>249</v>
      </c>
      <c r="G153" s="196" t="s">
        <v>250</v>
      </c>
      <c r="H153" s="197">
        <v>1</v>
      </c>
      <c r="I153" s="198"/>
      <c r="J153" s="199">
        <f>ROUND(I153*H153,2)</f>
        <v>0</v>
      </c>
      <c r="K153" s="195" t="s">
        <v>144</v>
      </c>
      <c r="L153" s="61"/>
      <c r="M153" s="200" t="s">
        <v>21</v>
      </c>
      <c r="N153" s="201" t="s">
        <v>43</v>
      </c>
      <c r="O153" s="42"/>
      <c r="P153" s="202">
        <f>O153*H153</f>
        <v>0</v>
      </c>
      <c r="Q153" s="202">
        <v>0.03727</v>
      </c>
      <c r="R153" s="202">
        <f>Q153*H153</f>
        <v>0.03727</v>
      </c>
      <c r="S153" s="202">
        <v>0</v>
      </c>
      <c r="T153" s="203">
        <f>S153*H153</f>
        <v>0</v>
      </c>
      <c r="AR153" s="24" t="s">
        <v>145</v>
      </c>
      <c r="AT153" s="24" t="s">
        <v>140</v>
      </c>
      <c r="AU153" s="24" t="s">
        <v>82</v>
      </c>
      <c r="AY153" s="24" t="s">
        <v>138</v>
      </c>
      <c r="BE153" s="204">
        <f>IF(N153="základní",J153,0)</f>
        <v>0</v>
      </c>
      <c r="BF153" s="204">
        <f>IF(N153="snížená",J153,0)</f>
        <v>0</v>
      </c>
      <c r="BG153" s="204">
        <f>IF(N153="zákl. přenesená",J153,0)</f>
        <v>0</v>
      </c>
      <c r="BH153" s="204">
        <f>IF(N153="sníž. přenesená",J153,0)</f>
        <v>0</v>
      </c>
      <c r="BI153" s="204">
        <f>IF(N153="nulová",J153,0)</f>
        <v>0</v>
      </c>
      <c r="BJ153" s="24" t="s">
        <v>80</v>
      </c>
      <c r="BK153" s="204">
        <f>ROUND(I153*H153,2)</f>
        <v>0</v>
      </c>
      <c r="BL153" s="24" t="s">
        <v>145</v>
      </c>
      <c r="BM153" s="24" t="s">
        <v>251</v>
      </c>
    </row>
    <row r="154" spans="2:47" s="1" customFormat="1" ht="391.5">
      <c r="B154" s="41"/>
      <c r="C154" s="63"/>
      <c r="D154" s="205" t="s">
        <v>147</v>
      </c>
      <c r="E154" s="63"/>
      <c r="F154" s="206" t="s">
        <v>252</v>
      </c>
      <c r="G154" s="63"/>
      <c r="H154" s="63"/>
      <c r="I154" s="163"/>
      <c r="J154" s="63"/>
      <c r="K154" s="63"/>
      <c r="L154" s="61"/>
      <c r="M154" s="207"/>
      <c r="N154" s="42"/>
      <c r="O154" s="42"/>
      <c r="P154" s="42"/>
      <c r="Q154" s="42"/>
      <c r="R154" s="42"/>
      <c r="S154" s="42"/>
      <c r="T154" s="78"/>
      <c r="AT154" s="24" t="s">
        <v>147</v>
      </c>
      <c r="AU154" s="24" t="s">
        <v>82</v>
      </c>
    </row>
    <row r="155" spans="2:51" s="11" customFormat="1" ht="13.5">
      <c r="B155" s="208"/>
      <c r="C155" s="209"/>
      <c r="D155" s="205" t="s">
        <v>149</v>
      </c>
      <c r="E155" s="210" t="s">
        <v>21</v>
      </c>
      <c r="F155" s="211" t="s">
        <v>253</v>
      </c>
      <c r="G155" s="209"/>
      <c r="H155" s="212" t="s">
        <v>21</v>
      </c>
      <c r="I155" s="213"/>
      <c r="J155" s="209"/>
      <c r="K155" s="209"/>
      <c r="L155" s="214"/>
      <c r="M155" s="215"/>
      <c r="N155" s="216"/>
      <c r="O155" s="216"/>
      <c r="P155" s="216"/>
      <c r="Q155" s="216"/>
      <c r="R155" s="216"/>
      <c r="S155" s="216"/>
      <c r="T155" s="217"/>
      <c r="AT155" s="218" t="s">
        <v>149</v>
      </c>
      <c r="AU155" s="218" t="s">
        <v>82</v>
      </c>
      <c r="AV155" s="11" t="s">
        <v>80</v>
      </c>
      <c r="AW155" s="11" t="s">
        <v>35</v>
      </c>
      <c r="AX155" s="11" t="s">
        <v>72</v>
      </c>
      <c r="AY155" s="218" t="s">
        <v>138</v>
      </c>
    </row>
    <row r="156" spans="2:51" s="12" customFormat="1" ht="13.5">
      <c r="B156" s="219"/>
      <c r="C156" s="220"/>
      <c r="D156" s="221" t="s">
        <v>149</v>
      </c>
      <c r="E156" s="222" t="s">
        <v>21</v>
      </c>
      <c r="F156" s="223" t="s">
        <v>80</v>
      </c>
      <c r="G156" s="220"/>
      <c r="H156" s="224">
        <v>1</v>
      </c>
      <c r="I156" s="225"/>
      <c r="J156" s="220"/>
      <c r="K156" s="220"/>
      <c r="L156" s="226"/>
      <c r="M156" s="227"/>
      <c r="N156" s="228"/>
      <c r="O156" s="228"/>
      <c r="P156" s="228"/>
      <c r="Q156" s="228"/>
      <c r="R156" s="228"/>
      <c r="S156" s="228"/>
      <c r="T156" s="229"/>
      <c r="AT156" s="230" t="s">
        <v>149</v>
      </c>
      <c r="AU156" s="230" t="s">
        <v>82</v>
      </c>
      <c r="AV156" s="12" t="s">
        <v>82</v>
      </c>
      <c r="AW156" s="12" t="s">
        <v>35</v>
      </c>
      <c r="AX156" s="12" t="s">
        <v>80</v>
      </c>
      <c r="AY156" s="230" t="s">
        <v>138</v>
      </c>
    </row>
    <row r="157" spans="2:65" s="1" customFormat="1" ht="22.5" customHeight="1">
      <c r="B157" s="41"/>
      <c r="C157" s="193" t="s">
        <v>254</v>
      </c>
      <c r="D157" s="193" t="s">
        <v>140</v>
      </c>
      <c r="E157" s="194" t="s">
        <v>255</v>
      </c>
      <c r="F157" s="195" t="s">
        <v>256</v>
      </c>
      <c r="G157" s="196" t="s">
        <v>250</v>
      </c>
      <c r="H157" s="197">
        <v>6</v>
      </c>
      <c r="I157" s="198"/>
      <c r="J157" s="199">
        <f>ROUND(I157*H157,2)</f>
        <v>0</v>
      </c>
      <c r="K157" s="195" t="s">
        <v>144</v>
      </c>
      <c r="L157" s="61"/>
      <c r="M157" s="200" t="s">
        <v>21</v>
      </c>
      <c r="N157" s="201" t="s">
        <v>43</v>
      </c>
      <c r="O157" s="42"/>
      <c r="P157" s="202">
        <f>O157*H157</f>
        <v>0</v>
      </c>
      <c r="Q157" s="202">
        <v>0.05563</v>
      </c>
      <c r="R157" s="202">
        <f>Q157*H157</f>
        <v>0.33377999999999997</v>
      </c>
      <c r="S157" s="202">
        <v>0</v>
      </c>
      <c r="T157" s="203">
        <f>S157*H157</f>
        <v>0</v>
      </c>
      <c r="AR157" s="24" t="s">
        <v>145</v>
      </c>
      <c r="AT157" s="24" t="s">
        <v>140</v>
      </c>
      <c r="AU157" s="24" t="s">
        <v>82</v>
      </c>
      <c r="AY157" s="24" t="s">
        <v>138</v>
      </c>
      <c r="BE157" s="204">
        <f>IF(N157="základní",J157,0)</f>
        <v>0</v>
      </c>
      <c r="BF157" s="204">
        <f>IF(N157="snížená",J157,0)</f>
        <v>0</v>
      </c>
      <c r="BG157" s="204">
        <f>IF(N157="zákl. přenesená",J157,0)</f>
        <v>0</v>
      </c>
      <c r="BH157" s="204">
        <f>IF(N157="sníž. přenesená",J157,0)</f>
        <v>0</v>
      </c>
      <c r="BI157" s="204">
        <f>IF(N157="nulová",J157,0)</f>
        <v>0</v>
      </c>
      <c r="BJ157" s="24" t="s">
        <v>80</v>
      </c>
      <c r="BK157" s="204">
        <f>ROUND(I157*H157,2)</f>
        <v>0</v>
      </c>
      <c r="BL157" s="24" t="s">
        <v>145</v>
      </c>
      <c r="BM157" s="24" t="s">
        <v>257</v>
      </c>
    </row>
    <row r="158" spans="2:47" s="1" customFormat="1" ht="391.5">
      <c r="B158" s="41"/>
      <c r="C158" s="63"/>
      <c r="D158" s="205" t="s">
        <v>147</v>
      </c>
      <c r="E158" s="63"/>
      <c r="F158" s="206" t="s">
        <v>252</v>
      </c>
      <c r="G158" s="63"/>
      <c r="H158" s="63"/>
      <c r="I158" s="163"/>
      <c r="J158" s="63"/>
      <c r="K158" s="63"/>
      <c r="L158" s="61"/>
      <c r="M158" s="207"/>
      <c r="N158" s="42"/>
      <c r="O158" s="42"/>
      <c r="P158" s="42"/>
      <c r="Q158" s="42"/>
      <c r="R158" s="42"/>
      <c r="S158" s="42"/>
      <c r="T158" s="78"/>
      <c r="AT158" s="24" t="s">
        <v>147</v>
      </c>
      <c r="AU158" s="24" t="s">
        <v>82</v>
      </c>
    </row>
    <row r="159" spans="2:51" s="11" customFormat="1" ht="13.5">
      <c r="B159" s="208"/>
      <c r="C159" s="209"/>
      <c r="D159" s="205" t="s">
        <v>149</v>
      </c>
      <c r="E159" s="210" t="s">
        <v>21</v>
      </c>
      <c r="F159" s="211" t="s">
        <v>258</v>
      </c>
      <c r="G159" s="209"/>
      <c r="H159" s="212" t="s">
        <v>21</v>
      </c>
      <c r="I159" s="213"/>
      <c r="J159" s="209"/>
      <c r="K159" s="209"/>
      <c r="L159" s="214"/>
      <c r="M159" s="215"/>
      <c r="N159" s="216"/>
      <c r="O159" s="216"/>
      <c r="P159" s="216"/>
      <c r="Q159" s="216"/>
      <c r="R159" s="216"/>
      <c r="S159" s="216"/>
      <c r="T159" s="217"/>
      <c r="AT159" s="218" t="s">
        <v>149</v>
      </c>
      <c r="AU159" s="218" t="s">
        <v>82</v>
      </c>
      <c r="AV159" s="11" t="s">
        <v>80</v>
      </c>
      <c r="AW159" s="11" t="s">
        <v>35</v>
      </c>
      <c r="AX159" s="11" t="s">
        <v>72</v>
      </c>
      <c r="AY159" s="218" t="s">
        <v>138</v>
      </c>
    </row>
    <row r="160" spans="2:51" s="12" customFormat="1" ht="13.5">
      <c r="B160" s="219"/>
      <c r="C160" s="220"/>
      <c r="D160" s="221" t="s">
        <v>149</v>
      </c>
      <c r="E160" s="222" t="s">
        <v>21</v>
      </c>
      <c r="F160" s="223" t="s">
        <v>259</v>
      </c>
      <c r="G160" s="220"/>
      <c r="H160" s="224">
        <v>6</v>
      </c>
      <c r="I160" s="225"/>
      <c r="J160" s="220"/>
      <c r="K160" s="220"/>
      <c r="L160" s="226"/>
      <c r="M160" s="227"/>
      <c r="N160" s="228"/>
      <c r="O160" s="228"/>
      <c r="P160" s="228"/>
      <c r="Q160" s="228"/>
      <c r="R160" s="228"/>
      <c r="S160" s="228"/>
      <c r="T160" s="229"/>
      <c r="AT160" s="230" t="s">
        <v>149</v>
      </c>
      <c r="AU160" s="230" t="s">
        <v>82</v>
      </c>
      <c r="AV160" s="12" t="s">
        <v>82</v>
      </c>
      <c r="AW160" s="12" t="s">
        <v>35</v>
      </c>
      <c r="AX160" s="12" t="s">
        <v>80</v>
      </c>
      <c r="AY160" s="230" t="s">
        <v>138</v>
      </c>
    </row>
    <row r="161" spans="2:65" s="1" customFormat="1" ht="22.5" customHeight="1">
      <c r="B161" s="41"/>
      <c r="C161" s="193" t="s">
        <v>9</v>
      </c>
      <c r="D161" s="193" t="s">
        <v>140</v>
      </c>
      <c r="E161" s="194" t="s">
        <v>260</v>
      </c>
      <c r="F161" s="195" t="s">
        <v>261</v>
      </c>
      <c r="G161" s="196" t="s">
        <v>250</v>
      </c>
      <c r="H161" s="197">
        <v>3</v>
      </c>
      <c r="I161" s="198"/>
      <c r="J161" s="199">
        <f>ROUND(I161*H161,2)</f>
        <v>0</v>
      </c>
      <c r="K161" s="195" t="s">
        <v>144</v>
      </c>
      <c r="L161" s="61"/>
      <c r="M161" s="200" t="s">
        <v>21</v>
      </c>
      <c r="N161" s="201" t="s">
        <v>43</v>
      </c>
      <c r="O161" s="42"/>
      <c r="P161" s="202">
        <f>O161*H161</f>
        <v>0</v>
      </c>
      <c r="Q161" s="202">
        <v>0.11121</v>
      </c>
      <c r="R161" s="202">
        <f>Q161*H161</f>
        <v>0.33363</v>
      </c>
      <c r="S161" s="202">
        <v>0</v>
      </c>
      <c r="T161" s="203">
        <f>S161*H161</f>
        <v>0</v>
      </c>
      <c r="AR161" s="24" t="s">
        <v>145</v>
      </c>
      <c r="AT161" s="24" t="s">
        <v>140</v>
      </c>
      <c r="AU161" s="24" t="s">
        <v>82</v>
      </c>
      <c r="AY161" s="24" t="s">
        <v>138</v>
      </c>
      <c r="BE161" s="204">
        <f>IF(N161="základní",J161,0)</f>
        <v>0</v>
      </c>
      <c r="BF161" s="204">
        <f>IF(N161="snížená",J161,0)</f>
        <v>0</v>
      </c>
      <c r="BG161" s="204">
        <f>IF(N161="zákl. přenesená",J161,0)</f>
        <v>0</v>
      </c>
      <c r="BH161" s="204">
        <f>IF(N161="sníž. přenesená",J161,0)</f>
        <v>0</v>
      </c>
      <c r="BI161" s="204">
        <f>IF(N161="nulová",J161,0)</f>
        <v>0</v>
      </c>
      <c r="BJ161" s="24" t="s">
        <v>80</v>
      </c>
      <c r="BK161" s="204">
        <f>ROUND(I161*H161,2)</f>
        <v>0</v>
      </c>
      <c r="BL161" s="24" t="s">
        <v>145</v>
      </c>
      <c r="BM161" s="24" t="s">
        <v>262</v>
      </c>
    </row>
    <row r="162" spans="2:47" s="1" customFormat="1" ht="391.5">
      <c r="B162" s="41"/>
      <c r="C162" s="63"/>
      <c r="D162" s="205" t="s">
        <v>147</v>
      </c>
      <c r="E162" s="63"/>
      <c r="F162" s="206" t="s">
        <v>252</v>
      </c>
      <c r="G162" s="63"/>
      <c r="H162" s="63"/>
      <c r="I162" s="163"/>
      <c r="J162" s="63"/>
      <c r="K162" s="63"/>
      <c r="L162" s="61"/>
      <c r="M162" s="207"/>
      <c r="N162" s="42"/>
      <c r="O162" s="42"/>
      <c r="P162" s="42"/>
      <c r="Q162" s="42"/>
      <c r="R162" s="42"/>
      <c r="S162" s="42"/>
      <c r="T162" s="78"/>
      <c r="AT162" s="24" t="s">
        <v>147</v>
      </c>
      <c r="AU162" s="24" t="s">
        <v>82</v>
      </c>
    </row>
    <row r="163" spans="2:51" s="11" customFormat="1" ht="13.5">
      <c r="B163" s="208"/>
      <c r="C163" s="209"/>
      <c r="D163" s="205" t="s">
        <v>149</v>
      </c>
      <c r="E163" s="210" t="s">
        <v>21</v>
      </c>
      <c r="F163" s="211" t="s">
        <v>263</v>
      </c>
      <c r="G163" s="209"/>
      <c r="H163" s="212" t="s">
        <v>21</v>
      </c>
      <c r="I163" s="213"/>
      <c r="J163" s="209"/>
      <c r="K163" s="209"/>
      <c r="L163" s="214"/>
      <c r="M163" s="215"/>
      <c r="N163" s="216"/>
      <c r="O163" s="216"/>
      <c r="P163" s="216"/>
      <c r="Q163" s="216"/>
      <c r="R163" s="216"/>
      <c r="S163" s="216"/>
      <c r="T163" s="217"/>
      <c r="AT163" s="218" t="s">
        <v>149</v>
      </c>
      <c r="AU163" s="218" t="s">
        <v>82</v>
      </c>
      <c r="AV163" s="11" t="s">
        <v>80</v>
      </c>
      <c r="AW163" s="11" t="s">
        <v>35</v>
      </c>
      <c r="AX163" s="11" t="s">
        <v>72</v>
      </c>
      <c r="AY163" s="218" t="s">
        <v>138</v>
      </c>
    </row>
    <row r="164" spans="2:51" s="12" customFormat="1" ht="13.5">
      <c r="B164" s="219"/>
      <c r="C164" s="220"/>
      <c r="D164" s="221" t="s">
        <v>149</v>
      </c>
      <c r="E164" s="222" t="s">
        <v>21</v>
      </c>
      <c r="F164" s="223" t="s">
        <v>155</v>
      </c>
      <c r="G164" s="220"/>
      <c r="H164" s="224">
        <v>3</v>
      </c>
      <c r="I164" s="225"/>
      <c r="J164" s="220"/>
      <c r="K164" s="220"/>
      <c r="L164" s="226"/>
      <c r="M164" s="227"/>
      <c r="N164" s="228"/>
      <c r="O164" s="228"/>
      <c r="P164" s="228"/>
      <c r="Q164" s="228"/>
      <c r="R164" s="228"/>
      <c r="S164" s="228"/>
      <c r="T164" s="229"/>
      <c r="AT164" s="230" t="s">
        <v>149</v>
      </c>
      <c r="AU164" s="230" t="s">
        <v>82</v>
      </c>
      <c r="AV164" s="12" t="s">
        <v>82</v>
      </c>
      <c r="AW164" s="12" t="s">
        <v>35</v>
      </c>
      <c r="AX164" s="12" t="s">
        <v>80</v>
      </c>
      <c r="AY164" s="230" t="s">
        <v>138</v>
      </c>
    </row>
    <row r="165" spans="2:65" s="1" customFormat="1" ht="22.5" customHeight="1">
      <c r="B165" s="41"/>
      <c r="C165" s="193" t="s">
        <v>264</v>
      </c>
      <c r="D165" s="193" t="s">
        <v>140</v>
      </c>
      <c r="E165" s="194" t="s">
        <v>265</v>
      </c>
      <c r="F165" s="195" t="s">
        <v>266</v>
      </c>
      <c r="G165" s="196" t="s">
        <v>267</v>
      </c>
      <c r="H165" s="197">
        <v>7</v>
      </c>
      <c r="I165" s="198"/>
      <c r="J165" s="199">
        <f>ROUND(I165*H165,2)</f>
        <v>0</v>
      </c>
      <c r="K165" s="195" t="s">
        <v>144</v>
      </c>
      <c r="L165" s="61"/>
      <c r="M165" s="200" t="s">
        <v>21</v>
      </c>
      <c r="N165" s="201" t="s">
        <v>43</v>
      </c>
      <c r="O165" s="42"/>
      <c r="P165" s="202">
        <f>O165*H165</f>
        <v>0</v>
      </c>
      <c r="Q165" s="202">
        <v>0.00011</v>
      </c>
      <c r="R165" s="202">
        <f>Q165*H165</f>
        <v>0.0007700000000000001</v>
      </c>
      <c r="S165" s="202">
        <v>0</v>
      </c>
      <c r="T165" s="203">
        <f>S165*H165</f>
        <v>0</v>
      </c>
      <c r="AR165" s="24" t="s">
        <v>145</v>
      </c>
      <c r="AT165" s="24" t="s">
        <v>140</v>
      </c>
      <c r="AU165" s="24" t="s">
        <v>82</v>
      </c>
      <c r="AY165" s="24" t="s">
        <v>138</v>
      </c>
      <c r="BE165" s="204">
        <f>IF(N165="základní",J165,0)</f>
        <v>0</v>
      </c>
      <c r="BF165" s="204">
        <f>IF(N165="snížená",J165,0)</f>
        <v>0</v>
      </c>
      <c r="BG165" s="204">
        <f>IF(N165="zákl. přenesená",J165,0)</f>
        <v>0</v>
      </c>
      <c r="BH165" s="204">
        <f>IF(N165="sníž. přenesená",J165,0)</f>
        <v>0</v>
      </c>
      <c r="BI165" s="204">
        <f>IF(N165="nulová",J165,0)</f>
        <v>0</v>
      </c>
      <c r="BJ165" s="24" t="s">
        <v>80</v>
      </c>
      <c r="BK165" s="204">
        <f>ROUND(I165*H165,2)</f>
        <v>0</v>
      </c>
      <c r="BL165" s="24" t="s">
        <v>145</v>
      </c>
      <c r="BM165" s="24" t="s">
        <v>268</v>
      </c>
    </row>
    <row r="166" spans="2:51" s="12" customFormat="1" ht="13.5">
      <c r="B166" s="219"/>
      <c r="C166" s="220"/>
      <c r="D166" s="205" t="s">
        <v>149</v>
      </c>
      <c r="E166" s="232" t="s">
        <v>21</v>
      </c>
      <c r="F166" s="233" t="s">
        <v>269</v>
      </c>
      <c r="G166" s="220"/>
      <c r="H166" s="234">
        <v>1</v>
      </c>
      <c r="I166" s="225"/>
      <c r="J166" s="220"/>
      <c r="K166" s="220"/>
      <c r="L166" s="226"/>
      <c r="M166" s="227"/>
      <c r="N166" s="228"/>
      <c r="O166" s="228"/>
      <c r="P166" s="228"/>
      <c r="Q166" s="228"/>
      <c r="R166" s="228"/>
      <c r="S166" s="228"/>
      <c r="T166" s="229"/>
      <c r="AT166" s="230" t="s">
        <v>149</v>
      </c>
      <c r="AU166" s="230" t="s">
        <v>82</v>
      </c>
      <c r="AV166" s="12" t="s">
        <v>82</v>
      </c>
      <c r="AW166" s="12" t="s">
        <v>35</v>
      </c>
      <c r="AX166" s="12" t="s">
        <v>72</v>
      </c>
      <c r="AY166" s="230" t="s">
        <v>138</v>
      </c>
    </row>
    <row r="167" spans="2:51" s="12" customFormat="1" ht="13.5">
      <c r="B167" s="219"/>
      <c r="C167" s="220"/>
      <c r="D167" s="205" t="s">
        <v>149</v>
      </c>
      <c r="E167" s="232" t="s">
        <v>21</v>
      </c>
      <c r="F167" s="233" t="s">
        <v>270</v>
      </c>
      <c r="G167" s="220"/>
      <c r="H167" s="234">
        <v>3</v>
      </c>
      <c r="I167" s="225"/>
      <c r="J167" s="220"/>
      <c r="K167" s="220"/>
      <c r="L167" s="226"/>
      <c r="M167" s="227"/>
      <c r="N167" s="228"/>
      <c r="O167" s="228"/>
      <c r="P167" s="228"/>
      <c r="Q167" s="228"/>
      <c r="R167" s="228"/>
      <c r="S167" s="228"/>
      <c r="T167" s="229"/>
      <c r="AT167" s="230" t="s">
        <v>149</v>
      </c>
      <c r="AU167" s="230" t="s">
        <v>82</v>
      </c>
      <c r="AV167" s="12" t="s">
        <v>82</v>
      </c>
      <c r="AW167" s="12" t="s">
        <v>35</v>
      </c>
      <c r="AX167" s="12" t="s">
        <v>72</v>
      </c>
      <c r="AY167" s="230" t="s">
        <v>138</v>
      </c>
    </row>
    <row r="168" spans="2:51" s="12" customFormat="1" ht="13.5">
      <c r="B168" s="219"/>
      <c r="C168" s="220"/>
      <c r="D168" s="205" t="s">
        <v>149</v>
      </c>
      <c r="E168" s="232" t="s">
        <v>21</v>
      </c>
      <c r="F168" s="233" t="s">
        <v>271</v>
      </c>
      <c r="G168" s="220"/>
      <c r="H168" s="234">
        <v>3</v>
      </c>
      <c r="I168" s="225"/>
      <c r="J168" s="220"/>
      <c r="K168" s="220"/>
      <c r="L168" s="226"/>
      <c r="M168" s="227"/>
      <c r="N168" s="228"/>
      <c r="O168" s="228"/>
      <c r="P168" s="228"/>
      <c r="Q168" s="228"/>
      <c r="R168" s="228"/>
      <c r="S168" s="228"/>
      <c r="T168" s="229"/>
      <c r="AT168" s="230" t="s">
        <v>149</v>
      </c>
      <c r="AU168" s="230" t="s">
        <v>82</v>
      </c>
      <c r="AV168" s="12" t="s">
        <v>82</v>
      </c>
      <c r="AW168" s="12" t="s">
        <v>35</v>
      </c>
      <c r="AX168" s="12" t="s">
        <v>72</v>
      </c>
      <c r="AY168" s="230" t="s">
        <v>138</v>
      </c>
    </row>
    <row r="169" spans="2:51" s="13" customFormat="1" ht="13.5">
      <c r="B169" s="235"/>
      <c r="C169" s="236"/>
      <c r="D169" s="221" t="s">
        <v>149</v>
      </c>
      <c r="E169" s="237" t="s">
        <v>21</v>
      </c>
      <c r="F169" s="238" t="s">
        <v>213</v>
      </c>
      <c r="G169" s="236"/>
      <c r="H169" s="239">
        <v>7</v>
      </c>
      <c r="I169" s="240"/>
      <c r="J169" s="236"/>
      <c r="K169" s="236"/>
      <c r="L169" s="241"/>
      <c r="M169" s="242"/>
      <c r="N169" s="243"/>
      <c r="O169" s="243"/>
      <c r="P169" s="243"/>
      <c r="Q169" s="243"/>
      <c r="R169" s="243"/>
      <c r="S169" s="243"/>
      <c r="T169" s="244"/>
      <c r="AT169" s="245" t="s">
        <v>149</v>
      </c>
      <c r="AU169" s="245" t="s">
        <v>82</v>
      </c>
      <c r="AV169" s="13" t="s">
        <v>145</v>
      </c>
      <c r="AW169" s="13" t="s">
        <v>35</v>
      </c>
      <c r="AX169" s="13" t="s">
        <v>80</v>
      </c>
      <c r="AY169" s="245" t="s">
        <v>138</v>
      </c>
    </row>
    <row r="170" spans="2:65" s="1" customFormat="1" ht="22.5" customHeight="1">
      <c r="B170" s="41"/>
      <c r="C170" s="193" t="s">
        <v>272</v>
      </c>
      <c r="D170" s="193" t="s">
        <v>140</v>
      </c>
      <c r="E170" s="194" t="s">
        <v>273</v>
      </c>
      <c r="F170" s="195" t="s">
        <v>274</v>
      </c>
      <c r="G170" s="196" t="s">
        <v>175</v>
      </c>
      <c r="H170" s="197">
        <v>28.867</v>
      </c>
      <c r="I170" s="198"/>
      <c r="J170" s="199">
        <f>ROUND(I170*H170,2)</f>
        <v>0</v>
      </c>
      <c r="K170" s="195" t="s">
        <v>144</v>
      </c>
      <c r="L170" s="61"/>
      <c r="M170" s="200" t="s">
        <v>21</v>
      </c>
      <c r="N170" s="201" t="s">
        <v>43</v>
      </c>
      <c r="O170" s="42"/>
      <c r="P170" s="202">
        <f>O170*H170</f>
        <v>0</v>
      </c>
      <c r="Q170" s="202">
        <v>0.09232</v>
      </c>
      <c r="R170" s="202">
        <f>Q170*H170</f>
        <v>2.66500144</v>
      </c>
      <c r="S170" s="202">
        <v>0</v>
      </c>
      <c r="T170" s="203">
        <f>S170*H170</f>
        <v>0</v>
      </c>
      <c r="AR170" s="24" t="s">
        <v>145</v>
      </c>
      <c r="AT170" s="24" t="s">
        <v>140</v>
      </c>
      <c r="AU170" s="24" t="s">
        <v>82</v>
      </c>
      <c r="AY170" s="24" t="s">
        <v>138</v>
      </c>
      <c r="BE170" s="204">
        <f>IF(N170="základní",J170,0)</f>
        <v>0</v>
      </c>
      <c r="BF170" s="204">
        <f>IF(N170="snížená",J170,0)</f>
        <v>0</v>
      </c>
      <c r="BG170" s="204">
        <f>IF(N170="zákl. přenesená",J170,0)</f>
        <v>0</v>
      </c>
      <c r="BH170" s="204">
        <f>IF(N170="sníž. přenesená",J170,0)</f>
        <v>0</v>
      </c>
      <c r="BI170" s="204">
        <f>IF(N170="nulová",J170,0)</f>
        <v>0</v>
      </c>
      <c r="BJ170" s="24" t="s">
        <v>80</v>
      </c>
      <c r="BK170" s="204">
        <f>ROUND(I170*H170,2)</f>
        <v>0</v>
      </c>
      <c r="BL170" s="24" t="s">
        <v>145</v>
      </c>
      <c r="BM170" s="24" t="s">
        <v>275</v>
      </c>
    </row>
    <row r="171" spans="2:47" s="1" customFormat="1" ht="27">
      <c r="B171" s="41"/>
      <c r="C171" s="63"/>
      <c r="D171" s="205" t="s">
        <v>147</v>
      </c>
      <c r="E171" s="63"/>
      <c r="F171" s="206" t="s">
        <v>276</v>
      </c>
      <c r="G171" s="63"/>
      <c r="H171" s="63"/>
      <c r="I171" s="163"/>
      <c r="J171" s="63"/>
      <c r="K171" s="63"/>
      <c r="L171" s="61"/>
      <c r="M171" s="207"/>
      <c r="N171" s="42"/>
      <c r="O171" s="42"/>
      <c r="P171" s="42"/>
      <c r="Q171" s="42"/>
      <c r="R171" s="42"/>
      <c r="S171" s="42"/>
      <c r="T171" s="78"/>
      <c r="AT171" s="24" t="s">
        <v>147</v>
      </c>
      <c r="AU171" s="24" t="s">
        <v>82</v>
      </c>
    </row>
    <row r="172" spans="2:51" s="12" customFormat="1" ht="13.5">
      <c r="B172" s="219"/>
      <c r="C172" s="220"/>
      <c r="D172" s="205" t="s">
        <v>149</v>
      </c>
      <c r="E172" s="232" t="s">
        <v>21</v>
      </c>
      <c r="F172" s="233" t="s">
        <v>277</v>
      </c>
      <c r="G172" s="220"/>
      <c r="H172" s="234">
        <v>16.872</v>
      </c>
      <c r="I172" s="225"/>
      <c r="J172" s="220"/>
      <c r="K172" s="220"/>
      <c r="L172" s="226"/>
      <c r="M172" s="227"/>
      <c r="N172" s="228"/>
      <c r="O172" s="228"/>
      <c r="P172" s="228"/>
      <c r="Q172" s="228"/>
      <c r="R172" s="228"/>
      <c r="S172" s="228"/>
      <c r="T172" s="229"/>
      <c r="AT172" s="230" t="s">
        <v>149</v>
      </c>
      <c r="AU172" s="230" t="s">
        <v>82</v>
      </c>
      <c r="AV172" s="12" t="s">
        <v>82</v>
      </c>
      <c r="AW172" s="12" t="s">
        <v>35</v>
      </c>
      <c r="AX172" s="12" t="s">
        <v>72</v>
      </c>
      <c r="AY172" s="230" t="s">
        <v>138</v>
      </c>
    </row>
    <row r="173" spans="2:51" s="12" customFormat="1" ht="13.5">
      <c r="B173" s="219"/>
      <c r="C173" s="220"/>
      <c r="D173" s="205" t="s">
        <v>149</v>
      </c>
      <c r="E173" s="232" t="s">
        <v>21</v>
      </c>
      <c r="F173" s="233" t="s">
        <v>278</v>
      </c>
      <c r="G173" s="220"/>
      <c r="H173" s="234">
        <v>8.037</v>
      </c>
      <c r="I173" s="225"/>
      <c r="J173" s="220"/>
      <c r="K173" s="220"/>
      <c r="L173" s="226"/>
      <c r="M173" s="227"/>
      <c r="N173" s="228"/>
      <c r="O173" s="228"/>
      <c r="P173" s="228"/>
      <c r="Q173" s="228"/>
      <c r="R173" s="228"/>
      <c r="S173" s="228"/>
      <c r="T173" s="229"/>
      <c r="AT173" s="230" t="s">
        <v>149</v>
      </c>
      <c r="AU173" s="230" t="s">
        <v>82</v>
      </c>
      <c r="AV173" s="12" t="s">
        <v>82</v>
      </c>
      <c r="AW173" s="12" t="s">
        <v>35</v>
      </c>
      <c r="AX173" s="12" t="s">
        <v>72</v>
      </c>
      <c r="AY173" s="230" t="s">
        <v>138</v>
      </c>
    </row>
    <row r="174" spans="2:51" s="12" customFormat="1" ht="13.5">
      <c r="B174" s="219"/>
      <c r="C174" s="220"/>
      <c r="D174" s="205" t="s">
        <v>149</v>
      </c>
      <c r="E174" s="232" t="s">
        <v>21</v>
      </c>
      <c r="F174" s="233" t="s">
        <v>279</v>
      </c>
      <c r="G174" s="220"/>
      <c r="H174" s="234">
        <v>5.558</v>
      </c>
      <c r="I174" s="225"/>
      <c r="J174" s="220"/>
      <c r="K174" s="220"/>
      <c r="L174" s="226"/>
      <c r="M174" s="227"/>
      <c r="N174" s="228"/>
      <c r="O174" s="228"/>
      <c r="P174" s="228"/>
      <c r="Q174" s="228"/>
      <c r="R174" s="228"/>
      <c r="S174" s="228"/>
      <c r="T174" s="229"/>
      <c r="AT174" s="230" t="s">
        <v>149</v>
      </c>
      <c r="AU174" s="230" t="s">
        <v>82</v>
      </c>
      <c r="AV174" s="12" t="s">
        <v>82</v>
      </c>
      <c r="AW174" s="12" t="s">
        <v>35</v>
      </c>
      <c r="AX174" s="12" t="s">
        <v>72</v>
      </c>
      <c r="AY174" s="230" t="s">
        <v>138</v>
      </c>
    </row>
    <row r="175" spans="2:51" s="12" customFormat="1" ht="13.5">
      <c r="B175" s="219"/>
      <c r="C175" s="220"/>
      <c r="D175" s="205" t="s">
        <v>149</v>
      </c>
      <c r="E175" s="232" t="s">
        <v>21</v>
      </c>
      <c r="F175" s="233" t="s">
        <v>280</v>
      </c>
      <c r="G175" s="220"/>
      <c r="H175" s="234">
        <v>-1.6</v>
      </c>
      <c r="I175" s="225"/>
      <c r="J175" s="220"/>
      <c r="K175" s="220"/>
      <c r="L175" s="226"/>
      <c r="M175" s="227"/>
      <c r="N175" s="228"/>
      <c r="O175" s="228"/>
      <c r="P175" s="228"/>
      <c r="Q175" s="228"/>
      <c r="R175" s="228"/>
      <c r="S175" s="228"/>
      <c r="T175" s="229"/>
      <c r="AT175" s="230" t="s">
        <v>149</v>
      </c>
      <c r="AU175" s="230" t="s">
        <v>82</v>
      </c>
      <c r="AV175" s="12" t="s">
        <v>82</v>
      </c>
      <c r="AW175" s="12" t="s">
        <v>35</v>
      </c>
      <c r="AX175" s="12" t="s">
        <v>72</v>
      </c>
      <c r="AY175" s="230" t="s">
        <v>138</v>
      </c>
    </row>
    <row r="176" spans="2:51" s="13" customFormat="1" ht="13.5">
      <c r="B176" s="235"/>
      <c r="C176" s="236"/>
      <c r="D176" s="205" t="s">
        <v>149</v>
      </c>
      <c r="E176" s="246" t="s">
        <v>21</v>
      </c>
      <c r="F176" s="247" t="s">
        <v>213</v>
      </c>
      <c r="G176" s="236"/>
      <c r="H176" s="248">
        <v>28.867</v>
      </c>
      <c r="I176" s="240"/>
      <c r="J176" s="236"/>
      <c r="K176" s="236"/>
      <c r="L176" s="241"/>
      <c r="M176" s="242"/>
      <c r="N176" s="243"/>
      <c r="O176" s="243"/>
      <c r="P176" s="243"/>
      <c r="Q176" s="243"/>
      <c r="R176" s="243"/>
      <c r="S176" s="243"/>
      <c r="T176" s="244"/>
      <c r="AT176" s="245" t="s">
        <v>149</v>
      </c>
      <c r="AU176" s="245" t="s">
        <v>82</v>
      </c>
      <c r="AV176" s="13" t="s">
        <v>145</v>
      </c>
      <c r="AW176" s="13" t="s">
        <v>35</v>
      </c>
      <c r="AX176" s="13" t="s">
        <v>80</v>
      </c>
      <c r="AY176" s="245" t="s">
        <v>138</v>
      </c>
    </row>
    <row r="177" spans="2:63" s="10" customFormat="1" ht="29.85" customHeight="1">
      <c r="B177" s="176"/>
      <c r="C177" s="177"/>
      <c r="D177" s="190" t="s">
        <v>71</v>
      </c>
      <c r="E177" s="191" t="s">
        <v>145</v>
      </c>
      <c r="F177" s="191" t="s">
        <v>281</v>
      </c>
      <c r="G177" s="177"/>
      <c r="H177" s="177"/>
      <c r="I177" s="180"/>
      <c r="J177" s="192">
        <f>BK177</f>
        <v>0</v>
      </c>
      <c r="K177" s="177"/>
      <c r="L177" s="182"/>
      <c r="M177" s="183"/>
      <c r="N177" s="184"/>
      <c r="O177" s="184"/>
      <c r="P177" s="185">
        <f>SUM(P178:P196)</f>
        <v>0</v>
      </c>
      <c r="Q177" s="184"/>
      <c r="R177" s="185">
        <f>SUM(R178:R196)</f>
        <v>4.980813079999999</v>
      </c>
      <c r="S177" s="184"/>
      <c r="T177" s="186">
        <f>SUM(T178:T196)</f>
        <v>0</v>
      </c>
      <c r="AR177" s="187" t="s">
        <v>80</v>
      </c>
      <c r="AT177" s="188" t="s">
        <v>71</v>
      </c>
      <c r="AU177" s="188" t="s">
        <v>80</v>
      </c>
      <c r="AY177" s="187" t="s">
        <v>138</v>
      </c>
      <c r="BK177" s="189">
        <f>SUM(BK178:BK196)</f>
        <v>0</v>
      </c>
    </row>
    <row r="178" spans="2:65" s="1" customFormat="1" ht="22.5" customHeight="1">
      <c r="B178" s="41"/>
      <c r="C178" s="193" t="s">
        <v>282</v>
      </c>
      <c r="D178" s="193" t="s">
        <v>140</v>
      </c>
      <c r="E178" s="194" t="s">
        <v>283</v>
      </c>
      <c r="F178" s="195" t="s">
        <v>284</v>
      </c>
      <c r="G178" s="196" t="s">
        <v>143</v>
      </c>
      <c r="H178" s="197">
        <v>1.921</v>
      </c>
      <c r="I178" s="198"/>
      <c r="J178" s="199">
        <f>ROUND(I178*H178,2)</f>
        <v>0</v>
      </c>
      <c r="K178" s="195" t="s">
        <v>144</v>
      </c>
      <c r="L178" s="61"/>
      <c r="M178" s="200" t="s">
        <v>21</v>
      </c>
      <c r="N178" s="201" t="s">
        <v>43</v>
      </c>
      <c r="O178" s="42"/>
      <c r="P178" s="202">
        <f>O178*H178</f>
        <v>0</v>
      </c>
      <c r="Q178" s="202">
        <v>2.4534</v>
      </c>
      <c r="R178" s="202">
        <f>Q178*H178</f>
        <v>4.712981399999999</v>
      </c>
      <c r="S178" s="202">
        <v>0</v>
      </c>
      <c r="T178" s="203">
        <f>S178*H178</f>
        <v>0</v>
      </c>
      <c r="AR178" s="24" t="s">
        <v>145</v>
      </c>
      <c r="AT178" s="24" t="s">
        <v>140</v>
      </c>
      <c r="AU178" s="24" t="s">
        <v>82</v>
      </c>
      <c r="AY178" s="24" t="s">
        <v>138</v>
      </c>
      <c r="BE178" s="204">
        <f>IF(N178="základní",J178,0)</f>
        <v>0</v>
      </c>
      <c r="BF178" s="204">
        <f>IF(N178="snížená",J178,0)</f>
        <v>0</v>
      </c>
      <c r="BG178" s="204">
        <f>IF(N178="zákl. přenesená",J178,0)</f>
        <v>0</v>
      </c>
      <c r="BH178" s="204">
        <f>IF(N178="sníž. přenesená",J178,0)</f>
        <v>0</v>
      </c>
      <c r="BI178" s="204">
        <f>IF(N178="nulová",J178,0)</f>
        <v>0</v>
      </c>
      <c r="BJ178" s="24" t="s">
        <v>80</v>
      </c>
      <c r="BK178" s="204">
        <f>ROUND(I178*H178,2)</f>
        <v>0</v>
      </c>
      <c r="BL178" s="24" t="s">
        <v>145</v>
      </c>
      <c r="BM178" s="24" t="s">
        <v>285</v>
      </c>
    </row>
    <row r="179" spans="2:51" s="12" customFormat="1" ht="13.5">
      <c r="B179" s="219"/>
      <c r="C179" s="220"/>
      <c r="D179" s="205" t="s">
        <v>149</v>
      </c>
      <c r="E179" s="232" t="s">
        <v>21</v>
      </c>
      <c r="F179" s="233" t="s">
        <v>286</v>
      </c>
      <c r="G179" s="220"/>
      <c r="H179" s="234">
        <v>1.181</v>
      </c>
      <c r="I179" s="225"/>
      <c r="J179" s="220"/>
      <c r="K179" s="220"/>
      <c r="L179" s="226"/>
      <c r="M179" s="227"/>
      <c r="N179" s="228"/>
      <c r="O179" s="228"/>
      <c r="P179" s="228"/>
      <c r="Q179" s="228"/>
      <c r="R179" s="228"/>
      <c r="S179" s="228"/>
      <c r="T179" s="229"/>
      <c r="AT179" s="230" t="s">
        <v>149</v>
      </c>
      <c r="AU179" s="230" t="s">
        <v>82</v>
      </c>
      <c r="AV179" s="12" t="s">
        <v>82</v>
      </c>
      <c r="AW179" s="12" t="s">
        <v>35</v>
      </c>
      <c r="AX179" s="12" t="s">
        <v>72</v>
      </c>
      <c r="AY179" s="230" t="s">
        <v>138</v>
      </c>
    </row>
    <row r="180" spans="2:51" s="12" customFormat="1" ht="13.5">
      <c r="B180" s="219"/>
      <c r="C180" s="220"/>
      <c r="D180" s="205" t="s">
        <v>149</v>
      </c>
      <c r="E180" s="232" t="s">
        <v>21</v>
      </c>
      <c r="F180" s="233" t="s">
        <v>287</v>
      </c>
      <c r="G180" s="220"/>
      <c r="H180" s="234">
        <v>0.74</v>
      </c>
      <c r="I180" s="225"/>
      <c r="J180" s="220"/>
      <c r="K180" s="220"/>
      <c r="L180" s="226"/>
      <c r="M180" s="227"/>
      <c r="N180" s="228"/>
      <c r="O180" s="228"/>
      <c r="P180" s="228"/>
      <c r="Q180" s="228"/>
      <c r="R180" s="228"/>
      <c r="S180" s="228"/>
      <c r="T180" s="229"/>
      <c r="AT180" s="230" t="s">
        <v>149</v>
      </c>
      <c r="AU180" s="230" t="s">
        <v>82</v>
      </c>
      <c r="AV180" s="12" t="s">
        <v>82</v>
      </c>
      <c r="AW180" s="12" t="s">
        <v>35</v>
      </c>
      <c r="AX180" s="12" t="s">
        <v>72</v>
      </c>
      <c r="AY180" s="230" t="s">
        <v>138</v>
      </c>
    </row>
    <row r="181" spans="2:51" s="13" customFormat="1" ht="13.5">
      <c r="B181" s="235"/>
      <c r="C181" s="236"/>
      <c r="D181" s="221" t="s">
        <v>149</v>
      </c>
      <c r="E181" s="237" t="s">
        <v>21</v>
      </c>
      <c r="F181" s="238" t="s">
        <v>213</v>
      </c>
      <c r="G181" s="236"/>
      <c r="H181" s="239">
        <v>1.921</v>
      </c>
      <c r="I181" s="240"/>
      <c r="J181" s="236"/>
      <c r="K181" s="236"/>
      <c r="L181" s="241"/>
      <c r="M181" s="242"/>
      <c r="N181" s="243"/>
      <c r="O181" s="243"/>
      <c r="P181" s="243"/>
      <c r="Q181" s="243"/>
      <c r="R181" s="243"/>
      <c r="S181" s="243"/>
      <c r="T181" s="244"/>
      <c r="AT181" s="245" t="s">
        <v>149</v>
      </c>
      <c r="AU181" s="245" t="s">
        <v>82</v>
      </c>
      <c r="AV181" s="13" t="s">
        <v>145</v>
      </c>
      <c r="AW181" s="13" t="s">
        <v>35</v>
      </c>
      <c r="AX181" s="13" t="s">
        <v>80</v>
      </c>
      <c r="AY181" s="245" t="s">
        <v>138</v>
      </c>
    </row>
    <row r="182" spans="2:65" s="1" customFormat="1" ht="22.5" customHeight="1">
      <c r="B182" s="41"/>
      <c r="C182" s="193" t="s">
        <v>288</v>
      </c>
      <c r="D182" s="193" t="s">
        <v>140</v>
      </c>
      <c r="E182" s="194" t="s">
        <v>289</v>
      </c>
      <c r="F182" s="195" t="s">
        <v>290</v>
      </c>
      <c r="G182" s="196" t="s">
        <v>175</v>
      </c>
      <c r="H182" s="197">
        <v>16.52</v>
      </c>
      <c r="I182" s="198"/>
      <c r="J182" s="199">
        <f>ROUND(I182*H182,2)</f>
        <v>0</v>
      </c>
      <c r="K182" s="195" t="s">
        <v>144</v>
      </c>
      <c r="L182" s="61"/>
      <c r="M182" s="200" t="s">
        <v>21</v>
      </c>
      <c r="N182" s="201" t="s">
        <v>43</v>
      </c>
      <c r="O182" s="42"/>
      <c r="P182" s="202">
        <f>O182*H182</f>
        <v>0</v>
      </c>
      <c r="Q182" s="202">
        <v>0.00519</v>
      </c>
      <c r="R182" s="202">
        <f>Q182*H182</f>
        <v>0.0857388</v>
      </c>
      <c r="S182" s="202">
        <v>0</v>
      </c>
      <c r="T182" s="203">
        <f>S182*H182</f>
        <v>0</v>
      </c>
      <c r="AR182" s="24" t="s">
        <v>145</v>
      </c>
      <c r="AT182" s="24" t="s">
        <v>140</v>
      </c>
      <c r="AU182" s="24" t="s">
        <v>82</v>
      </c>
      <c r="AY182" s="24" t="s">
        <v>138</v>
      </c>
      <c r="BE182" s="204">
        <f>IF(N182="základní",J182,0)</f>
        <v>0</v>
      </c>
      <c r="BF182" s="204">
        <f>IF(N182="snížená",J182,0)</f>
        <v>0</v>
      </c>
      <c r="BG182" s="204">
        <f>IF(N182="zákl. přenesená",J182,0)</f>
        <v>0</v>
      </c>
      <c r="BH182" s="204">
        <f>IF(N182="sníž. přenesená",J182,0)</f>
        <v>0</v>
      </c>
      <c r="BI182" s="204">
        <f>IF(N182="nulová",J182,0)</f>
        <v>0</v>
      </c>
      <c r="BJ182" s="24" t="s">
        <v>80</v>
      </c>
      <c r="BK182" s="204">
        <f>ROUND(I182*H182,2)</f>
        <v>0</v>
      </c>
      <c r="BL182" s="24" t="s">
        <v>145</v>
      </c>
      <c r="BM182" s="24" t="s">
        <v>291</v>
      </c>
    </row>
    <row r="183" spans="2:51" s="12" customFormat="1" ht="13.5">
      <c r="B183" s="219"/>
      <c r="C183" s="220"/>
      <c r="D183" s="205" t="s">
        <v>149</v>
      </c>
      <c r="E183" s="232" t="s">
        <v>21</v>
      </c>
      <c r="F183" s="233" t="s">
        <v>292</v>
      </c>
      <c r="G183" s="220"/>
      <c r="H183" s="234">
        <v>9.45</v>
      </c>
      <c r="I183" s="225"/>
      <c r="J183" s="220"/>
      <c r="K183" s="220"/>
      <c r="L183" s="226"/>
      <c r="M183" s="227"/>
      <c r="N183" s="228"/>
      <c r="O183" s="228"/>
      <c r="P183" s="228"/>
      <c r="Q183" s="228"/>
      <c r="R183" s="228"/>
      <c r="S183" s="228"/>
      <c r="T183" s="229"/>
      <c r="AT183" s="230" t="s">
        <v>149</v>
      </c>
      <c r="AU183" s="230" t="s">
        <v>82</v>
      </c>
      <c r="AV183" s="12" t="s">
        <v>82</v>
      </c>
      <c r="AW183" s="12" t="s">
        <v>35</v>
      </c>
      <c r="AX183" s="12" t="s">
        <v>72</v>
      </c>
      <c r="AY183" s="230" t="s">
        <v>138</v>
      </c>
    </row>
    <row r="184" spans="2:51" s="12" customFormat="1" ht="13.5">
      <c r="B184" s="219"/>
      <c r="C184" s="220"/>
      <c r="D184" s="205" t="s">
        <v>149</v>
      </c>
      <c r="E184" s="232" t="s">
        <v>21</v>
      </c>
      <c r="F184" s="233" t="s">
        <v>293</v>
      </c>
      <c r="G184" s="220"/>
      <c r="H184" s="234">
        <v>5.92</v>
      </c>
      <c r="I184" s="225"/>
      <c r="J184" s="220"/>
      <c r="K184" s="220"/>
      <c r="L184" s="226"/>
      <c r="M184" s="227"/>
      <c r="N184" s="228"/>
      <c r="O184" s="228"/>
      <c r="P184" s="228"/>
      <c r="Q184" s="228"/>
      <c r="R184" s="228"/>
      <c r="S184" s="228"/>
      <c r="T184" s="229"/>
      <c r="AT184" s="230" t="s">
        <v>149</v>
      </c>
      <c r="AU184" s="230" t="s">
        <v>82</v>
      </c>
      <c r="AV184" s="12" t="s">
        <v>82</v>
      </c>
      <c r="AW184" s="12" t="s">
        <v>35</v>
      </c>
      <c r="AX184" s="12" t="s">
        <v>72</v>
      </c>
      <c r="AY184" s="230" t="s">
        <v>138</v>
      </c>
    </row>
    <row r="185" spans="2:51" s="12" customFormat="1" ht="13.5">
      <c r="B185" s="219"/>
      <c r="C185" s="220"/>
      <c r="D185" s="205" t="s">
        <v>149</v>
      </c>
      <c r="E185" s="232" t="s">
        <v>21</v>
      </c>
      <c r="F185" s="233" t="s">
        <v>294</v>
      </c>
      <c r="G185" s="220"/>
      <c r="H185" s="234">
        <v>0.15</v>
      </c>
      <c r="I185" s="225"/>
      <c r="J185" s="220"/>
      <c r="K185" s="220"/>
      <c r="L185" s="226"/>
      <c r="M185" s="227"/>
      <c r="N185" s="228"/>
      <c r="O185" s="228"/>
      <c r="P185" s="228"/>
      <c r="Q185" s="228"/>
      <c r="R185" s="228"/>
      <c r="S185" s="228"/>
      <c r="T185" s="229"/>
      <c r="AT185" s="230" t="s">
        <v>149</v>
      </c>
      <c r="AU185" s="230" t="s">
        <v>82</v>
      </c>
      <c r="AV185" s="12" t="s">
        <v>82</v>
      </c>
      <c r="AW185" s="12" t="s">
        <v>35</v>
      </c>
      <c r="AX185" s="12" t="s">
        <v>72</v>
      </c>
      <c r="AY185" s="230" t="s">
        <v>138</v>
      </c>
    </row>
    <row r="186" spans="2:51" s="12" customFormat="1" ht="13.5">
      <c r="B186" s="219"/>
      <c r="C186" s="220"/>
      <c r="D186" s="205" t="s">
        <v>149</v>
      </c>
      <c r="E186" s="232" t="s">
        <v>21</v>
      </c>
      <c r="F186" s="233" t="s">
        <v>295</v>
      </c>
      <c r="G186" s="220"/>
      <c r="H186" s="234">
        <v>1</v>
      </c>
      <c r="I186" s="225"/>
      <c r="J186" s="220"/>
      <c r="K186" s="220"/>
      <c r="L186" s="226"/>
      <c r="M186" s="227"/>
      <c r="N186" s="228"/>
      <c r="O186" s="228"/>
      <c r="P186" s="228"/>
      <c r="Q186" s="228"/>
      <c r="R186" s="228"/>
      <c r="S186" s="228"/>
      <c r="T186" s="229"/>
      <c r="AT186" s="230" t="s">
        <v>149</v>
      </c>
      <c r="AU186" s="230" t="s">
        <v>82</v>
      </c>
      <c r="AV186" s="12" t="s">
        <v>82</v>
      </c>
      <c r="AW186" s="12" t="s">
        <v>35</v>
      </c>
      <c r="AX186" s="12" t="s">
        <v>72</v>
      </c>
      <c r="AY186" s="230" t="s">
        <v>138</v>
      </c>
    </row>
    <row r="187" spans="2:51" s="13" customFormat="1" ht="13.5">
      <c r="B187" s="235"/>
      <c r="C187" s="236"/>
      <c r="D187" s="221" t="s">
        <v>149</v>
      </c>
      <c r="E187" s="237" t="s">
        <v>21</v>
      </c>
      <c r="F187" s="238" t="s">
        <v>213</v>
      </c>
      <c r="G187" s="236"/>
      <c r="H187" s="239">
        <v>16.52</v>
      </c>
      <c r="I187" s="240"/>
      <c r="J187" s="236"/>
      <c r="K187" s="236"/>
      <c r="L187" s="241"/>
      <c r="M187" s="242"/>
      <c r="N187" s="243"/>
      <c r="O187" s="243"/>
      <c r="P187" s="243"/>
      <c r="Q187" s="243"/>
      <c r="R187" s="243"/>
      <c r="S187" s="243"/>
      <c r="T187" s="244"/>
      <c r="AT187" s="245" t="s">
        <v>149</v>
      </c>
      <c r="AU187" s="245" t="s">
        <v>82</v>
      </c>
      <c r="AV187" s="13" t="s">
        <v>145</v>
      </c>
      <c r="AW187" s="13" t="s">
        <v>35</v>
      </c>
      <c r="AX187" s="13" t="s">
        <v>80</v>
      </c>
      <c r="AY187" s="245" t="s">
        <v>138</v>
      </c>
    </row>
    <row r="188" spans="2:65" s="1" customFormat="1" ht="22.5" customHeight="1">
      <c r="B188" s="41"/>
      <c r="C188" s="193" t="s">
        <v>296</v>
      </c>
      <c r="D188" s="193" t="s">
        <v>140</v>
      </c>
      <c r="E188" s="194" t="s">
        <v>297</v>
      </c>
      <c r="F188" s="195" t="s">
        <v>298</v>
      </c>
      <c r="G188" s="196" t="s">
        <v>175</v>
      </c>
      <c r="H188" s="197">
        <v>16.52</v>
      </c>
      <c r="I188" s="198"/>
      <c r="J188" s="199">
        <f>ROUND(I188*H188,2)</f>
        <v>0</v>
      </c>
      <c r="K188" s="195" t="s">
        <v>144</v>
      </c>
      <c r="L188" s="61"/>
      <c r="M188" s="200" t="s">
        <v>21</v>
      </c>
      <c r="N188" s="201" t="s">
        <v>43</v>
      </c>
      <c r="O188" s="42"/>
      <c r="P188" s="202">
        <f>O188*H188</f>
        <v>0</v>
      </c>
      <c r="Q188" s="202">
        <v>0</v>
      </c>
      <c r="R188" s="202">
        <f>Q188*H188</f>
        <v>0</v>
      </c>
      <c r="S188" s="202">
        <v>0</v>
      </c>
      <c r="T188" s="203">
        <f>S188*H188</f>
        <v>0</v>
      </c>
      <c r="AR188" s="24" t="s">
        <v>145</v>
      </c>
      <c r="AT188" s="24" t="s">
        <v>140</v>
      </c>
      <c r="AU188" s="24" t="s">
        <v>82</v>
      </c>
      <c r="AY188" s="24" t="s">
        <v>138</v>
      </c>
      <c r="BE188" s="204">
        <f>IF(N188="základní",J188,0)</f>
        <v>0</v>
      </c>
      <c r="BF188" s="204">
        <f>IF(N188="snížená",J188,0)</f>
        <v>0</v>
      </c>
      <c r="BG188" s="204">
        <f>IF(N188="zákl. přenesená",J188,0)</f>
        <v>0</v>
      </c>
      <c r="BH188" s="204">
        <f>IF(N188="sníž. přenesená",J188,0)</f>
        <v>0</v>
      </c>
      <c r="BI188" s="204">
        <f>IF(N188="nulová",J188,0)</f>
        <v>0</v>
      </c>
      <c r="BJ188" s="24" t="s">
        <v>80</v>
      </c>
      <c r="BK188" s="204">
        <f>ROUND(I188*H188,2)</f>
        <v>0</v>
      </c>
      <c r="BL188" s="24" t="s">
        <v>145</v>
      </c>
      <c r="BM188" s="24" t="s">
        <v>299</v>
      </c>
    </row>
    <row r="189" spans="2:65" s="1" customFormat="1" ht="22.5" customHeight="1">
      <c r="B189" s="41"/>
      <c r="C189" s="193" t="s">
        <v>300</v>
      </c>
      <c r="D189" s="193" t="s">
        <v>140</v>
      </c>
      <c r="E189" s="194" t="s">
        <v>301</v>
      </c>
      <c r="F189" s="195" t="s">
        <v>302</v>
      </c>
      <c r="G189" s="196" t="s">
        <v>185</v>
      </c>
      <c r="H189" s="197">
        <v>0.173</v>
      </c>
      <c r="I189" s="198"/>
      <c r="J189" s="199">
        <f>ROUND(I189*H189,2)</f>
        <v>0</v>
      </c>
      <c r="K189" s="195" t="s">
        <v>144</v>
      </c>
      <c r="L189" s="61"/>
      <c r="M189" s="200" t="s">
        <v>21</v>
      </c>
      <c r="N189" s="201" t="s">
        <v>43</v>
      </c>
      <c r="O189" s="42"/>
      <c r="P189" s="202">
        <f>O189*H189</f>
        <v>0</v>
      </c>
      <c r="Q189" s="202">
        <v>1.05256</v>
      </c>
      <c r="R189" s="202">
        <f>Q189*H189</f>
        <v>0.18209287999999998</v>
      </c>
      <c r="S189" s="202">
        <v>0</v>
      </c>
      <c r="T189" s="203">
        <f>S189*H189</f>
        <v>0</v>
      </c>
      <c r="AR189" s="24" t="s">
        <v>145</v>
      </c>
      <c r="AT189" s="24" t="s">
        <v>140</v>
      </c>
      <c r="AU189" s="24" t="s">
        <v>82</v>
      </c>
      <c r="AY189" s="24" t="s">
        <v>138</v>
      </c>
      <c r="BE189" s="204">
        <f>IF(N189="základní",J189,0)</f>
        <v>0</v>
      </c>
      <c r="BF189" s="204">
        <f>IF(N189="snížená",J189,0)</f>
        <v>0</v>
      </c>
      <c r="BG189" s="204">
        <f>IF(N189="zákl. přenesená",J189,0)</f>
        <v>0</v>
      </c>
      <c r="BH189" s="204">
        <f>IF(N189="sníž. přenesená",J189,0)</f>
        <v>0</v>
      </c>
      <c r="BI189" s="204">
        <f>IF(N189="nulová",J189,0)</f>
        <v>0</v>
      </c>
      <c r="BJ189" s="24" t="s">
        <v>80</v>
      </c>
      <c r="BK189" s="204">
        <f>ROUND(I189*H189,2)</f>
        <v>0</v>
      </c>
      <c r="BL189" s="24" t="s">
        <v>145</v>
      </c>
      <c r="BM189" s="24" t="s">
        <v>303</v>
      </c>
    </row>
    <row r="190" spans="2:51" s="12" customFormat="1" ht="13.5">
      <c r="B190" s="219"/>
      <c r="C190" s="220"/>
      <c r="D190" s="205" t="s">
        <v>149</v>
      </c>
      <c r="E190" s="232" t="s">
        <v>21</v>
      </c>
      <c r="F190" s="233" t="s">
        <v>304</v>
      </c>
      <c r="G190" s="220"/>
      <c r="H190" s="234">
        <v>0.074</v>
      </c>
      <c r="I190" s="225"/>
      <c r="J190" s="220"/>
      <c r="K190" s="220"/>
      <c r="L190" s="226"/>
      <c r="M190" s="227"/>
      <c r="N190" s="228"/>
      <c r="O190" s="228"/>
      <c r="P190" s="228"/>
      <c r="Q190" s="228"/>
      <c r="R190" s="228"/>
      <c r="S190" s="228"/>
      <c r="T190" s="229"/>
      <c r="AT190" s="230" t="s">
        <v>149</v>
      </c>
      <c r="AU190" s="230" t="s">
        <v>82</v>
      </c>
      <c r="AV190" s="12" t="s">
        <v>82</v>
      </c>
      <c r="AW190" s="12" t="s">
        <v>35</v>
      </c>
      <c r="AX190" s="12" t="s">
        <v>72</v>
      </c>
      <c r="AY190" s="230" t="s">
        <v>138</v>
      </c>
    </row>
    <row r="191" spans="2:51" s="12" customFormat="1" ht="13.5">
      <c r="B191" s="219"/>
      <c r="C191" s="220"/>
      <c r="D191" s="205" t="s">
        <v>149</v>
      </c>
      <c r="E191" s="232" t="s">
        <v>21</v>
      </c>
      <c r="F191" s="233" t="s">
        <v>305</v>
      </c>
      <c r="G191" s="220"/>
      <c r="H191" s="234">
        <v>0.046</v>
      </c>
      <c r="I191" s="225"/>
      <c r="J191" s="220"/>
      <c r="K191" s="220"/>
      <c r="L191" s="226"/>
      <c r="M191" s="227"/>
      <c r="N191" s="228"/>
      <c r="O191" s="228"/>
      <c r="P191" s="228"/>
      <c r="Q191" s="228"/>
      <c r="R191" s="228"/>
      <c r="S191" s="228"/>
      <c r="T191" s="229"/>
      <c r="AT191" s="230" t="s">
        <v>149</v>
      </c>
      <c r="AU191" s="230" t="s">
        <v>82</v>
      </c>
      <c r="AV191" s="12" t="s">
        <v>82</v>
      </c>
      <c r="AW191" s="12" t="s">
        <v>35</v>
      </c>
      <c r="AX191" s="12" t="s">
        <v>72</v>
      </c>
      <c r="AY191" s="230" t="s">
        <v>138</v>
      </c>
    </row>
    <row r="192" spans="2:51" s="12" customFormat="1" ht="13.5">
      <c r="B192" s="219"/>
      <c r="C192" s="220"/>
      <c r="D192" s="205" t="s">
        <v>149</v>
      </c>
      <c r="E192" s="232" t="s">
        <v>21</v>
      </c>
      <c r="F192" s="233" t="s">
        <v>306</v>
      </c>
      <c r="G192" s="220"/>
      <c r="H192" s="234">
        <v>0.017</v>
      </c>
      <c r="I192" s="225"/>
      <c r="J192" s="220"/>
      <c r="K192" s="220"/>
      <c r="L192" s="226"/>
      <c r="M192" s="227"/>
      <c r="N192" s="228"/>
      <c r="O192" s="228"/>
      <c r="P192" s="228"/>
      <c r="Q192" s="228"/>
      <c r="R192" s="228"/>
      <c r="S192" s="228"/>
      <c r="T192" s="229"/>
      <c r="AT192" s="230" t="s">
        <v>149</v>
      </c>
      <c r="AU192" s="230" t="s">
        <v>82</v>
      </c>
      <c r="AV192" s="12" t="s">
        <v>82</v>
      </c>
      <c r="AW192" s="12" t="s">
        <v>35</v>
      </c>
      <c r="AX192" s="12" t="s">
        <v>72</v>
      </c>
      <c r="AY192" s="230" t="s">
        <v>138</v>
      </c>
    </row>
    <row r="193" spans="2:51" s="12" customFormat="1" ht="13.5">
      <c r="B193" s="219"/>
      <c r="C193" s="220"/>
      <c r="D193" s="205" t="s">
        <v>149</v>
      </c>
      <c r="E193" s="232" t="s">
        <v>21</v>
      </c>
      <c r="F193" s="233" t="s">
        <v>307</v>
      </c>
      <c r="G193" s="220"/>
      <c r="H193" s="234">
        <v>0.011</v>
      </c>
      <c r="I193" s="225"/>
      <c r="J193" s="220"/>
      <c r="K193" s="220"/>
      <c r="L193" s="226"/>
      <c r="M193" s="227"/>
      <c r="N193" s="228"/>
      <c r="O193" s="228"/>
      <c r="P193" s="228"/>
      <c r="Q193" s="228"/>
      <c r="R193" s="228"/>
      <c r="S193" s="228"/>
      <c r="T193" s="229"/>
      <c r="AT193" s="230" t="s">
        <v>149</v>
      </c>
      <c r="AU193" s="230" t="s">
        <v>82</v>
      </c>
      <c r="AV193" s="12" t="s">
        <v>82</v>
      </c>
      <c r="AW193" s="12" t="s">
        <v>35</v>
      </c>
      <c r="AX193" s="12" t="s">
        <v>72</v>
      </c>
      <c r="AY193" s="230" t="s">
        <v>138</v>
      </c>
    </row>
    <row r="194" spans="2:51" s="11" customFormat="1" ht="13.5">
      <c r="B194" s="208"/>
      <c r="C194" s="209"/>
      <c r="D194" s="205" t="s">
        <v>149</v>
      </c>
      <c r="E194" s="210" t="s">
        <v>21</v>
      </c>
      <c r="F194" s="211" t="s">
        <v>308</v>
      </c>
      <c r="G194" s="209"/>
      <c r="H194" s="212" t="s">
        <v>21</v>
      </c>
      <c r="I194" s="213"/>
      <c r="J194" s="209"/>
      <c r="K194" s="209"/>
      <c r="L194" s="214"/>
      <c r="M194" s="215"/>
      <c r="N194" s="216"/>
      <c r="O194" s="216"/>
      <c r="P194" s="216"/>
      <c r="Q194" s="216"/>
      <c r="R194" s="216"/>
      <c r="S194" s="216"/>
      <c r="T194" s="217"/>
      <c r="AT194" s="218" t="s">
        <v>149</v>
      </c>
      <c r="AU194" s="218" t="s">
        <v>82</v>
      </c>
      <c r="AV194" s="11" t="s">
        <v>80</v>
      </c>
      <c r="AW194" s="11" t="s">
        <v>35</v>
      </c>
      <c r="AX194" s="11" t="s">
        <v>72</v>
      </c>
      <c r="AY194" s="218" t="s">
        <v>138</v>
      </c>
    </row>
    <row r="195" spans="2:51" s="12" customFormat="1" ht="13.5">
      <c r="B195" s="219"/>
      <c r="C195" s="220"/>
      <c r="D195" s="205" t="s">
        <v>149</v>
      </c>
      <c r="E195" s="232" t="s">
        <v>21</v>
      </c>
      <c r="F195" s="233" t="s">
        <v>309</v>
      </c>
      <c r="G195" s="220"/>
      <c r="H195" s="234">
        <v>0.025</v>
      </c>
      <c r="I195" s="225"/>
      <c r="J195" s="220"/>
      <c r="K195" s="220"/>
      <c r="L195" s="226"/>
      <c r="M195" s="227"/>
      <c r="N195" s="228"/>
      <c r="O195" s="228"/>
      <c r="P195" s="228"/>
      <c r="Q195" s="228"/>
      <c r="R195" s="228"/>
      <c r="S195" s="228"/>
      <c r="T195" s="229"/>
      <c r="AT195" s="230" t="s">
        <v>149</v>
      </c>
      <c r="AU195" s="230" t="s">
        <v>82</v>
      </c>
      <c r="AV195" s="12" t="s">
        <v>82</v>
      </c>
      <c r="AW195" s="12" t="s">
        <v>35</v>
      </c>
      <c r="AX195" s="12" t="s">
        <v>72</v>
      </c>
      <c r="AY195" s="230" t="s">
        <v>138</v>
      </c>
    </row>
    <row r="196" spans="2:51" s="13" customFormat="1" ht="13.5">
      <c r="B196" s="235"/>
      <c r="C196" s="236"/>
      <c r="D196" s="205" t="s">
        <v>149</v>
      </c>
      <c r="E196" s="246" t="s">
        <v>21</v>
      </c>
      <c r="F196" s="247" t="s">
        <v>213</v>
      </c>
      <c r="G196" s="236"/>
      <c r="H196" s="248">
        <v>0.173</v>
      </c>
      <c r="I196" s="240"/>
      <c r="J196" s="236"/>
      <c r="K196" s="236"/>
      <c r="L196" s="241"/>
      <c r="M196" s="242"/>
      <c r="N196" s="243"/>
      <c r="O196" s="243"/>
      <c r="P196" s="243"/>
      <c r="Q196" s="243"/>
      <c r="R196" s="243"/>
      <c r="S196" s="243"/>
      <c r="T196" s="244"/>
      <c r="AT196" s="245" t="s">
        <v>149</v>
      </c>
      <c r="AU196" s="245" t="s">
        <v>82</v>
      </c>
      <c r="AV196" s="13" t="s">
        <v>145</v>
      </c>
      <c r="AW196" s="13" t="s">
        <v>35</v>
      </c>
      <c r="AX196" s="13" t="s">
        <v>80</v>
      </c>
      <c r="AY196" s="245" t="s">
        <v>138</v>
      </c>
    </row>
    <row r="197" spans="2:63" s="10" customFormat="1" ht="29.85" customHeight="1">
      <c r="B197" s="176"/>
      <c r="C197" s="177"/>
      <c r="D197" s="190" t="s">
        <v>71</v>
      </c>
      <c r="E197" s="191" t="s">
        <v>151</v>
      </c>
      <c r="F197" s="191" t="s">
        <v>310</v>
      </c>
      <c r="G197" s="177"/>
      <c r="H197" s="177"/>
      <c r="I197" s="180"/>
      <c r="J197" s="192">
        <f>BK197</f>
        <v>0</v>
      </c>
      <c r="K197" s="177"/>
      <c r="L197" s="182"/>
      <c r="M197" s="183"/>
      <c r="N197" s="184"/>
      <c r="O197" s="184"/>
      <c r="P197" s="185">
        <f>SUM(P198:P200)</f>
        <v>0</v>
      </c>
      <c r="Q197" s="184"/>
      <c r="R197" s="185">
        <f>SUM(R198:R200)</f>
        <v>0</v>
      </c>
      <c r="S197" s="184"/>
      <c r="T197" s="186">
        <f>SUM(T198:T200)</f>
        <v>0</v>
      </c>
      <c r="AR197" s="187" t="s">
        <v>80</v>
      </c>
      <c r="AT197" s="188" t="s">
        <v>71</v>
      </c>
      <c r="AU197" s="188" t="s">
        <v>80</v>
      </c>
      <c r="AY197" s="187" t="s">
        <v>138</v>
      </c>
      <c r="BK197" s="189">
        <f>SUM(BK198:BK200)</f>
        <v>0</v>
      </c>
    </row>
    <row r="198" spans="2:65" s="1" customFormat="1" ht="22.5" customHeight="1">
      <c r="B198" s="41"/>
      <c r="C198" s="193" t="s">
        <v>311</v>
      </c>
      <c r="D198" s="193" t="s">
        <v>140</v>
      </c>
      <c r="E198" s="194" t="s">
        <v>312</v>
      </c>
      <c r="F198" s="195" t="s">
        <v>313</v>
      </c>
      <c r="G198" s="196" t="s">
        <v>175</v>
      </c>
      <c r="H198" s="197">
        <v>32.57</v>
      </c>
      <c r="I198" s="198"/>
      <c r="J198" s="199">
        <f>ROUND(I198*H198,2)</f>
        <v>0</v>
      </c>
      <c r="K198" s="195" t="s">
        <v>144</v>
      </c>
      <c r="L198" s="61"/>
      <c r="M198" s="200" t="s">
        <v>21</v>
      </c>
      <c r="N198" s="201" t="s">
        <v>43</v>
      </c>
      <c r="O198" s="42"/>
      <c r="P198" s="202">
        <f>O198*H198</f>
        <v>0</v>
      </c>
      <c r="Q198" s="202">
        <v>0</v>
      </c>
      <c r="R198" s="202">
        <f>Q198*H198</f>
        <v>0</v>
      </c>
      <c r="S198" s="202">
        <v>0</v>
      </c>
      <c r="T198" s="203">
        <f>S198*H198</f>
        <v>0</v>
      </c>
      <c r="AR198" s="24" t="s">
        <v>145</v>
      </c>
      <c r="AT198" s="24" t="s">
        <v>140</v>
      </c>
      <c r="AU198" s="24" t="s">
        <v>82</v>
      </c>
      <c r="AY198" s="24" t="s">
        <v>138</v>
      </c>
      <c r="BE198" s="204">
        <f>IF(N198="základní",J198,0)</f>
        <v>0</v>
      </c>
      <c r="BF198" s="204">
        <f>IF(N198="snížená",J198,0)</f>
        <v>0</v>
      </c>
      <c r="BG198" s="204">
        <f>IF(N198="zákl. přenesená",J198,0)</f>
        <v>0</v>
      </c>
      <c r="BH198" s="204">
        <f>IF(N198="sníž. přenesená",J198,0)</f>
        <v>0</v>
      </c>
      <c r="BI198" s="204">
        <f>IF(N198="nulová",J198,0)</f>
        <v>0</v>
      </c>
      <c r="BJ198" s="24" t="s">
        <v>80</v>
      </c>
      <c r="BK198" s="204">
        <f>ROUND(I198*H198,2)</f>
        <v>0</v>
      </c>
      <c r="BL198" s="24" t="s">
        <v>145</v>
      </c>
      <c r="BM198" s="24" t="s">
        <v>314</v>
      </c>
    </row>
    <row r="199" spans="2:51" s="11" customFormat="1" ht="13.5">
      <c r="B199" s="208"/>
      <c r="C199" s="209"/>
      <c r="D199" s="205" t="s">
        <v>149</v>
      </c>
      <c r="E199" s="210" t="s">
        <v>21</v>
      </c>
      <c r="F199" s="211" t="s">
        <v>315</v>
      </c>
      <c r="G199" s="209"/>
      <c r="H199" s="212" t="s">
        <v>21</v>
      </c>
      <c r="I199" s="213"/>
      <c r="J199" s="209"/>
      <c r="K199" s="209"/>
      <c r="L199" s="214"/>
      <c r="M199" s="215"/>
      <c r="N199" s="216"/>
      <c r="O199" s="216"/>
      <c r="P199" s="216"/>
      <c r="Q199" s="216"/>
      <c r="R199" s="216"/>
      <c r="S199" s="216"/>
      <c r="T199" s="217"/>
      <c r="AT199" s="218" t="s">
        <v>149</v>
      </c>
      <c r="AU199" s="218" t="s">
        <v>82</v>
      </c>
      <c r="AV199" s="11" t="s">
        <v>80</v>
      </c>
      <c r="AW199" s="11" t="s">
        <v>35</v>
      </c>
      <c r="AX199" s="11" t="s">
        <v>72</v>
      </c>
      <c r="AY199" s="218" t="s">
        <v>138</v>
      </c>
    </row>
    <row r="200" spans="2:51" s="12" customFormat="1" ht="13.5">
      <c r="B200" s="219"/>
      <c r="C200" s="220"/>
      <c r="D200" s="205" t="s">
        <v>149</v>
      </c>
      <c r="E200" s="232" t="s">
        <v>21</v>
      </c>
      <c r="F200" s="233" t="s">
        <v>316</v>
      </c>
      <c r="G200" s="220"/>
      <c r="H200" s="234">
        <v>32.57</v>
      </c>
      <c r="I200" s="225"/>
      <c r="J200" s="220"/>
      <c r="K200" s="220"/>
      <c r="L200" s="226"/>
      <c r="M200" s="227"/>
      <c r="N200" s="228"/>
      <c r="O200" s="228"/>
      <c r="P200" s="228"/>
      <c r="Q200" s="228"/>
      <c r="R200" s="228"/>
      <c r="S200" s="228"/>
      <c r="T200" s="229"/>
      <c r="AT200" s="230" t="s">
        <v>149</v>
      </c>
      <c r="AU200" s="230" t="s">
        <v>82</v>
      </c>
      <c r="AV200" s="12" t="s">
        <v>82</v>
      </c>
      <c r="AW200" s="12" t="s">
        <v>35</v>
      </c>
      <c r="AX200" s="12" t="s">
        <v>80</v>
      </c>
      <c r="AY200" s="230" t="s">
        <v>138</v>
      </c>
    </row>
    <row r="201" spans="2:63" s="10" customFormat="1" ht="29.85" customHeight="1">
      <c r="B201" s="176"/>
      <c r="C201" s="177"/>
      <c r="D201" s="190" t="s">
        <v>71</v>
      </c>
      <c r="E201" s="191" t="s">
        <v>172</v>
      </c>
      <c r="F201" s="191" t="s">
        <v>317</v>
      </c>
      <c r="G201" s="177"/>
      <c r="H201" s="177"/>
      <c r="I201" s="180"/>
      <c r="J201" s="192">
        <f>BK201</f>
        <v>0</v>
      </c>
      <c r="K201" s="177"/>
      <c r="L201" s="182"/>
      <c r="M201" s="183"/>
      <c r="N201" s="184"/>
      <c r="O201" s="184"/>
      <c r="P201" s="185">
        <f>SUM(P202:P322)</f>
        <v>0</v>
      </c>
      <c r="Q201" s="184"/>
      <c r="R201" s="185">
        <f>SUM(R202:R322)</f>
        <v>10.501072439999998</v>
      </c>
      <c r="S201" s="184"/>
      <c r="T201" s="186">
        <f>SUM(T202:T322)</f>
        <v>0</v>
      </c>
      <c r="AR201" s="187" t="s">
        <v>80</v>
      </c>
      <c r="AT201" s="188" t="s">
        <v>71</v>
      </c>
      <c r="AU201" s="188" t="s">
        <v>80</v>
      </c>
      <c r="AY201" s="187" t="s">
        <v>138</v>
      </c>
      <c r="BK201" s="189">
        <f>SUM(BK202:BK322)</f>
        <v>0</v>
      </c>
    </row>
    <row r="202" spans="2:65" s="1" customFormat="1" ht="22.5" customHeight="1">
      <c r="B202" s="41"/>
      <c r="C202" s="193" t="s">
        <v>318</v>
      </c>
      <c r="D202" s="193" t="s">
        <v>140</v>
      </c>
      <c r="E202" s="194" t="s">
        <v>319</v>
      </c>
      <c r="F202" s="195" t="s">
        <v>320</v>
      </c>
      <c r="G202" s="196" t="s">
        <v>175</v>
      </c>
      <c r="H202" s="197">
        <v>118.097</v>
      </c>
      <c r="I202" s="198"/>
      <c r="J202" s="199">
        <f>ROUND(I202*H202,2)</f>
        <v>0</v>
      </c>
      <c r="K202" s="195" t="s">
        <v>144</v>
      </c>
      <c r="L202" s="61"/>
      <c r="M202" s="200" t="s">
        <v>21</v>
      </c>
      <c r="N202" s="201" t="s">
        <v>43</v>
      </c>
      <c r="O202" s="42"/>
      <c r="P202" s="202">
        <f>O202*H202</f>
        <v>0</v>
      </c>
      <c r="Q202" s="202">
        <v>0.00026</v>
      </c>
      <c r="R202" s="202">
        <f>Q202*H202</f>
        <v>0.030705219999999995</v>
      </c>
      <c r="S202" s="202">
        <v>0</v>
      </c>
      <c r="T202" s="203">
        <f>S202*H202</f>
        <v>0</v>
      </c>
      <c r="AR202" s="24" t="s">
        <v>145</v>
      </c>
      <c r="AT202" s="24" t="s">
        <v>140</v>
      </c>
      <c r="AU202" s="24" t="s">
        <v>82</v>
      </c>
      <c r="AY202" s="24" t="s">
        <v>138</v>
      </c>
      <c r="BE202" s="204">
        <f>IF(N202="základní",J202,0)</f>
        <v>0</v>
      </c>
      <c r="BF202" s="204">
        <f>IF(N202="snížená",J202,0)</f>
        <v>0</v>
      </c>
      <c r="BG202" s="204">
        <f>IF(N202="zákl. přenesená",J202,0)</f>
        <v>0</v>
      </c>
      <c r="BH202" s="204">
        <f>IF(N202="sníž. přenesená",J202,0)</f>
        <v>0</v>
      </c>
      <c r="BI202" s="204">
        <f>IF(N202="nulová",J202,0)</f>
        <v>0</v>
      </c>
      <c r="BJ202" s="24" t="s">
        <v>80</v>
      </c>
      <c r="BK202" s="204">
        <f>ROUND(I202*H202,2)</f>
        <v>0</v>
      </c>
      <c r="BL202" s="24" t="s">
        <v>145</v>
      </c>
      <c r="BM202" s="24" t="s">
        <v>321</v>
      </c>
    </row>
    <row r="203" spans="2:51" s="11" customFormat="1" ht="13.5">
      <c r="B203" s="208"/>
      <c r="C203" s="209"/>
      <c r="D203" s="205" t="s">
        <v>149</v>
      </c>
      <c r="E203" s="210" t="s">
        <v>21</v>
      </c>
      <c r="F203" s="211" t="s">
        <v>322</v>
      </c>
      <c r="G203" s="209"/>
      <c r="H203" s="212" t="s">
        <v>21</v>
      </c>
      <c r="I203" s="213"/>
      <c r="J203" s="209"/>
      <c r="K203" s="209"/>
      <c r="L203" s="214"/>
      <c r="M203" s="215"/>
      <c r="N203" s="216"/>
      <c r="O203" s="216"/>
      <c r="P203" s="216"/>
      <c r="Q203" s="216"/>
      <c r="R203" s="216"/>
      <c r="S203" s="216"/>
      <c r="T203" s="217"/>
      <c r="AT203" s="218" t="s">
        <v>149</v>
      </c>
      <c r="AU203" s="218" t="s">
        <v>82</v>
      </c>
      <c r="AV203" s="11" t="s">
        <v>80</v>
      </c>
      <c r="AW203" s="11" t="s">
        <v>35</v>
      </c>
      <c r="AX203" s="11" t="s">
        <v>72</v>
      </c>
      <c r="AY203" s="218" t="s">
        <v>138</v>
      </c>
    </row>
    <row r="204" spans="2:51" s="12" customFormat="1" ht="13.5">
      <c r="B204" s="219"/>
      <c r="C204" s="220"/>
      <c r="D204" s="221" t="s">
        <v>149</v>
      </c>
      <c r="E204" s="222" t="s">
        <v>21</v>
      </c>
      <c r="F204" s="223" t="s">
        <v>323</v>
      </c>
      <c r="G204" s="220"/>
      <c r="H204" s="224">
        <v>118.097</v>
      </c>
      <c r="I204" s="225"/>
      <c r="J204" s="220"/>
      <c r="K204" s="220"/>
      <c r="L204" s="226"/>
      <c r="M204" s="227"/>
      <c r="N204" s="228"/>
      <c r="O204" s="228"/>
      <c r="P204" s="228"/>
      <c r="Q204" s="228"/>
      <c r="R204" s="228"/>
      <c r="S204" s="228"/>
      <c r="T204" s="229"/>
      <c r="AT204" s="230" t="s">
        <v>149</v>
      </c>
      <c r="AU204" s="230" t="s">
        <v>82</v>
      </c>
      <c r="AV204" s="12" t="s">
        <v>82</v>
      </c>
      <c r="AW204" s="12" t="s">
        <v>35</v>
      </c>
      <c r="AX204" s="12" t="s">
        <v>80</v>
      </c>
      <c r="AY204" s="230" t="s">
        <v>138</v>
      </c>
    </row>
    <row r="205" spans="2:65" s="1" customFormat="1" ht="22.5" customHeight="1">
      <c r="B205" s="41"/>
      <c r="C205" s="193" t="s">
        <v>324</v>
      </c>
      <c r="D205" s="193" t="s">
        <v>140</v>
      </c>
      <c r="E205" s="194" t="s">
        <v>325</v>
      </c>
      <c r="F205" s="195" t="s">
        <v>326</v>
      </c>
      <c r="G205" s="196" t="s">
        <v>175</v>
      </c>
      <c r="H205" s="197">
        <v>30</v>
      </c>
      <c r="I205" s="198"/>
      <c r="J205" s="199">
        <f>ROUND(I205*H205,2)</f>
        <v>0</v>
      </c>
      <c r="K205" s="195" t="s">
        <v>144</v>
      </c>
      <c r="L205" s="61"/>
      <c r="M205" s="200" t="s">
        <v>21</v>
      </c>
      <c r="N205" s="201" t="s">
        <v>43</v>
      </c>
      <c r="O205" s="42"/>
      <c r="P205" s="202">
        <f>O205*H205</f>
        <v>0</v>
      </c>
      <c r="Q205" s="202">
        <v>0.00489</v>
      </c>
      <c r="R205" s="202">
        <f>Q205*H205</f>
        <v>0.1467</v>
      </c>
      <c r="S205" s="202">
        <v>0</v>
      </c>
      <c r="T205" s="203">
        <f>S205*H205</f>
        <v>0</v>
      </c>
      <c r="AR205" s="24" t="s">
        <v>145</v>
      </c>
      <c r="AT205" s="24" t="s">
        <v>140</v>
      </c>
      <c r="AU205" s="24" t="s">
        <v>82</v>
      </c>
      <c r="AY205" s="24" t="s">
        <v>138</v>
      </c>
      <c r="BE205" s="204">
        <f>IF(N205="základní",J205,0)</f>
        <v>0</v>
      </c>
      <c r="BF205" s="204">
        <f>IF(N205="snížená",J205,0)</f>
        <v>0</v>
      </c>
      <c r="BG205" s="204">
        <f>IF(N205="zákl. přenesená",J205,0)</f>
        <v>0</v>
      </c>
      <c r="BH205" s="204">
        <f>IF(N205="sníž. přenesená",J205,0)</f>
        <v>0</v>
      </c>
      <c r="BI205" s="204">
        <f>IF(N205="nulová",J205,0)</f>
        <v>0</v>
      </c>
      <c r="BJ205" s="24" t="s">
        <v>80</v>
      </c>
      <c r="BK205" s="204">
        <f>ROUND(I205*H205,2)</f>
        <v>0</v>
      </c>
      <c r="BL205" s="24" t="s">
        <v>145</v>
      </c>
      <c r="BM205" s="24" t="s">
        <v>327</v>
      </c>
    </row>
    <row r="206" spans="2:51" s="11" customFormat="1" ht="13.5">
      <c r="B206" s="208"/>
      <c r="C206" s="209"/>
      <c r="D206" s="205" t="s">
        <v>149</v>
      </c>
      <c r="E206" s="210" t="s">
        <v>21</v>
      </c>
      <c r="F206" s="211" t="s">
        <v>328</v>
      </c>
      <c r="G206" s="209"/>
      <c r="H206" s="212" t="s">
        <v>21</v>
      </c>
      <c r="I206" s="213"/>
      <c r="J206" s="209"/>
      <c r="K206" s="209"/>
      <c r="L206" s="214"/>
      <c r="M206" s="215"/>
      <c r="N206" s="216"/>
      <c r="O206" s="216"/>
      <c r="P206" s="216"/>
      <c r="Q206" s="216"/>
      <c r="R206" s="216"/>
      <c r="S206" s="216"/>
      <c r="T206" s="217"/>
      <c r="AT206" s="218" t="s">
        <v>149</v>
      </c>
      <c r="AU206" s="218" t="s">
        <v>82</v>
      </c>
      <c r="AV206" s="11" t="s">
        <v>80</v>
      </c>
      <c r="AW206" s="11" t="s">
        <v>35</v>
      </c>
      <c r="AX206" s="11" t="s">
        <v>72</v>
      </c>
      <c r="AY206" s="218" t="s">
        <v>138</v>
      </c>
    </row>
    <row r="207" spans="2:51" s="12" customFormat="1" ht="13.5">
      <c r="B207" s="219"/>
      <c r="C207" s="220"/>
      <c r="D207" s="221" t="s">
        <v>149</v>
      </c>
      <c r="E207" s="222" t="s">
        <v>21</v>
      </c>
      <c r="F207" s="223" t="s">
        <v>324</v>
      </c>
      <c r="G207" s="220"/>
      <c r="H207" s="224">
        <v>30</v>
      </c>
      <c r="I207" s="225"/>
      <c r="J207" s="220"/>
      <c r="K207" s="220"/>
      <c r="L207" s="226"/>
      <c r="M207" s="227"/>
      <c r="N207" s="228"/>
      <c r="O207" s="228"/>
      <c r="P207" s="228"/>
      <c r="Q207" s="228"/>
      <c r="R207" s="228"/>
      <c r="S207" s="228"/>
      <c r="T207" s="229"/>
      <c r="AT207" s="230" t="s">
        <v>149</v>
      </c>
      <c r="AU207" s="230" t="s">
        <v>82</v>
      </c>
      <c r="AV207" s="12" t="s">
        <v>82</v>
      </c>
      <c r="AW207" s="12" t="s">
        <v>35</v>
      </c>
      <c r="AX207" s="12" t="s">
        <v>80</v>
      </c>
      <c r="AY207" s="230" t="s">
        <v>138</v>
      </c>
    </row>
    <row r="208" spans="2:65" s="1" customFormat="1" ht="22.5" customHeight="1">
      <c r="B208" s="41"/>
      <c r="C208" s="193" t="s">
        <v>329</v>
      </c>
      <c r="D208" s="193" t="s">
        <v>140</v>
      </c>
      <c r="E208" s="194" t="s">
        <v>330</v>
      </c>
      <c r="F208" s="195" t="s">
        <v>331</v>
      </c>
      <c r="G208" s="196" t="s">
        <v>175</v>
      </c>
      <c r="H208" s="197">
        <v>118.097</v>
      </c>
      <c r="I208" s="198"/>
      <c r="J208" s="199">
        <f>ROUND(I208*H208,2)</f>
        <v>0</v>
      </c>
      <c r="K208" s="195" t="s">
        <v>144</v>
      </c>
      <c r="L208" s="61"/>
      <c r="M208" s="200" t="s">
        <v>21</v>
      </c>
      <c r="N208" s="201" t="s">
        <v>43</v>
      </c>
      <c r="O208" s="42"/>
      <c r="P208" s="202">
        <f>O208*H208</f>
        <v>0</v>
      </c>
      <c r="Q208" s="202">
        <v>0.01838</v>
      </c>
      <c r="R208" s="202">
        <f>Q208*H208</f>
        <v>2.17062286</v>
      </c>
      <c r="S208" s="202">
        <v>0</v>
      </c>
      <c r="T208" s="203">
        <f>S208*H208</f>
        <v>0</v>
      </c>
      <c r="AR208" s="24" t="s">
        <v>145</v>
      </c>
      <c r="AT208" s="24" t="s">
        <v>140</v>
      </c>
      <c r="AU208" s="24" t="s">
        <v>82</v>
      </c>
      <c r="AY208" s="24" t="s">
        <v>138</v>
      </c>
      <c r="BE208" s="204">
        <f>IF(N208="základní",J208,0)</f>
        <v>0</v>
      </c>
      <c r="BF208" s="204">
        <f>IF(N208="snížená",J208,0)</f>
        <v>0</v>
      </c>
      <c r="BG208" s="204">
        <f>IF(N208="zákl. přenesená",J208,0)</f>
        <v>0</v>
      </c>
      <c r="BH208" s="204">
        <f>IF(N208="sníž. přenesená",J208,0)</f>
        <v>0</v>
      </c>
      <c r="BI208" s="204">
        <f>IF(N208="nulová",J208,0)</f>
        <v>0</v>
      </c>
      <c r="BJ208" s="24" t="s">
        <v>80</v>
      </c>
      <c r="BK208" s="204">
        <f>ROUND(I208*H208,2)</f>
        <v>0</v>
      </c>
      <c r="BL208" s="24" t="s">
        <v>145</v>
      </c>
      <c r="BM208" s="24" t="s">
        <v>332</v>
      </c>
    </row>
    <row r="209" spans="2:47" s="1" customFormat="1" ht="67.5">
      <c r="B209" s="41"/>
      <c r="C209" s="63"/>
      <c r="D209" s="205" t="s">
        <v>147</v>
      </c>
      <c r="E209" s="63"/>
      <c r="F209" s="206" t="s">
        <v>333</v>
      </c>
      <c r="G209" s="63"/>
      <c r="H209" s="63"/>
      <c r="I209" s="163"/>
      <c r="J209" s="63"/>
      <c r="K209" s="63"/>
      <c r="L209" s="61"/>
      <c r="M209" s="207"/>
      <c r="N209" s="42"/>
      <c r="O209" s="42"/>
      <c r="P209" s="42"/>
      <c r="Q209" s="42"/>
      <c r="R209" s="42"/>
      <c r="S209" s="42"/>
      <c r="T209" s="78"/>
      <c r="AT209" s="24" t="s">
        <v>147</v>
      </c>
      <c r="AU209" s="24" t="s">
        <v>82</v>
      </c>
    </row>
    <row r="210" spans="2:51" s="11" customFormat="1" ht="13.5">
      <c r="B210" s="208"/>
      <c r="C210" s="209"/>
      <c r="D210" s="205" t="s">
        <v>149</v>
      </c>
      <c r="E210" s="210" t="s">
        <v>21</v>
      </c>
      <c r="F210" s="211" t="s">
        <v>334</v>
      </c>
      <c r="G210" s="209"/>
      <c r="H210" s="212" t="s">
        <v>21</v>
      </c>
      <c r="I210" s="213"/>
      <c r="J210" s="209"/>
      <c r="K210" s="209"/>
      <c r="L210" s="214"/>
      <c r="M210" s="215"/>
      <c r="N210" s="216"/>
      <c r="O210" s="216"/>
      <c r="P210" s="216"/>
      <c r="Q210" s="216"/>
      <c r="R210" s="216"/>
      <c r="S210" s="216"/>
      <c r="T210" s="217"/>
      <c r="AT210" s="218" t="s">
        <v>149</v>
      </c>
      <c r="AU210" s="218" t="s">
        <v>82</v>
      </c>
      <c r="AV210" s="11" t="s">
        <v>80</v>
      </c>
      <c r="AW210" s="11" t="s">
        <v>35</v>
      </c>
      <c r="AX210" s="11" t="s">
        <v>72</v>
      </c>
      <c r="AY210" s="218" t="s">
        <v>138</v>
      </c>
    </row>
    <row r="211" spans="2:51" s="12" customFormat="1" ht="13.5">
      <c r="B211" s="219"/>
      <c r="C211" s="220"/>
      <c r="D211" s="205" t="s">
        <v>149</v>
      </c>
      <c r="E211" s="232" t="s">
        <v>21</v>
      </c>
      <c r="F211" s="233" t="s">
        <v>335</v>
      </c>
      <c r="G211" s="220"/>
      <c r="H211" s="234">
        <v>62.063</v>
      </c>
      <c r="I211" s="225"/>
      <c r="J211" s="220"/>
      <c r="K211" s="220"/>
      <c r="L211" s="226"/>
      <c r="M211" s="227"/>
      <c r="N211" s="228"/>
      <c r="O211" s="228"/>
      <c r="P211" s="228"/>
      <c r="Q211" s="228"/>
      <c r="R211" s="228"/>
      <c r="S211" s="228"/>
      <c r="T211" s="229"/>
      <c r="AT211" s="230" t="s">
        <v>149</v>
      </c>
      <c r="AU211" s="230" t="s">
        <v>82</v>
      </c>
      <c r="AV211" s="12" t="s">
        <v>82</v>
      </c>
      <c r="AW211" s="12" t="s">
        <v>35</v>
      </c>
      <c r="AX211" s="12" t="s">
        <v>72</v>
      </c>
      <c r="AY211" s="230" t="s">
        <v>138</v>
      </c>
    </row>
    <row r="212" spans="2:51" s="12" customFormat="1" ht="13.5">
      <c r="B212" s="219"/>
      <c r="C212" s="220"/>
      <c r="D212" s="205" t="s">
        <v>149</v>
      </c>
      <c r="E212" s="232" t="s">
        <v>21</v>
      </c>
      <c r="F212" s="233" t="s">
        <v>336</v>
      </c>
      <c r="G212" s="220"/>
      <c r="H212" s="234">
        <v>1</v>
      </c>
      <c r="I212" s="225"/>
      <c r="J212" s="220"/>
      <c r="K212" s="220"/>
      <c r="L212" s="226"/>
      <c r="M212" s="227"/>
      <c r="N212" s="228"/>
      <c r="O212" s="228"/>
      <c r="P212" s="228"/>
      <c r="Q212" s="228"/>
      <c r="R212" s="228"/>
      <c r="S212" s="228"/>
      <c r="T212" s="229"/>
      <c r="AT212" s="230" t="s">
        <v>149</v>
      </c>
      <c r="AU212" s="230" t="s">
        <v>82</v>
      </c>
      <c r="AV212" s="12" t="s">
        <v>82</v>
      </c>
      <c r="AW212" s="12" t="s">
        <v>35</v>
      </c>
      <c r="AX212" s="12" t="s">
        <v>72</v>
      </c>
      <c r="AY212" s="230" t="s">
        <v>138</v>
      </c>
    </row>
    <row r="213" spans="2:51" s="12" customFormat="1" ht="13.5">
      <c r="B213" s="219"/>
      <c r="C213" s="220"/>
      <c r="D213" s="205" t="s">
        <v>149</v>
      </c>
      <c r="E213" s="232" t="s">
        <v>21</v>
      </c>
      <c r="F213" s="233" t="s">
        <v>337</v>
      </c>
      <c r="G213" s="220"/>
      <c r="H213" s="234">
        <v>1.072</v>
      </c>
      <c r="I213" s="225"/>
      <c r="J213" s="220"/>
      <c r="K213" s="220"/>
      <c r="L213" s="226"/>
      <c r="M213" s="227"/>
      <c r="N213" s="228"/>
      <c r="O213" s="228"/>
      <c r="P213" s="228"/>
      <c r="Q213" s="228"/>
      <c r="R213" s="228"/>
      <c r="S213" s="228"/>
      <c r="T213" s="229"/>
      <c r="AT213" s="230" t="s">
        <v>149</v>
      </c>
      <c r="AU213" s="230" t="s">
        <v>82</v>
      </c>
      <c r="AV213" s="12" t="s">
        <v>82</v>
      </c>
      <c r="AW213" s="12" t="s">
        <v>35</v>
      </c>
      <c r="AX213" s="12" t="s">
        <v>72</v>
      </c>
      <c r="AY213" s="230" t="s">
        <v>138</v>
      </c>
    </row>
    <row r="214" spans="2:51" s="12" customFormat="1" ht="13.5">
      <c r="B214" s="219"/>
      <c r="C214" s="220"/>
      <c r="D214" s="205" t="s">
        <v>149</v>
      </c>
      <c r="E214" s="232" t="s">
        <v>21</v>
      </c>
      <c r="F214" s="233" t="s">
        <v>238</v>
      </c>
      <c r="G214" s="220"/>
      <c r="H214" s="234">
        <v>-6</v>
      </c>
      <c r="I214" s="225"/>
      <c r="J214" s="220"/>
      <c r="K214" s="220"/>
      <c r="L214" s="226"/>
      <c r="M214" s="227"/>
      <c r="N214" s="228"/>
      <c r="O214" s="228"/>
      <c r="P214" s="228"/>
      <c r="Q214" s="228"/>
      <c r="R214" s="228"/>
      <c r="S214" s="228"/>
      <c r="T214" s="229"/>
      <c r="AT214" s="230" t="s">
        <v>149</v>
      </c>
      <c r="AU214" s="230" t="s">
        <v>82</v>
      </c>
      <c r="AV214" s="12" t="s">
        <v>82</v>
      </c>
      <c r="AW214" s="12" t="s">
        <v>35</v>
      </c>
      <c r="AX214" s="12" t="s">
        <v>72</v>
      </c>
      <c r="AY214" s="230" t="s">
        <v>138</v>
      </c>
    </row>
    <row r="215" spans="2:51" s="12" customFormat="1" ht="13.5">
      <c r="B215" s="219"/>
      <c r="C215" s="220"/>
      <c r="D215" s="205" t="s">
        <v>149</v>
      </c>
      <c r="E215" s="232" t="s">
        <v>21</v>
      </c>
      <c r="F215" s="233" t="s">
        <v>239</v>
      </c>
      <c r="G215" s="220"/>
      <c r="H215" s="234">
        <v>-4.558</v>
      </c>
      <c r="I215" s="225"/>
      <c r="J215" s="220"/>
      <c r="K215" s="220"/>
      <c r="L215" s="226"/>
      <c r="M215" s="227"/>
      <c r="N215" s="228"/>
      <c r="O215" s="228"/>
      <c r="P215" s="228"/>
      <c r="Q215" s="228"/>
      <c r="R215" s="228"/>
      <c r="S215" s="228"/>
      <c r="T215" s="229"/>
      <c r="AT215" s="230" t="s">
        <v>149</v>
      </c>
      <c r="AU215" s="230" t="s">
        <v>82</v>
      </c>
      <c r="AV215" s="12" t="s">
        <v>82</v>
      </c>
      <c r="AW215" s="12" t="s">
        <v>35</v>
      </c>
      <c r="AX215" s="12" t="s">
        <v>72</v>
      </c>
      <c r="AY215" s="230" t="s">
        <v>138</v>
      </c>
    </row>
    <row r="216" spans="2:51" s="12" customFormat="1" ht="13.5">
      <c r="B216" s="219"/>
      <c r="C216" s="220"/>
      <c r="D216" s="205" t="s">
        <v>149</v>
      </c>
      <c r="E216" s="232" t="s">
        <v>21</v>
      </c>
      <c r="F216" s="233" t="s">
        <v>338</v>
      </c>
      <c r="G216" s="220"/>
      <c r="H216" s="234">
        <v>-1.4</v>
      </c>
      <c r="I216" s="225"/>
      <c r="J216" s="220"/>
      <c r="K216" s="220"/>
      <c r="L216" s="226"/>
      <c r="M216" s="227"/>
      <c r="N216" s="228"/>
      <c r="O216" s="228"/>
      <c r="P216" s="228"/>
      <c r="Q216" s="228"/>
      <c r="R216" s="228"/>
      <c r="S216" s="228"/>
      <c r="T216" s="229"/>
      <c r="AT216" s="230" t="s">
        <v>149</v>
      </c>
      <c r="AU216" s="230" t="s">
        <v>82</v>
      </c>
      <c r="AV216" s="12" t="s">
        <v>82</v>
      </c>
      <c r="AW216" s="12" t="s">
        <v>35</v>
      </c>
      <c r="AX216" s="12" t="s">
        <v>72</v>
      </c>
      <c r="AY216" s="230" t="s">
        <v>138</v>
      </c>
    </row>
    <row r="217" spans="2:51" s="14" customFormat="1" ht="13.5">
      <c r="B217" s="249"/>
      <c r="C217" s="250"/>
      <c r="D217" s="205" t="s">
        <v>149</v>
      </c>
      <c r="E217" s="251" t="s">
        <v>21</v>
      </c>
      <c r="F217" s="252" t="s">
        <v>339</v>
      </c>
      <c r="G217" s="250"/>
      <c r="H217" s="253">
        <v>52.177</v>
      </c>
      <c r="I217" s="254"/>
      <c r="J217" s="250"/>
      <c r="K217" s="250"/>
      <c r="L217" s="255"/>
      <c r="M217" s="256"/>
      <c r="N217" s="257"/>
      <c r="O217" s="257"/>
      <c r="P217" s="257"/>
      <c r="Q217" s="257"/>
      <c r="R217" s="257"/>
      <c r="S217" s="257"/>
      <c r="T217" s="258"/>
      <c r="AT217" s="259" t="s">
        <v>149</v>
      </c>
      <c r="AU217" s="259" t="s">
        <v>82</v>
      </c>
      <c r="AV217" s="14" t="s">
        <v>155</v>
      </c>
      <c r="AW217" s="14" t="s">
        <v>35</v>
      </c>
      <c r="AX217" s="14" t="s">
        <v>72</v>
      </c>
      <c r="AY217" s="259" t="s">
        <v>138</v>
      </c>
    </row>
    <row r="218" spans="2:51" s="11" customFormat="1" ht="13.5">
      <c r="B218" s="208"/>
      <c r="C218" s="209"/>
      <c r="D218" s="205" t="s">
        <v>149</v>
      </c>
      <c r="E218" s="210" t="s">
        <v>21</v>
      </c>
      <c r="F218" s="211" t="s">
        <v>340</v>
      </c>
      <c r="G218" s="209"/>
      <c r="H218" s="212" t="s">
        <v>21</v>
      </c>
      <c r="I218" s="213"/>
      <c r="J218" s="209"/>
      <c r="K218" s="209"/>
      <c r="L218" s="214"/>
      <c r="M218" s="215"/>
      <c r="N218" s="216"/>
      <c r="O218" s="216"/>
      <c r="P218" s="216"/>
      <c r="Q218" s="216"/>
      <c r="R218" s="216"/>
      <c r="S218" s="216"/>
      <c r="T218" s="217"/>
      <c r="AT218" s="218" t="s">
        <v>149</v>
      </c>
      <c r="AU218" s="218" t="s">
        <v>82</v>
      </c>
      <c r="AV218" s="11" t="s">
        <v>80</v>
      </c>
      <c r="AW218" s="11" t="s">
        <v>35</v>
      </c>
      <c r="AX218" s="11" t="s">
        <v>72</v>
      </c>
      <c r="AY218" s="218" t="s">
        <v>138</v>
      </c>
    </row>
    <row r="219" spans="2:51" s="12" customFormat="1" ht="13.5">
      <c r="B219" s="219"/>
      <c r="C219" s="220"/>
      <c r="D219" s="205" t="s">
        <v>149</v>
      </c>
      <c r="E219" s="232" t="s">
        <v>21</v>
      </c>
      <c r="F219" s="233" t="s">
        <v>341</v>
      </c>
      <c r="G219" s="220"/>
      <c r="H219" s="234">
        <v>24.857</v>
      </c>
      <c r="I219" s="225"/>
      <c r="J219" s="220"/>
      <c r="K219" s="220"/>
      <c r="L219" s="226"/>
      <c r="M219" s="227"/>
      <c r="N219" s="228"/>
      <c r="O219" s="228"/>
      <c r="P219" s="228"/>
      <c r="Q219" s="228"/>
      <c r="R219" s="228"/>
      <c r="S219" s="228"/>
      <c r="T219" s="229"/>
      <c r="AT219" s="230" t="s">
        <v>149</v>
      </c>
      <c r="AU219" s="230" t="s">
        <v>82</v>
      </c>
      <c r="AV219" s="12" t="s">
        <v>82</v>
      </c>
      <c r="AW219" s="12" t="s">
        <v>35</v>
      </c>
      <c r="AX219" s="12" t="s">
        <v>72</v>
      </c>
      <c r="AY219" s="230" t="s">
        <v>138</v>
      </c>
    </row>
    <row r="220" spans="2:51" s="12" customFormat="1" ht="13.5">
      <c r="B220" s="219"/>
      <c r="C220" s="220"/>
      <c r="D220" s="205" t="s">
        <v>149</v>
      </c>
      <c r="E220" s="232" t="s">
        <v>21</v>
      </c>
      <c r="F220" s="233" t="s">
        <v>342</v>
      </c>
      <c r="G220" s="220"/>
      <c r="H220" s="234">
        <v>0.26</v>
      </c>
      <c r="I220" s="225"/>
      <c r="J220" s="220"/>
      <c r="K220" s="220"/>
      <c r="L220" s="226"/>
      <c r="M220" s="227"/>
      <c r="N220" s="228"/>
      <c r="O220" s="228"/>
      <c r="P220" s="228"/>
      <c r="Q220" s="228"/>
      <c r="R220" s="228"/>
      <c r="S220" s="228"/>
      <c r="T220" s="229"/>
      <c r="AT220" s="230" t="s">
        <v>149</v>
      </c>
      <c r="AU220" s="230" t="s">
        <v>82</v>
      </c>
      <c r="AV220" s="12" t="s">
        <v>82</v>
      </c>
      <c r="AW220" s="12" t="s">
        <v>35</v>
      </c>
      <c r="AX220" s="12" t="s">
        <v>72</v>
      </c>
      <c r="AY220" s="230" t="s">
        <v>138</v>
      </c>
    </row>
    <row r="221" spans="2:51" s="12" customFormat="1" ht="13.5">
      <c r="B221" s="219"/>
      <c r="C221" s="220"/>
      <c r="D221" s="205" t="s">
        <v>149</v>
      </c>
      <c r="E221" s="232" t="s">
        <v>21</v>
      </c>
      <c r="F221" s="233" t="s">
        <v>338</v>
      </c>
      <c r="G221" s="220"/>
      <c r="H221" s="234">
        <v>-1.4</v>
      </c>
      <c r="I221" s="225"/>
      <c r="J221" s="220"/>
      <c r="K221" s="220"/>
      <c r="L221" s="226"/>
      <c r="M221" s="227"/>
      <c r="N221" s="228"/>
      <c r="O221" s="228"/>
      <c r="P221" s="228"/>
      <c r="Q221" s="228"/>
      <c r="R221" s="228"/>
      <c r="S221" s="228"/>
      <c r="T221" s="229"/>
      <c r="AT221" s="230" t="s">
        <v>149</v>
      </c>
      <c r="AU221" s="230" t="s">
        <v>82</v>
      </c>
      <c r="AV221" s="12" t="s">
        <v>82</v>
      </c>
      <c r="AW221" s="12" t="s">
        <v>35</v>
      </c>
      <c r="AX221" s="12" t="s">
        <v>72</v>
      </c>
      <c r="AY221" s="230" t="s">
        <v>138</v>
      </c>
    </row>
    <row r="222" spans="2:51" s="12" customFormat="1" ht="13.5">
      <c r="B222" s="219"/>
      <c r="C222" s="220"/>
      <c r="D222" s="205" t="s">
        <v>149</v>
      </c>
      <c r="E222" s="232" t="s">
        <v>21</v>
      </c>
      <c r="F222" s="233" t="s">
        <v>241</v>
      </c>
      <c r="G222" s="220"/>
      <c r="H222" s="234">
        <v>-0.6</v>
      </c>
      <c r="I222" s="225"/>
      <c r="J222" s="220"/>
      <c r="K222" s="220"/>
      <c r="L222" s="226"/>
      <c r="M222" s="227"/>
      <c r="N222" s="228"/>
      <c r="O222" s="228"/>
      <c r="P222" s="228"/>
      <c r="Q222" s="228"/>
      <c r="R222" s="228"/>
      <c r="S222" s="228"/>
      <c r="T222" s="229"/>
      <c r="AT222" s="230" t="s">
        <v>149</v>
      </c>
      <c r="AU222" s="230" t="s">
        <v>82</v>
      </c>
      <c r="AV222" s="12" t="s">
        <v>82</v>
      </c>
      <c r="AW222" s="12" t="s">
        <v>35</v>
      </c>
      <c r="AX222" s="12" t="s">
        <v>72</v>
      </c>
      <c r="AY222" s="230" t="s">
        <v>138</v>
      </c>
    </row>
    <row r="223" spans="2:51" s="14" customFormat="1" ht="13.5">
      <c r="B223" s="249"/>
      <c r="C223" s="250"/>
      <c r="D223" s="205" t="s">
        <v>149</v>
      </c>
      <c r="E223" s="251" t="s">
        <v>21</v>
      </c>
      <c r="F223" s="252" t="s">
        <v>339</v>
      </c>
      <c r="G223" s="250"/>
      <c r="H223" s="253">
        <v>23.117</v>
      </c>
      <c r="I223" s="254"/>
      <c r="J223" s="250"/>
      <c r="K223" s="250"/>
      <c r="L223" s="255"/>
      <c r="M223" s="256"/>
      <c r="N223" s="257"/>
      <c r="O223" s="257"/>
      <c r="P223" s="257"/>
      <c r="Q223" s="257"/>
      <c r="R223" s="257"/>
      <c r="S223" s="257"/>
      <c r="T223" s="258"/>
      <c r="AT223" s="259" t="s">
        <v>149</v>
      </c>
      <c r="AU223" s="259" t="s">
        <v>82</v>
      </c>
      <c r="AV223" s="14" t="s">
        <v>155</v>
      </c>
      <c r="AW223" s="14" t="s">
        <v>35</v>
      </c>
      <c r="AX223" s="14" t="s">
        <v>72</v>
      </c>
      <c r="AY223" s="259" t="s">
        <v>138</v>
      </c>
    </row>
    <row r="224" spans="2:51" s="11" customFormat="1" ht="13.5">
      <c r="B224" s="208"/>
      <c r="C224" s="209"/>
      <c r="D224" s="205" t="s">
        <v>149</v>
      </c>
      <c r="E224" s="210" t="s">
        <v>21</v>
      </c>
      <c r="F224" s="211" t="s">
        <v>343</v>
      </c>
      <c r="G224" s="209"/>
      <c r="H224" s="212" t="s">
        <v>21</v>
      </c>
      <c r="I224" s="213"/>
      <c r="J224" s="209"/>
      <c r="K224" s="209"/>
      <c r="L224" s="214"/>
      <c r="M224" s="215"/>
      <c r="N224" s="216"/>
      <c r="O224" s="216"/>
      <c r="P224" s="216"/>
      <c r="Q224" s="216"/>
      <c r="R224" s="216"/>
      <c r="S224" s="216"/>
      <c r="T224" s="217"/>
      <c r="AT224" s="218" t="s">
        <v>149</v>
      </c>
      <c r="AU224" s="218" t="s">
        <v>82</v>
      </c>
      <c r="AV224" s="11" t="s">
        <v>80</v>
      </c>
      <c r="AW224" s="11" t="s">
        <v>35</v>
      </c>
      <c r="AX224" s="11" t="s">
        <v>72</v>
      </c>
      <c r="AY224" s="218" t="s">
        <v>138</v>
      </c>
    </row>
    <row r="225" spans="2:51" s="12" customFormat="1" ht="13.5">
      <c r="B225" s="219"/>
      <c r="C225" s="220"/>
      <c r="D225" s="205" t="s">
        <v>149</v>
      </c>
      <c r="E225" s="232" t="s">
        <v>21</v>
      </c>
      <c r="F225" s="233" t="s">
        <v>344</v>
      </c>
      <c r="G225" s="220"/>
      <c r="H225" s="234">
        <v>47.806</v>
      </c>
      <c r="I225" s="225"/>
      <c r="J225" s="220"/>
      <c r="K225" s="220"/>
      <c r="L225" s="226"/>
      <c r="M225" s="227"/>
      <c r="N225" s="228"/>
      <c r="O225" s="228"/>
      <c r="P225" s="228"/>
      <c r="Q225" s="228"/>
      <c r="R225" s="228"/>
      <c r="S225" s="228"/>
      <c r="T225" s="229"/>
      <c r="AT225" s="230" t="s">
        <v>149</v>
      </c>
      <c r="AU225" s="230" t="s">
        <v>82</v>
      </c>
      <c r="AV225" s="12" t="s">
        <v>82</v>
      </c>
      <c r="AW225" s="12" t="s">
        <v>35</v>
      </c>
      <c r="AX225" s="12" t="s">
        <v>72</v>
      </c>
      <c r="AY225" s="230" t="s">
        <v>138</v>
      </c>
    </row>
    <row r="226" spans="2:51" s="12" customFormat="1" ht="13.5">
      <c r="B226" s="219"/>
      <c r="C226" s="220"/>
      <c r="D226" s="205" t="s">
        <v>149</v>
      </c>
      <c r="E226" s="232" t="s">
        <v>21</v>
      </c>
      <c r="F226" s="233" t="s">
        <v>345</v>
      </c>
      <c r="G226" s="220"/>
      <c r="H226" s="234">
        <v>0.695</v>
      </c>
      <c r="I226" s="225"/>
      <c r="J226" s="220"/>
      <c r="K226" s="220"/>
      <c r="L226" s="226"/>
      <c r="M226" s="227"/>
      <c r="N226" s="228"/>
      <c r="O226" s="228"/>
      <c r="P226" s="228"/>
      <c r="Q226" s="228"/>
      <c r="R226" s="228"/>
      <c r="S226" s="228"/>
      <c r="T226" s="229"/>
      <c r="AT226" s="230" t="s">
        <v>149</v>
      </c>
      <c r="AU226" s="230" t="s">
        <v>82</v>
      </c>
      <c r="AV226" s="12" t="s">
        <v>82</v>
      </c>
      <c r="AW226" s="12" t="s">
        <v>35</v>
      </c>
      <c r="AX226" s="12" t="s">
        <v>72</v>
      </c>
      <c r="AY226" s="230" t="s">
        <v>138</v>
      </c>
    </row>
    <row r="227" spans="2:51" s="12" customFormat="1" ht="13.5">
      <c r="B227" s="219"/>
      <c r="C227" s="220"/>
      <c r="D227" s="205" t="s">
        <v>149</v>
      </c>
      <c r="E227" s="232" t="s">
        <v>21</v>
      </c>
      <c r="F227" s="233" t="s">
        <v>346</v>
      </c>
      <c r="G227" s="220"/>
      <c r="H227" s="234">
        <v>-5.698</v>
      </c>
      <c r="I227" s="225"/>
      <c r="J227" s="220"/>
      <c r="K227" s="220"/>
      <c r="L227" s="226"/>
      <c r="M227" s="227"/>
      <c r="N227" s="228"/>
      <c r="O227" s="228"/>
      <c r="P227" s="228"/>
      <c r="Q227" s="228"/>
      <c r="R227" s="228"/>
      <c r="S227" s="228"/>
      <c r="T227" s="229"/>
      <c r="AT227" s="230" t="s">
        <v>149</v>
      </c>
      <c r="AU227" s="230" t="s">
        <v>82</v>
      </c>
      <c r="AV227" s="12" t="s">
        <v>82</v>
      </c>
      <c r="AW227" s="12" t="s">
        <v>35</v>
      </c>
      <c r="AX227" s="12" t="s">
        <v>72</v>
      </c>
      <c r="AY227" s="230" t="s">
        <v>138</v>
      </c>
    </row>
    <row r="228" spans="2:51" s="14" customFormat="1" ht="13.5">
      <c r="B228" s="249"/>
      <c r="C228" s="250"/>
      <c r="D228" s="205" t="s">
        <v>149</v>
      </c>
      <c r="E228" s="251" t="s">
        <v>21</v>
      </c>
      <c r="F228" s="252" t="s">
        <v>339</v>
      </c>
      <c r="G228" s="250"/>
      <c r="H228" s="253">
        <v>42.803</v>
      </c>
      <c r="I228" s="254"/>
      <c r="J228" s="250"/>
      <c r="K228" s="250"/>
      <c r="L228" s="255"/>
      <c r="M228" s="256"/>
      <c r="N228" s="257"/>
      <c r="O228" s="257"/>
      <c r="P228" s="257"/>
      <c r="Q228" s="257"/>
      <c r="R228" s="257"/>
      <c r="S228" s="257"/>
      <c r="T228" s="258"/>
      <c r="AT228" s="259" t="s">
        <v>149</v>
      </c>
      <c r="AU228" s="259" t="s">
        <v>82</v>
      </c>
      <c r="AV228" s="14" t="s">
        <v>155</v>
      </c>
      <c r="AW228" s="14" t="s">
        <v>35</v>
      </c>
      <c r="AX228" s="14" t="s">
        <v>72</v>
      </c>
      <c r="AY228" s="259" t="s">
        <v>138</v>
      </c>
    </row>
    <row r="229" spans="2:51" s="13" customFormat="1" ht="13.5">
      <c r="B229" s="235"/>
      <c r="C229" s="236"/>
      <c r="D229" s="221" t="s">
        <v>149</v>
      </c>
      <c r="E229" s="237" t="s">
        <v>21</v>
      </c>
      <c r="F229" s="238" t="s">
        <v>213</v>
      </c>
      <c r="G229" s="236"/>
      <c r="H229" s="239">
        <v>118.097</v>
      </c>
      <c r="I229" s="240"/>
      <c r="J229" s="236"/>
      <c r="K229" s="236"/>
      <c r="L229" s="241"/>
      <c r="M229" s="242"/>
      <c r="N229" s="243"/>
      <c r="O229" s="243"/>
      <c r="P229" s="243"/>
      <c r="Q229" s="243"/>
      <c r="R229" s="243"/>
      <c r="S229" s="243"/>
      <c r="T229" s="244"/>
      <c r="AT229" s="245" t="s">
        <v>149</v>
      </c>
      <c r="AU229" s="245" t="s">
        <v>82</v>
      </c>
      <c r="AV229" s="13" t="s">
        <v>145</v>
      </c>
      <c r="AW229" s="13" t="s">
        <v>35</v>
      </c>
      <c r="AX229" s="13" t="s">
        <v>80</v>
      </c>
      <c r="AY229" s="245" t="s">
        <v>138</v>
      </c>
    </row>
    <row r="230" spans="2:65" s="1" customFormat="1" ht="22.5" customHeight="1">
      <c r="B230" s="41"/>
      <c r="C230" s="193" t="s">
        <v>347</v>
      </c>
      <c r="D230" s="193" t="s">
        <v>140</v>
      </c>
      <c r="E230" s="194" t="s">
        <v>348</v>
      </c>
      <c r="F230" s="195" t="s">
        <v>349</v>
      </c>
      <c r="G230" s="196" t="s">
        <v>175</v>
      </c>
      <c r="H230" s="197">
        <v>84.115</v>
      </c>
      <c r="I230" s="198"/>
      <c r="J230" s="199">
        <f>ROUND(I230*H230,2)</f>
        <v>0</v>
      </c>
      <c r="K230" s="195" t="s">
        <v>144</v>
      </c>
      <c r="L230" s="61"/>
      <c r="M230" s="200" t="s">
        <v>21</v>
      </c>
      <c r="N230" s="201" t="s">
        <v>43</v>
      </c>
      <c r="O230" s="42"/>
      <c r="P230" s="202">
        <f>O230*H230</f>
        <v>0</v>
      </c>
      <c r="Q230" s="202">
        <v>0.00026</v>
      </c>
      <c r="R230" s="202">
        <f>Q230*H230</f>
        <v>0.021869899999999998</v>
      </c>
      <c r="S230" s="202">
        <v>0</v>
      </c>
      <c r="T230" s="203">
        <f>S230*H230</f>
        <v>0</v>
      </c>
      <c r="AR230" s="24" t="s">
        <v>145</v>
      </c>
      <c r="AT230" s="24" t="s">
        <v>140</v>
      </c>
      <c r="AU230" s="24" t="s">
        <v>82</v>
      </c>
      <c r="AY230" s="24" t="s">
        <v>138</v>
      </c>
      <c r="BE230" s="204">
        <f>IF(N230="základní",J230,0)</f>
        <v>0</v>
      </c>
      <c r="BF230" s="204">
        <f>IF(N230="snížená",J230,0)</f>
        <v>0</v>
      </c>
      <c r="BG230" s="204">
        <f>IF(N230="zákl. přenesená",J230,0)</f>
        <v>0</v>
      </c>
      <c r="BH230" s="204">
        <f>IF(N230="sníž. přenesená",J230,0)</f>
        <v>0</v>
      </c>
      <c r="BI230" s="204">
        <f>IF(N230="nulová",J230,0)</f>
        <v>0</v>
      </c>
      <c r="BJ230" s="24" t="s">
        <v>80</v>
      </c>
      <c r="BK230" s="204">
        <f>ROUND(I230*H230,2)</f>
        <v>0</v>
      </c>
      <c r="BL230" s="24" t="s">
        <v>145</v>
      </c>
      <c r="BM230" s="24" t="s">
        <v>350</v>
      </c>
    </row>
    <row r="231" spans="2:51" s="11" customFormat="1" ht="13.5">
      <c r="B231" s="208"/>
      <c r="C231" s="209"/>
      <c r="D231" s="205" t="s">
        <v>149</v>
      </c>
      <c r="E231" s="210" t="s">
        <v>21</v>
      </c>
      <c r="F231" s="211" t="s">
        <v>351</v>
      </c>
      <c r="G231" s="209"/>
      <c r="H231" s="212" t="s">
        <v>21</v>
      </c>
      <c r="I231" s="213"/>
      <c r="J231" s="209"/>
      <c r="K231" s="209"/>
      <c r="L231" s="214"/>
      <c r="M231" s="215"/>
      <c r="N231" s="216"/>
      <c r="O231" s="216"/>
      <c r="P231" s="216"/>
      <c r="Q231" s="216"/>
      <c r="R231" s="216"/>
      <c r="S231" s="216"/>
      <c r="T231" s="217"/>
      <c r="AT231" s="218" t="s">
        <v>149</v>
      </c>
      <c r="AU231" s="218" t="s">
        <v>82</v>
      </c>
      <c r="AV231" s="11" t="s">
        <v>80</v>
      </c>
      <c r="AW231" s="11" t="s">
        <v>35</v>
      </c>
      <c r="AX231" s="11" t="s">
        <v>72</v>
      </c>
      <c r="AY231" s="218" t="s">
        <v>138</v>
      </c>
    </row>
    <row r="232" spans="2:51" s="12" customFormat="1" ht="13.5">
      <c r="B232" s="219"/>
      <c r="C232" s="220"/>
      <c r="D232" s="221" t="s">
        <v>149</v>
      </c>
      <c r="E232" s="222" t="s">
        <v>21</v>
      </c>
      <c r="F232" s="223" t="s">
        <v>352</v>
      </c>
      <c r="G232" s="220"/>
      <c r="H232" s="224">
        <v>84.115</v>
      </c>
      <c r="I232" s="225"/>
      <c r="J232" s="220"/>
      <c r="K232" s="220"/>
      <c r="L232" s="226"/>
      <c r="M232" s="227"/>
      <c r="N232" s="228"/>
      <c r="O232" s="228"/>
      <c r="P232" s="228"/>
      <c r="Q232" s="228"/>
      <c r="R232" s="228"/>
      <c r="S232" s="228"/>
      <c r="T232" s="229"/>
      <c r="AT232" s="230" t="s">
        <v>149</v>
      </c>
      <c r="AU232" s="230" t="s">
        <v>82</v>
      </c>
      <c r="AV232" s="12" t="s">
        <v>82</v>
      </c>
      <c r="AW232" s="12" t="s">
        <v>35</v>
      </c>
      <c r="AX232" s="12" t="s">
        <v>80</v>
      </c>
      <c r="AY232" s="230" t="s">
        <v>138</v>
      </c>
    </row>
    <row r="233" spans="2:65" s="1" customFormat="1" ht="22.5" customHeight="1">
      <c r="B233" s="41"/>
      <c r="C233" s="193" t="s">
        <v>353</v>
      </c>
      <c r="D233" s="193" t="s">
        <v>140</v>
      </c>
      <c r="E233" s="194" t="s">
        <v>354</v>
      </c>
      <c r="F233" s="195" t="s">
        <v>355</v>
      </c>
      <c r="G233" s="196" t="s">
        <v>175</v>
      </c>
      <c r="H233" s="197">
        <v>30</v>
      </c>
      <c r="I233" s="198"/>
      <c r="J233" s="199">
        <f>ROUND(I233*H233,2)</f>
        <v>0</v>
      </c>
      <c r="K233" s="195" t="s">
        <v>144</v>
      </c>
      <c r="L233" s="61"/>
      <c r="M233" s="200" t="s">
        <v>21</v>
      </c>
      <c r="N233" s="201" t="s">
        <v>43</v>
      </c>
      <c r="O233" s="42"/>
      <c r="P233" s="202">
        <f>O233*H233</f>
        <v>0</v>
      </c>
      <c r="Q233" s="202">
        <v>0.00489</v>
      </c>
      <c r="R233" s="202">
        <f>Q233*H233</f>
        <v>0.1467</v>
      </c>
      <c r="S233" s="202">
        <v>0</v>
      </c>
      <c r="T233" s="203">
        <f>S233*H233</f>
        <v>0</v>
      </c>
      <c r="AR233" s="24" t="s">
        <v>145</v>
      </c>
      <c r="AT233" s="24" t="s">
        <v>140</v>
      </c>
      <c r="AU233" s="24" t="s">
        <v>82</v>
      </c>
      <c r="AY233" s="24" t="s">
        <v>138</v>
      </c>
      <c r="BE233" s="204">
        <f>IF(N233="základní",J233,0)</f>
        <v>0</v>
      </c>
      <c r="BF233" s="204">
        <f>IF(N233="snížená",J233,0)</f>
        <v>0</v>
      </c>
      <c r="BG233" s="204">
        <f>IF(N233="zákl. přenesená",J233,0)</f>
        <v>0</v>
      </c>
      <c r="BH233" s="204">
        <f>IF(N233="sníž. přenesená",J233,0)</f>
        <v>0</v>
      </c>
      <c r="BI233" s="204">
        <f>IF(N233="nulová",J233,0)</f>
        <v>0</v>
      </c>
      <c r="BJ233" s="24" t="s">
        <v>80</v>
      </c>
      <c r="BK233" s="204">
        <f>ROUND(I233*H233,2)</f>
        <v>0</v>
      </c>
      <c r="BL233" s="24" t="s">
        <v>145</v>
      </c>
      <c r="BM233" s="24" t="s">
        <v>356</v>
      </c>
    </row>
    <row r="234" spans="2:51" s="11" customFormat="1" ht="13.5">
      <c r="B234" s="208"/>
      <c r="C234" s="209"/>
      <c r="D234" s="205" t="s">
        <v>149</v>
      </c>
      <c r="E234" s="210" t="s">
        <v>21</v>
      </c>
      <c r="F234" s="211" t="s">
        <v>328</v>
      </c>
      <c r="G234" s="209"/>
      <c r="H234" s="212" t="s">
        <v>21</v>
      </c>
      <c r="I234" s="213"/>
      <c r="J234" s="209"/>
      <c r="K234" s="209"/>
      <c r="L234" s="214"/>
      <c r="M234" s="215"/>
      <c r="N234" s="216"/>
      <c r="O234" s="216"/>
      <c r="P234" s="216"/>
      <c r="Q234" s="216"/>
      <c r="R234" s="216"/>
      <c r="S234" s="216"/>
      <c r="T234" s="217"/>
      <c r="AT234" s="218" t="s">
        <v>149</v>
      </c>
      <c r="AU234" s="218" t="s">
        <v>82</v>
      </c>
      <c r="AV234" s="11" t="s">
        <v>80</v>
      </c>
      <c r="AW234" s="11" t="s">
        <v>35</v>
      </c>
      <c r="AX234" s="11" t="s">
        <v>72</v>
      </c>
      <c r="AY234" s="218" t="s">
        <v>138</v>
      </c>
    </row>
    <row r="235" spans="2:51" s="12" customFormat="1" ht="13.5">
      <c r="B235" s="219"/>
      <c r="C235" s="220"/>
      <c r="D235" s="221" t="s">
        <v>149</v>
      </c>
      <c r="E235" s="222" t="s">
        <v>21</v>
      </c>
      <c r="F235" s="223" t="s">
        <v>324</v>
      </c>
      <c r="G235" s="220"/>
      <c r="H235" s="224">
        <v>30</v>
      </c>
      <c r="I235" s="225"/>
      <c r="J235" s="220"/>
      <c r="K235" s="220"/>
      <c r="L235" s="226"/>
      <c r="M235" s="227"/>
      <c r="N235" s="228"/>
      <c r="O235" s="228"/>
      <c r="P235" s="228"/>
      <c r="Q235" s="228"/>
      <c r="R235" s="228"/>
      <c r="S235" s="228"/>
      <c r="T235" s="229"/>
      <c r="AT235" s="230" t="s">
        <v>149</v>
      </c>
      <c r="AU235" s="230" t="s">
        <v>82</v>
      </c>
      <c r="AV235" s="12" t="s">
        <v>82</v>
      </c>
      <c r="AW235" s="12" t="s">
        <v>35</v>
      </c>
      <c r="AX235" s="12" t="s">
        <v>80</v>
      </c>
      <c r="AY235" s="230" t="s">
        <v>138</v>
      </c>
    </row>
    <row r="236" spans="2:65" s="1" customFormat="1" ht="22.5" customHeight="1">
      <c r="B236" s="41"/>
      <c r="C236" s="193" t="s">
        <v>357</v>
      </c>
      <c r="D236" s="193" t="s">
        <v>140</v>
      </c>
      <c r="E236" s="194" t="s">
        <v>358</v>
      </c>
      <c r="F236" s="195" t="s">
        <v>359</v>
      </c>
      <c r="G236" s="196" t="s">
        <v>267</v>
      </c>
      <c r="H236" s="197">
        <v>33.52</v>
      </c>
      <c r="I236" s="198"/>
      <c r="J236" s="199">
        <f>ROUND(I236*H236,2)</f>
        <v>0</v>
      </c>
      <c r="K236" s="195" t="s">
        <v>144</v>
      </c>
      <c r="L236" s="61"/>
      <c r="M236" s="200" t="s">
        <v>21</v>
      </c>
      <c r="N236" s="201" t="s">
        <v>43</v>
      </c>
      <c r="O236" s="42"/>
      <c r="P236" s="202">
        <f>O236*H236</f>
        <v>0</v>
      </c>
      <c r="Q236" s="202">
        <v>0</v>
      </c>
      <c r="R236" s="202">
        <f>Q236*H236</f>
        <v>0</v>
      </c>
      <c r="S236" s="202">
        <v>0</v>
      </c>
      <c r="T236" s="203">
        <f>S236*H236</f>
        <v>0</v>
      </c>
      <c r="AR236" s="24" t="s">
        <v>145</v>
      </c>
      <c r="AT236" s="24" t="s">
        <v>140</v>
      </c>
      <c r="AU236" s="24" t="s">
        <v>82</v>
      </c>
      <c r="AY236" s="24" t="s">
        <v>138</v>
      </c>
      <c r="BE236" s="204">
        <f>IF(N236="základní",J236,0)</f>
        <v>0</v>
      </c>
      <c r="BF236" s="204">
        <f>IF(N236="snížená",J236,0)</f>
        <v>0</v>
      </c>
      <c r="BG236" s="204">
        <f>IF(N236="zákl. přenesená",J236,0)</f>
        <v>0</v>
      </c>
      <c r="BH236" s="204">
        <f>IF(N236="sníž. přenesená",J236,0)</f>
        <v>0</v>
      </c>
      <c r="BI236" s="204">
        <f>IF(N236="nulová",J236,0)</f>
        <v>0</v>
      </c>
      <c r="BJ236" s="24" t="s">
        <v>80</v>
      </c>
      <c r="BK236" s="204">
        <f>ROUND(I236*H236,2)</f>
        <v>0</v>
      </c>
      <c r="BL236" s="24" t="s">
        <v>145</v>
      </c>
      <c r="BM236" s="24" t="s">
        <v>360</v>
      </c>
    </row>
    <row r="237" spans="2:51" s="11" customFormat="1" ht="13.5">
      <c r="B237" s="208"/>
      <c r="C237" s="209"/>
      <c r="D237" s="205" t="s">
        <v>149</v>
      </c>
      <c r="E237" s="210" t="s">
        <v>21</v>
      </c>
      <c r="F237" s="211" t="s">
        <v>361</v>
      </c>
      <c r="G237" s="209"/>
      <c r="H237" s="212" t="s">
        <v>21</v>
      </c>
      <c r="I237" s="213"/>
      <c r="J237" s="209"/>
      <c r="K237" s="209"/>
      <c r="L237" s="214"/>
      <c r="M237" s="215"/>
      <c r="N237" s="216"/>
      <c r="O237" s="216"/>
      <c r="P237" s="216"/>
      <c r="Q237" s="216"/>
      <c r="R237" s="216"/>
      <c r="S237" s="216"/>
      <c r="T237" s="217"/>
      <c r="AT237" s="218" t="s">
        <v>149</v>
      </c>
      <c r="AU237" s="218" t="s">
        <v>82</v>
      </c>
      <c r="AV237" s="11" t="s">
        <v>80</v>
      </c>
      <c r="AW237" s="11" t="s">
        <v>35</v>
      </c>
      <c r="AX237" s="11" t="s">
        <v>72</v>
      </c>
      <c r="AY237" s="218" t="s">
        <v>138</v>
      </c>
    </row>
    <row r="238" spans="2:51" s="12" customFormat="1" ht="13.5">
      <c r="B238" s="219"/>
      <c r="C238" s="220"/>
      <c r="D238" s="205" t="s">
        <v>149</v>
      </c>
      <c r="E238" s="232" t="s">
        <v>21</v>
      </c>
      <c r="F238" s="233" t="s">
        <v>362</v>
      </c>
      <c r="G238" s="220"/>
      <c r="H238" s="234">
        <v>10</v>
      </c>
      <c r="I238" s="225"/>
      <c r="J238" s="220"/>
      <c r="K238" s="220"/>
      <c r="L238" s="226"/>
      <c r="M238" s="227"/>
      <c r="N238" s="228"/>
      <c r="O238" s="228"/>
      <c r="P238" s="228"/>
      <c r="Q238" s="228"/>
      <c r="R238" s="228"/>
      <c r="S238" s="228"/>
      <c r="T238" s="229"/>
      <c r="AT238" s="230" t="s">
        <v>149</v>
      </c>
      <c r="AU238" s="230" t="s">
        <v>82</v>
      </c>
      <c r="AV238" s="12" t="s">
        <v>82</v>
      </c>
      <c r="AW238" s="12" t="s">
        <v>35</v>
      </c>
      <c r="AX238" s="12" t="s">
        <v>72</v>
      </c>
      <c r="AY238" s="230" t="s">
        <v>138</v>
      </c>
    </row>
    <row r="239" spans="2:51" s="12" customFormat="1" ht="13.5">
      <c r="B239" s="219"/>
      <c r="C239" s="220"/>
      <c r="D239" s="205" t="s">
        <v>149</v>
      </c>
      <c r="E239" s="232" t="s">
        <v>21</v>
      </c>
      <c r="F239" s="233" t="s">
        <v>363</v>
      </c>
      <c r="G239" s="220"/>
      <c r="H239" s="234">
        <v>2.6</v>
      </c>
      <c r="I239" s="225"/>
      <c r="J239" s="220"/>
      <c r="K239" s="220"/>
      <c r="L239" s="226"/>
      <c r="M239" s="227"/>
      <c r="N239" s="228"/>
      <c r="O239" s="228"/>
      <c r="P239" s="228"/>
      <c r="Q239" s="228"/>
      <c r="R239" s="228"/>
      <c r="S239" s="228"/>
      <c r="T239" s="229"/>
      <c r="AT239" s="230" t="s">
        <v>149</v>
      </c>
      <c r="AU239" s="230" t="s">
        <v>82</v>
      </c>
      <c r="AV239" s="12" t="s">
        <v>82</v>
      </c>
      <c r="AW239" s="12" t="s">
        <v>35</v>
      </c>
      <c r="AX239" s="12" t="s">
        <v>72</v>
      </c>
      <c r="AY239" s="230" t="s">
        <v>138</v>
      </c>
    </row>
    <row r="240" spans="2:51" s="12" customFormat="1" ht="13.5">
      <c r="B240" s="219"/>
      <c r="C240" s="220"/>
      <c r="D240" s="205" t="s">
        <v>149</v>
      </c>
      <c r="E240" s="232" t="s">
        <v>21</v>
      </c>
      <c r="F240" s="233" t="s">
        <v>364</v>
      </c>
      <c r="G240" s="220"/>
      <c r="H240" s="234">
        <v>10.72</v>
      </c>
      <c r="I240" s="225"/>
      <c r="J240" s="220"/>
      <c r="K240" s="220"/>
      <c r="L240" s="226"/>
      <c r="M240" s="227"/>
      <c r="N240" s="228"/>
      <c r="O240" s="228"/>
      <c r="P240" s="228"/>
      <c r="Q240" s="228"/>
      <c r="R240" s="228"/>
      <c r="S240" s="228"/>
      <c r="T240" s="229"/>
      <c r="AT240" s="230" t="s">
        <v>149</v>
      </c>
      <c r="AU240" s="230" t="s">
        <v>82</v>
      </c>
      <c r="AV240" s="12" t="s">
        <v>82</v>
      </c>
      <c r="AW240" s="12" t="s">
        <v>35</v>
      </c>
      <c r="AX240" s="12" t="s">
        <v>72</v>
      </c>
      <c r="AY240" s="230" t="s">
        <v>138</v>
      </c>
    </row>
    <row r="241" spans="2:51" s="12" customFormat="1" ht="13.5">
      <c r="B241" s="219"/>
      <c r="C241" s="220"/>
      <c r="D241" s="205" t="s">
        <v>149</v>
      </c>
      <c r="E241" s="232" t="s">
        <v>21</v>
      </c>
      <c r="F241" s="233" t="s">
        <v>365</v>
      </c>
      <c r="G241" s="220"/>
      <c r="H241" s="234">
        <v>7.35</v>
      </c>
      <c r="I241" s="225"/>
      <c r="J241" s="220"/>
      <c r="K241" s="220"/>
      <c r="L241" s="226"/>
      <c r="M241" s="227"/>
      <c r="N241" s="228"/>
      <c r="O241" s="228"/>
      <c r="P241" s="228"/>
      <c r="Q241" s="228"/>
      <c r="R241" s="228"/>
      <c r="S241" s="228"/>
      <c r="T241" s="229"/>
      <c r="AT241" s="230" t="s">
        <v>149</v>
      </c>
      <c r="AU241" s="230" t="s">
        <v>82</v>
      </c>
      <c r="AV241" s="12" t="s">
        <v>82</v>
      </c>
      <c r="AW241" s="12" t="s">
        <v>35</v>
      </c>
      <c r="AX241" s="12" t="s">
        <v>72</v>
      </c>
      <c r="AY241" s="230" t="s">
        <v>138</v>
      </c>
    </row>
    <row r="242" spans="2:51" s="14" customFormat="1" ht="13.5">
      <c r="B242" s="249"/>
      <c r="C242" s="250"/>
      <c r="D242" s="205" t="s">
        <v>149</v>
      </c>
      <c r="E242" s="251" t="s">
        <v>21</v>
      </c>
      <c r="F242" s="252" t="s">
        <v>339</v>
      </c>
      <c r="G242" s="250"/>
      <c r="H242" s="253">
        <v>30.67</v>
      </c>
      <c r="I242" s="254"/>
      <c r="J242" s="250"/>
      <c r="K242" s="250"/>
      <c r="L242" s="255"/>
      <c r="M242" s="256"/>
      <c r="N242" s="257"/>
      <c r="O242" s="257"/>
      <c r="P242" s="257"/>
      <c r="Q242" s="257"/>
      <c r="R242" s="257"/>
      <c r="S242" s="257"/>
      <c r="T242" s="258"/>
      <c r="AT242" s="259" t="s">
        <v>149</v>
      </c>
      <c r="AU242" s="259" t="s">
        <v>82</v>
      </c>
      <c r="AV242" s="14" t="s">
        <v>155</v>
      </c>
      <c r="AW242" s="14" t="s">
        <v>35</v>
      </c>
      <c r="AX242" s="14" t="s">
        <v>72</v>
      </c>
      <c r="AY242" s="259" t="s">
        <v>138</v>
      </c>
    </row>
    <row r="243" spans="2:51" s="11" customFormat="1" ht="13.5">
      <c r="B243" s="208"/>
      <c r="C243" s="209"/>
      <c r="D243" s="205" t="s">
        <v>149</v>
      </c>
      <c r="E243" s="210" t="s">
        <v>21</v>
      </c>
      <c r="F243" s="211" t="s">
        <v>366</v>
      </c>
      <c r="G243" s="209"/>
      <c r="H243" s="212" t="s">
        <v>21</v>
      </c>
      <c r="I243" s="213"/>
      <c r="J243" s="209"/>
      <c r="K243" s="209"/>
      <c r="L243" s="214"/>
      <c r="M243" s="215"/>
      <c r="N243" s="216"/>
      <c r="O243" s="216"/>
      <c r="P243" s="216"/>
      <c r="Q243" s="216"/>
      <c r="R243" s="216"/>
      <c r="S243" s="216"/>
      <c r="T243" s="217"/>
      <c r="AT243" s="218" t="s">
        <v>149</v>
      </c>
      <c r="AU243" s="218" t="s">
        <v>82</v>
      </c>
      <c r="AV243" s="11" t="s">
        <v>80</v>
      </c>
      <c r="AW243" s="11" t="s">
        <v>35</v>
      </c>
      <c r="AX243" s="11" t="s">
        <v>72</v>
      </c>
      <c r="AY243" s="218" t="s">
        <v>138</v>
      </c>
    </row>
    <row r="244" spans="2:51" s="12" customFormat="1" ht="13.5">
      <c r="B244" s="219"/>
      <c r="C244" s="220"/>
      <c r="D244" s="205" t="s">
        <v>149</v>
      </c>
      <c r="E244" s="232" t="s">
        <v>21</v>
      </c>
      <c r="F244" s="233" t="s">
        <v>367</v>
      </c>
      <c r="G244" s="220"/>
      <c r="H244" s="234">
        <v>2.85</v>
      </c>
      <c r="I244" s="225"/>
      <c r="J244" s="220"/>
      <c r="K244" s="220"/>
      <c r="L244" s="226"/>
      <c r="M244" s="227"/>
      <c r="N244" s="228"/>
      <c r="O244" s="228"/>
      <c r="P244" s="228"/>
      <c r="Q244" s="228"/>
      <c r="R244" s="228"/>
      <c r="S244" s="228"/>
      <c r="T244" s="229"/>
      <c r="AT244" s="230" t="s">
        <v>149</v>
      </c>
      <c r="AU244" s="230" t="s">
        <v>82</v>
      </c>
      <c r="AV244" s="12" t="s">
        <v>82</v>
      </c>
      <c r="AW244" s="12" t="s">
        <v>35</v>
      </c>
      <c r="AX244" s="12" t="s">
        <v>72</v>
      </c>
      <c r="AY244" s="230" t="s">
        <v>138</v>
      </c>
    </row>
    <row r="245" spans="2:51" s="13" customFormat="1" ht="13.5">
      <c r="B245" s="235"/>
      <c r="C245" s="236"/>
      <c r="D245" s="221" t="s">
        <v>149</v>
      </c>
      <c r="E245" s="237" t="s">
        <v>21</v>
      </c>
      <c r="F245" s="238" t="s">
        <v>213</v>
      </c>
      <c r="G245" s="236"/>
      <c r="H245" s="239">
        <v>33.52</v>
      </c>
      <c r="I245" s="240"/>
      <c r="J245" s="236"/>
      <c r="K245" s="236"/>
      <c r="L245" s="241"/>
      <c r="M245" s="242"/>
      <c r="N245" s="243"/>
      <c r="O245" s="243"/>
      <c r="P245" s="243"/>
      <c r="Q245" s="243"/>
      <c r="R245" s="243"/>
      <c r="S245" s="243"/>
      <c r="T245" s="244"/>
      <c r="AT245" s="245" t="s">
        <v>149</v>
      </c>
      <c r="AU245" s="245" t="s">
        <v>82</v>
      </c>
      <c r="AV245" s="13" t="s">
        <v>145</v>
      </c>
      <c r="AW245" s="13" t="s">
        <v>35</v>
      </c>
      <c r="AX245" s="13" t="s">
        <v>80</v>
      </c>
      <c r="AY245" s="245" t="s">
        <v>138</v>
      </c>
    </row>
    <row r="246" spans="2:65" s="1" customFormat="1" ht="22.5" customHeight="1">
      <c r="B246" s="41"/>
      <c r="C246" s="260" t="s">
        <v>368</v>
      </c>
      <c r="D246" s="260" t="s">
        <v>369</v>
      </c>
      <c r="E246" s="261" t="s">
        <v>370</v>
      </c>
      <c r="F246" s="262" t="s">
        <v>371</v>
      </c>
      <c r="G246" s="263" t="s">
        <v>267</v>
      </c>
      <c r="H246" s="264">
        <v>35.196</v>
      </c>
      <c r="I246" s="265"/>
      <c r="J246" s="266">
        <f>ROUND(I246*H246,2)</f>
        <v>0</v>
      </c>
      <c r="K246" s="262" t="s">
        <v>144</v>
      </c>
      <c r="L246" s="267"/>
      <c r="M246" s="268" t="s">
        <v>21</v>
      </c>
      <c r="N246" s="269" t="s">
        <v>43</v>
      </c>
      <c r="O246" s="42"/>
      <c r="P246" s="202">
        <f>O246*H246</f>
        <v>0</v>
      </c>
      <c r="Q246" s="202">
        <v>3E-05</v>
      </c>
      <c r="R246" s="202">
        <f>Q246*H246</f>
        <v>0.00105588</v>
      </c>
      <c r="S246" s="202">
        <v>0</v>
      </c>
      <c r="T246" s="203">
        <f>S246*H246</f>
        <v>0</v>
      </c>
      <c r="AR246" s="24" t="s">
        <v>182</v>
      </c>
      <c r="AT246" s="24" t="s">
        <v>369</v>
      </c>
      <c r="AU246" s="24" t="s">
        <v>82</v>
      </c>
      <c r="AY246" s="24" t="s">
        <v>138</v>
      </c>
      <c r="BE246" s="204">
        <f>IF(N246="základní",J246,0)</f>
        <v>0</v>
      </c>
      <c r="BF246" s="204">
        <f>IF(N246="snížená",J246,0)</f>
        <v>0</v>
      </c>
      <c r="BG246" s="204">
        <f>IF(N246="zákl. přenesená",J246,0)</f>
        <v>0</v>
      </c>
      <c r="BH246" s="204">
        <f>IF(N246="sníž. přenesená",J246,0)</f>
        <v>0</v>
      </c>
      <c r="BI246" s="204">
        <f>IF(N246="nulová",J246,0)</f>
        <v>0</v>
      </c>
      <c r="BJ246" s="24" t="s">
        <v>80</v>
      </c>
      <c r="BK246" s="204">
        <f>ROUND(I246*H246,2)</f>
        <v>0</v>
      </c>
      <c r="BL246" s="24" t="s">
        <v>145</v>
      </c>
      <c r="BM246" s="24" t="s">
        <v>372</v>
      </c>
    </row>
    <row r="247" spans="2:51" s="12" customFormat="1" ht="13.5">
      <c r="B247" s="219"/>
      <c r="C247" s="220"/>
      <c r="D247" s="221" t="s">
        <v>149</v>
      </c>
      <c r="E247" s="220"/>
      <c r="F247" s="223" t="s">
        <v>373</v>
      </c>
      <c r="G247" s="220"/>
      <c r="H247" s="224">
        <v>35.196</v>
      </c>
      <c r="I247" s="225"/>
      <c r="J247" s="220"/>
      <c r="K247" s="220"/>
      <c r="L247" s="226"/>
      <c r="M247" s="227"/>
      <c r="N247" s="228"/>
      <c r="O247" s="228"/>
      <c r="P247" s="228"/>
      <c r="Q247" s="228"/>
      <c r="R247" s="228"/>
      <c r="S247" s="228"/>
      <c r="T247" s="229"/>
      <c r="AT247" s="230" t="s">
        <v>149</v>
      </c>
      <c r="AU247" s="230" t="s">
        <v>82</v>
      </c>
      <c r="AV247" s="12" t="s">
        <v>82</v>
      </c>
      <c r="AW247" s="12" t="s">
        <v>6</v>
      </c>
      <c r="AX247" s="12" t="s">
        <v>80</v>
      </c>
      <c r="AY247" s="230" t="s">
        <v>138</v>
      </c>
    </row>
    <row r="248" spans="2:65" s="1" customFormat="1" ht="22.5" customHeight="1">
      <c r="B248" s="41"/>
      <c r="C248" s="193" t="s">
        <v>374</v>
      </c>
      <c r="D248" s="193" t="s">
        <v>140</v>
      </c>
      <c r="E248" s="194" t="s">
        <v>375</v>
      </c>
      <c r="F248" s="195" t="s">
        <v>376</v>
      </c>
      <c r="G248" s="196" t="s">
        <v>267</v>
      </c>
      <c r="H248" s="197">
        <v>69.64</v>
      </c>
      <c r="I248" s="198"/>
      <c r="J248" s="199">
        <f>ROUND(I248*H248,2)</f>
        <v>0</v>
      </c>
      <c r="K248" s="195" t="s">
        <v>144</v>
      </c>
      <c r="L248" s="61"/>
      <c r="M248" s="200" t="s">
        <v>21</v>
      </c>
      <c r="N248" s="201" t="s">
        <v>43</v>
      </c>
      <c r="O248" s="42"/>
      <c r="P248" s="202">
        <f>O248*H248</f>
        <v>0</v>
      </c>
      <c r="Q248" s="202">
        <v>0</v>
      </c>
      <c r="R248" s="202">
        <f>Q248*H248</f>
        <v>0</v>
      </c>
      <c r="S248" s="202">
        <v>0</v>
      </c>
      <c r="T248" s="203">
        <f>S248*H248</f>
        <v>0</v>
      </c>
      <c r="AR248" s="24" t="s">
        <v>145</v>
      </c>
      <c r="AT248" s="24" t="s">
        <v>140</v>
      </c>
      <c r="AU248" s="24" t="s">
        <v>82</v>
      </c>
      <c r="AY248" s="24" t="s">
        <v>138</v>
      </c>
      <c r="BE248" s="204">
        <f>IF(N248="základní",J248,0)</f>
        <v>0</v>
      </c>
      <c r="BF248" s="204">
        <f>IF(N248="snížená",J248,0)</f>
        <v>0</v>
      </c>
      <c r="BG248" s="204">
        <f>IF(N248="zákl. přenesená",J248,0)</f>
        <v>0</v>
      </c>
      <c r="BH248" s="204">
        <f>IF(N248="sníž. přenesená",J248,0)</f>
        <v>0</v>
      </c>
      <c r="BI248" s="204">
        <f>IF(N248="nulová",J248,0)</f>
        <v>0</v>
      </c>
      <c r="BJ248" s="24" t="s">
        <v>80</v>
      </c>
      <c r="BK248" s="204">
        <f>ROUND(I248*H248,2)</f>
        <v>0</v>
      </c>
      <c r="BL248" s="24" t="s">
        <v>145</v>
      </c>
      <c r="BM248" s="24" t="s">
        <v>377</v>
      </c>
    </row>
    <row r="249" spans="2:51" s="11" customFormat="1" ht="13.5">
      <c r="B249" s="208"/>
      <c r="C249" s="209"/>
      <c r="D249" s="205" t="s">
        <v>149</v>
      </c>
      <c r="E249" s="210" t="s">
        <v>21</v>
      </c>
      <c r="F249" s="211" t="s">
        <v>378</v>
      </c>
      <c r="G249" s="209"/>
      <c r="H249" s="212" t="s">
        <v>21</v>
      </c>
      <c r="I249" s="213"/>
      <c r="J249" s="209"/>
      <c r="K249" s="209"/>
      <c r="L249" s="214"/>
      <c r="M249" s="215"/>
      <c r="N249" s="216"/>
      <c r="O249" s="216"/>
      <c r="P249" s="216"/>
      <c r="Q249" s="216"/>
      <c r="R249" s="216"/>
      <c r="S249" s="216"/>
      <c r="T249" s="217"/>
      <c r="AT249" s="218" t="s">
        <v>149</v>
      </c>
      <c r="AU249" s="218" t="s">
        <v>82</v>
      </c>
      <c r="AV249" s="11" t="s">
        <v>80</v>
      </c>
      <c r="AW249" s="11" t="s">
        <v>35</v>
      </c>
      <c r="AX249" s="11" t="s">
        <v>72</v>
      </c>
      <c r="AY249" s="218" t="s">
        <v>138</v>
      </c>
    </row>
    <row r="250" spans="2:51" s="12" customFormat="1" ht="13.5">
      <c r="B250" s="219"/>
      <c r="C250" s="220"/>
      <c r="D250" s="205" t="s">
        <v>149</v>
      </c>
      <c r="E250" s="232" t="s">
        <v>21</v>
      </c>
      <c r="F250" s="233" t="s">
        <v>379</v>
      </c>
      <c r="G250" s="220"/>
      <c r="H250" s="234">
        <v>14</v>
      </c>
      <c r="I250" s="225"/>
      <c r="J250" s="220"/>
      <c r="K250" s="220"/>
      <c r="L250" s="226"/>
      <c r="M250" s="227"/>
      <c r="N250" s="228"/>
      <c r="O250" s="228"/>
      <c r="P250" s="228"/>
      <c r="Q250" s="228"/>
      <c r="R250" s="228"/>
      <c r="S250" s="228"/>
      <c r="T250" s="229"/>
      <c r="AT250" s="230" t="s">
        <v>149</v>
      </c>
      <c r="AU250" s="230" t="s">
        <v>82</v>
      </c>
      <c r="AV250" s="12" t="s">
        <v>82</v>
      </c>
      <c r="AW250" s="12" t="s">
        <v>35</v>
      </c>
      <c r="AX250" s="12" t="s">
        <v>72</v>
      </c>
      <c r="AY250" s="230" t="s">
        <v>138</v>
      </c>
    </row>
    <row r="251" spans="2:51" s="12" customFormat="1" ht="13.5">
      <c r="B251" s="219"/>
      <c r="C251" s="220"/>
      <c r="D251" s="205" t="s">
        <v>149</v>
      </c>
      <c r="E251" s="232" t="s">
        <v>21</v>
      </c>
      <c r="F251" s="233" t="s">
        <v>380</v>
      </c>
      <c r="G251" s="220"/>
      <c r="H251" s="234">
        <v>3.2</v>
      </c>
      <c r="I251" s="225"/>
      <c r="J251" s="220"/>
      <c r="K251" s="220"/>
      <c r="L251" s="226"/>
      <c r="M251" s="227"/>
      <c r="N251" s="228"/>
      <c r="O251" s="228"/>
      <c r="P251" s="228"/>
      <c r="Q251" s="228"/>
      <c r="R251" s="228"/>
      <c r="S251" s="228"/>
      <c r="T251" s="229"/>
      <c r="AT251" s="230" t="s">
        <v>149</v>
      </c>
      <c r="AU251" s="230" t="s">
        <v>82</v>
      </c>
      <c r="AV251" s="12" t="s">
        <v>82</v>
      </c>
      <c r="AW251" s="12" t="s">
        <v>35</v>
      </c>
      <c r="AX251" s="12" t="s">
        <v>72</v>
      </c>
      <c r="AY251" s="230" t="s">
        <v>138</v>
      </c>
    </row>
    <row r="252" spans="2:51" s="12" customFormat="1" ht="13.5">
      <c r="B252" s="219"/>
      <c r="C252" s="220"/>
      <c r="D252" s="205" t="s">
        <v>149</v>
      </c>
      <c r="E252" s="232" t="s">
        <v>21</v>
      </c>
      <c r="F252" s="233" t="s">
        <v>364</v>
      </c>
      <c r="G252" s="220"/>
      <c r="H252" s="234">
        <v>10.72</v>
      </c>
      <c r="I252" s="225"/>
      <c r="J252" s="220"/>
      <c r="K252" s="220"/>
      <c r="L252" s="226"/>
      <c r="M252" s="227"/>
      <c r="N252" s="228"/>
      <c r="O252" s="228"/>
      <c r="P252" s="228"/>
      <c r="Q252" s="228"/>
      <c r="R252" s="228"/>
      <c r="S252" s="228"/>
      <c r="T252" s="229"/>
      <c r="AT252" s="230" t="s">
        <v>149</v>
      </c>
      <c r="AU252" s="230" t="s">
        <v>82</v>
      </c>
      <c r="AV252" s="12" t="s">
        <v>82</v>
      </c>
      <c r="AW252" s="12" t="s">
        <v>35</v>
      </c>
      <c r="AX252" s="12" t="s">
        <v>72</v>
      </c>
      <c r="AY252" s="230" t="s">
        <v>138</v>
      </c>
    </row>
    <row r="253" spans="2:51" s="12" customFormat="1" ht="13.5">
      <c r="B253" s="219"/>
      <c r="C253" s="220"/>
      <c r="D253" s="205" t="s">
        <v>149</v>
      </c>
      <c r="E253" s="232" t="s">
        <v>21</v>
      </c>
      <c r="F253" s="233" t="s">
        <v>381</v>
      </c>
      <c r="G253" s="220"/>
      <c r="H253" s="234">
        <v>6.9</v>
      </c>
      <c r="I253" s="225"/>
      <c r="J253" s="220"/>
      <c r="K253" s="220"/>
      <c r="L253" s="226"/>
      <c r="M253" s="227"/>
      <c r="N253" s="228"/>
      <c r="O253" s="228"/>
      <c r="P253" s="228"/>
      <c r="Q253" s="228"/>
      <c r="R253" s="228"/>
      <c r="S253" s="228"/>
      <c r="T253" s="229"/>
      <c r="AT253" s="230" t="s">
        <v>149</v>
      </c>
      <c r="AU253" s="230" t="s">
        <v>82</v>
      </c>
      <c r="AV253" s="12" t="s">
        <v>82</v>
      </c>
      <c r="AW253" s="12" t="s">
        <v>35</v>
      </c>
      <c r="AX253" s="12" t="s">
        <v>72</v>
      </c>
      <c r="AY253" s="230" t="s">
        <v>138</v>
      </c>
    </row>
    <row r="254" spans="2:51" s="11" customFormat="1" ht="13.5">
      <c r="B254" s="208"/>
      <c r="C254" s="209"/>
      <c r="D254" s="205" t="s">
        <v>149</v>
      </c>
      <c r="E254" s="210" t="s">
        <v>21</v>
      </c>
      <c r="F254" s="211" t="s">
        <v>382</v>
      </c>
      <c r="G254" s="209"/>
      <c r="H254" s="212" t="s">
        <v>21</v>
      </c>
      <c r="I254" s="213"/>
      <c r="J254" s="209"/>
      <c r="K254" s="209"/>
      <c r="L254" s="214"/>
      <c r="M254" s="215"/>
      <c r="N254" s="216"/>
      <c r="O254" s="216"/>
      <c r="P254" s="216"/>
      <c r="Q254" s="216"/>
      <c r="R254" s="216"/>
      <c r="S254" s="216"/>
      <c r="T254" s="217"/>
      <c r="AT254" s="218" t="s">
        <v>149</v>
      </c>
      <c r="AU254" s="218" t="s">
        <v>82</v>
      </c>
      <c r="AV254" s="11" t="s">
        <v>80</v>
      </c>
      <c r="AW254" s="11" t="s">
        <v>35</v>
      </c>
      <c r="AX254" s="11" t="s">
        <v>72</v>
      </c>
      <c r="AY254" s="218" t="s">
        <v>138</v>
      </c>
    </row>
    <row r="255" spans="2:51" s="12" customFormat="1" ht="13.5">
      <c r="B255" s="219"/>
      <c r="C255" s="220"/>
      <c r="D255" s="205" t="s">
        <v>149</v>
      </c>
      <c r="E255" s="232" t="s">
        <v>21</v>
      </c>
      <c r="F255" s="233" t="s">
        <v>383</v>
      </c>
      <c r="G255" s="220"/>
      <c r="H255" s="234">
        <v>34.82</v>
      </c>
      <c r="I255" s="225"/>
      <c r="J255" s="220"/>
      <c r="K255" s="220"/>
      <c r="L255" s="226"/>
      <c r="M255" s="227"/>
      <c r="N255" s="228"/>
      <c r="O255" s="228"/>
      <c r="P255" s="228"/>
      <c r="Q255" s="228"/>
      <c r="R255" s="228"/>
      <c r="S255" s="228"/>
      <c r="T255" s="229"/>
      <c r="AT255" s="230" t="s">
        <v>149</v>
      </c>
      <c r="AU255" s="230" t="s">
        <v>82</v>
      </c>
      <c r="AV255" s="12" t="s">
        <v>82</v>
      </c>
      <c r="AW255" s="12" t="s">
        <v>35</v>
      </c>
      <c r="AX255" s="12" t="s">
        <v>72</v>
      </c>
      <c r="AY255" s="230" t="s">
        <v>138</v>
      </c>
    </row>
    <row r="256" spans="2:51" s="13" customFormat="1" ht="13.5">
      <c r="B256" s="235"/>
      <c r="C256" s="236"/>
      <c r="D256" s="221" t="s">
        <v>149</v>
      </c>
      <c r="E256" s="237" t="s">
        <v>21</v>
      </c>
      <c r="F256" s="238" t="s">
        <v>213</v>
      </c>
      <c r="G256" s="236"/>
      <c r="H256" s="239">
        <v>69.64</v>
      </c>
      <c r="I256" s="240"/>
      <c r="J256" s="236"/>
      <c r="K256" s="236"/>
      <c r="L256" s="241"/>
      <c r="M256" s="242"/>
      <c r="N256" s="243"/>
      <c r="O256" s="243"/>
      <c r="P256" s="243"/>
      <c r="Q256" s="243"/>
      <c r="R256" s="243"/>
      <c r="S256" s="243"/>
      <c r="T256" s="244"/>
      <c r="AT256" s="245" t="s">
        <v>149</v>
      </c>
      <c r="AU256" s="245" t="s">
        <v>82</v>
      </c>
      <c r="AV256" s="13" t="s">
        <v>145</v>
      </c>
      <c r="AW256" s="13" t="s">
        <v>35</v>
      </c>
      <c r="AX256" s="13" t="s">
        <v>80</v>
      </c>
      <c r="AY256" s="245" t="s">
        <v>138</v>
      </c>
    </row>
    <row r="257" spans="2:65" s="1" customFormat="1" ht="22.5" customHeight="1">
      <c r="B257" s="41"/>
      <c r="C257" s="260" t="s">
        <v>384</v>
      </c>
      <c r="D257" s="260" t="s">
        <v>369</v>
      </c>
      <c r="E257" s="261" t="s">
        <v>385</v>
      </c>
      <c r="F257" s="262" t="s">
        <v>386</v>
      </c>
      <c r="G257" s="263" t="s">
        <v>267</v>
      </c>
      <c r="H257" s="264">
        <v>73.122</v>
      </c>
      <c r="I257" s="265"/>
      <c r="J257" s="266">
        <f>ROUND(I257*H257,2)</f>
        <v>0</v>
      </c>
      <c r="K257" s="262" t="s">
        <v>144</v>
      </c>
      <c r="L257" s="267"/>
      <c r="M257" s="268" t="s">
        <v>21</v>
      </c>
      <c r="N257" s="269" t="s">
        <v>43</v>
      </c>
      <c r="O257" s="42"/>
      <c r="P257" s="202">
        <f>O257*H257</f>
        <v>0</v>
      </c>
      <c r="Q257" s="202">
        <v>4E-05</v>
      </c>
      <c r="R257" s="202">
        <f>Q257*H257</f>
        <v>0.0029248800000000004</v>
      </c>
      <c r="S257" s="202">
        <v>0</v>
      </c>
      <c r="T257" s="203">
        <f>S257*H257</f>
        <v>0</v>
      </c>
      <c r="AR257" s="24" t="s">
        <v>182</v>
      </c>
      <c r="AT257" s="24" t="s">
        <v>369</v>
      </c>
      <c r="AU257" s="24" t="s">
        <v>82</v>
      </c>
      <c r="AY257" s="24" t="s">
        <v>138</v>
      </c>
      <c r="BE257" s="204">
        <f>IF(N257="základní",J257,0)</f>
        <v>0</v>
      </c>
      <c r="BF257" s="204">
        <f>IF(N257="snížená",J257,0)</f>
        <v>0</v>
      </c>
      <c r="BG257" s="204">
        <f>IF(N257="zákl. přenesená",J257,0)</f>
        <v>0</v>
      </c>
      <c r="BH257" s="204">
        <f>IF(N257="sníž. přenesená",J257,0)</f>
        <v>0</v>
      </c>
      <c r="BI257" s="204">
        <f>IF(N257="nulová",J257,0)</f>
        <v>0</v>
      </c>
      <c r="BJ257" s="24" t="s">
        <v>80</v>
      </c>
      <c r="BK257" s="204">
        <f>ROUND(I257*H257,2)</f>
        <v>0</v>
      </c>
      <c r="BL257" s="24" t="s">
        <v>145</v>
      </c>
      <c r="BM257" s="24" t="s">
        <v>387</v>
      </c>
    </row>
    <row r="258" spans="2:47" s="1" customFormat="1" ht="27">
      <c r="B258" s="41"/>
      <c r="C258" s="63"/>
      <c r="D258" s="205" t="s">
        <v>160</v>
      </c>
      <c r="E258" s="63"/>
      <c r="F258" s="206" t="s">
        <v>388</v>
      </c>
      <c r="G258" s="63"/>
      <c r="H258" s="63"/>
      <c r="I258" s="163"/>
      <c r="J258" s="63"/>
      <c r="K258" s="63"/>
      <c r="L258" s="61"/>
      <c r="M258" s="207"/>
      <c r="N258" s="42"/>
      <c r="O258" s="42"/>
      <c r="P258" s="42"/>
      <c r="Q258" s="42"/>
      <c r="R258" s="42"/>
      <c r="S258" s="42"/>
      <c r="T258" s="78"/>
      <c r="AT258" s="24" t="s">
        <v>160</v>
      </c>
      <c r="AU258" s="24" t="s">
        <v>82</v>
      </c>
    </row>
    <row r="259" spans="2:51" s="12" customFormat="1" ht="13.5">
      <c r="B259" s="219"/>
      <c r="C259" s="220"/>
      <c r="D259" s="221" t="s">
        <v>149</v>
      </c>
      <c r="E259" s="220"/>
      <c r="F259" s="223" t="s">
        <v>389</v>
      </c>
      <c r="G259" s="220"/>
      <c r="H259" s="224">
        <v>73.122</v>
      </c>
      <c r="I259" s="225"/>
      <c r="J259" s="220"/>
      <c r="K259" s="220"/>
      <c r="L259" s="226"/>
      <c r="M259" s="227"/>
      <c r="N259" s="228"/>
      <c r="O259" s="228"/>
      <c r="P259" s="228"/>
      <c r="Q259" s="228"/>
      <c r="R259" s="228"/>
      <c r="S259" s="228"/>
      <c r="T259" s="229"/>
      <c r="AT259" s="230" t="s">
        <v>149</v>
      </c>
      <c r="AU259" s="230" t="s">
        <v>82</v>
      </c>
      <c r="AV259" s="12" t="s">
        <v>82</v>
      </c>
      <c r="AW259" s="12" t="s">
        <v>6</v>
      </c>
      <c r="AX259" s="12" t="s">
        <v>80</v>
      </c>
      <c r="AY259" s="230" t="s">
        <v>138</v>
      </c>
    </row>
    <row r="260" spans="2:65" s="1" customFormat="1" ht="22.5" customHeight="1">
      <c r="B260" s="41"/>
      <c r="C260" s="193" t="s">
        <v>390</v>
      </c>
      <c r="D260" s="193" t="s">
        <v>140</v>
      </c>
      <c r="E260" s="194" t="s">
        <v>391</v>
      </c>
      <c r="F260" s="195" t="s">
        <v>392</v>
      </c>
      <c r="G260" s="196" t="s">
        <v>267</v>
      </c>
      <c r="H260" s="197">
        <v>62.502</v>
      </c>
      <c r="I260" s="198"/>
      <c r="J260" s="199">
        <f>ROUND(I260*H260,2)</f>
        <v>0</v>
      </c>
      <c r="K260" s="195" t="s">
        <v>144</v>
      </c>
      <c r="L260" s="61"/>
      <c r="M260" s="200" t="s">
        <v>21</v>
      </c>
      <c r="N260" s="201" t="s">
        <v>43</v>
      </c>
      <c r="O260" s="42"/>
      <c r="P260" s="202">
        <f>O260*H260</f>
        <v>0</v>
      </c>
      <c r="Q260" s="202">
        <v>0.00025</v>
      </c>
      <c r="R260" s="202">
        <f>Q260*H260</f>
        <v>0.0156255</v>
      </c>
      <c r="S260" s="202">
        <v>0</v>
      </c>
      <c r="T260" s="203">
        <f>S260*H260</f>
        <v>0</v>
      </c>
      <c r="AR260" s="24" t="s">
        <v>145</v>
      </c>
      <c r="AT260" s="24" t="s">
        <v>140</v>
      </c>
      <c r="AU260" s="24" t="s">
        <v>82</v>
      </c>
      <c r="AY260" s="24" t="s">
        <v>138</v>
      </c>
      <c r="BE260" s="204">
        <f>IF(N260="základní",J260,0)</f>
        <v>0</v>
      </c>
      <c r="BF260" s="204">
        <f>IF(N260="snížená",J260,0)</f>
        <v>0</v>
      </c>
      <c r="BG260" s="204">
        <f>IF(N260="zákl. přenesená",J260,0)</f>
        <v>0</v>
      </c>
      <c r="BH260" s="204">
        <f>IF(N260="sníž. přenesená",J260,0)</f>
        <v>0</v>
      </c>
      <c r="BI260" s="204">
        <f>IF(N260="nulová",J260,0)</f>
        <v>0</v>
      </c>
      <c r="BJ260" s="24" t="s">
        <v>80</v>
      </c>
      <c r="BK260" s="204">
        <f>ROUND(I260*H260,2)</f>
        <v>0</v>
      </c>
      <c r="BL260" s="24" t="s">
        <v>145</v>
      </c>
      <c r="BM260" s="24" t="s">
        <v>393</v>
      </c>
    </row>
    <row r="261" spans="2:51" s="11" customFormat="1" ht="13.5">
      <c r="B261" s="208"/>
      <c r="C261" s="209"/>
      <c r="D261" s="205" t="s">
        <v>149</v>
      </c>
      <c r="E261" s="210" t="s">
        <v>21</v>
      </c>
      <c r="F261" s="211" t="s">
        <v>394</v>
      </c>
      <c r="G261" s="209"/>
      <c r="H261" s="212" t="s">
        <v>21</v>
      </c>
      <c r="I261" s="213"/>
      <c r="J261" s="209"/>
      <c r="K261" s="209"/>
      <c r="L261" s="214"/>
      <c r="M261" s="215"/>
      <c r="N261" s="216"/>
      <c r="O261" s="216"/>
      <c r="P261" s="216"/>
      <c r="Q261" s="216"/>
      <c r="R261" s="216"/>
      <c r="S261" s="216"/>
      <c r="T261" s="217"/>
      <c r="AT261" s="218" t="s">
        <v>149</v>
      </c>
      <c r="AU261" s="218" t="s">
        <v>82</v>
      </c>
      <c r="AV261" s="11" t="s">
        <v>80</v>
      </c>
      <c r="AW261" s="11" t="s">
        <v>35</v>
      </c>
      <c r="AX261" s="11" t="s">
        <v>72</v>
      </c>
      <c r="AY261" s="218" t="s">
        <v>138</v>
      </c>
    </row>
    <row r="262" spans="2:51" s="12" customFormat="1" ht="13.5">
      <c r="B262" s="219"/>
      <c r="C262" s="220"/>
      <c r="D262" s="205" t="s">
        <v>149</v>
      </c>
      <c r="E262" s="232" t="s">
        <v>21</v>
      </c>
      <c r="F262" s="233" t="s">
        <v>395</v>
      </c>
      <c r="G262" s="220"/>
      <c r="H262" s="234">
        <v>10.252</v>
      </c>
      <c r="I262" s="225"/>
      <c r="J262" s="220"/>
      <c r="K262" s="220"/>
      <c r="L262" s="226"/>
      <c r="M262" s="227"/>
      <c r="N262" s="228"/>
      <c r="O262" s="228"/>
      <c r="P262" s="228"/>
      <c r="Q262" s="228"/>
      <c r="R262" s="228"/>
      <c r="S262" s="228"/>
      <c r="T262" s="229"/>
      <c r="AT262" s="230" t="s">
        <v>149</v>
      </c>
      <c r="AU262" s="230" t="s">
        <v>82</v>
      </c>
      <c r="AV262" s="12" t="s">
        <v>82</v>
      </c>
      <c r="AW262" s="12" t="s">
        <v>35</v>
      </c>
      <c r="AX262" s="12" t="s">
        <v>72</v>
      </c>
      <c r="AY262" s="230" t="s">
        <v>138</v>
      </c>
    </row>
    <row r="263" spans="2:51" s="11" customFormat="1" ht="13.5">
      <c r="B263" s="208"/>
      <c r="C263" s="209"/>
      <c r="D263" s="205" t="s">
        <v>149</v>
      </c>
      <c r="E263" s="210" t="s">
        <v>21</v>
      </c>
      <c r="F263" s="211" t="s">
        <v>396</v>
      </c>
      <c r="G263" s="209"/>
      <c r="H263" s="212" t="s">
        <v>21</v>
      </c>
      <c r="I263" s="213"/>
      <c r="J263" s="209"/>
      <c r="K263" s="209"/>
      <c r="L263" s="214"/>
      <c r="M263" s="215"/>
      <c r="N263" s="216"/>
      <c r="O263" s="216"/>
      <c r="P263" s="216"/>
      <c r="Q263" s="216"/>
      <c r="R263" s="216"/>
      <c r="S263" s="216"/>
      <c r="T263" s="217"/>
      <c r="AT263" s="218" t="s">
        <v>149</v>
      </c>
      <c r="AU263" s="218" t="s">
        <v>82</v>
      </c>
      <c r="AV263" s="11" t="s">
        <v>80</v>
      </c>
      <c r="AW263" s="11" t="s">
        <v>35</v>
      </c>
      <c r="AX263" s="11" t="s">
        <v>72</v>
      </c>
      <c r="AY263" s="218" t="s">
        <v>138</v>
      </c>
    </row>
    <row r="264" spans="2:51" s="12" customFormat="1" ht="13.5">
      <c r="B264" s="219"/>
      <c r="C264" s="220"/>
      <c r="D264" s="205" t="s">
        <v>149</v>
      </c>
      <c r="E264" s="232" t="s">
        <v>21</v>
      </c>
      <c r="F264" s="233" t="s">
        <v>397</v>
      </c>
      <c r="G264" s="220"/>
      <c r="H264" s="234">
        <v>47.19</v>
      </c>
      <c r="I264" s="225"/>
      <c r="J264" s="220"/>
      <c r="K264" s="220"/>
      <c r="L264" s="226"/>
      <c r="M264" s="227"/>
      <c r="N264" s="228"/>
      <c r="O264" s="228"/>
      <c r="P264" s="228"/>
      <c r="Q264" s="228"/>
      <c r="R264" s="228"/>
      <c r="S264" s="228"/>
      <c r="T264" s="229"/>
      <c r="AT264" s="230" t="s">
        <v>149</v>
      </c>
      <c r="AU264" s="230" t="s">
        <v>82</v>
      </c>
      <c r="AV264" s="12" t="s">
        <v>82</v>
      </c>
      <c r="AW264" s="12" t="s">
        <v>35</v>
      </c>
      <c r="AX264" s="12" t="s">
        <v>72</v>
      </c>
      <c r="AY264" s="230" t="s">
        <v>138</v>
      </c>
    </row>
    <row r="265" spans="2:51" s="11" customFormat="1" ht="13.5">
      <c r="B265" s="208"/>
      <c r="C265" s="209"/>
      <c r="D265" s="205" t="s">
        <v>149</v>
      </c>
      <c r="E265" s="210" t="s">
        <v>21</v>
      </c>
      <c r="F265" s="211" t="s">
        <v>398</v>
      </c>
      <c r="G265" s="209"/>
      <c r="H265" s="212" t="s">
        <v>21</v>
      </c>
      <c r="I265" s="213"/>
      <c r="J265" s="209"/>
      <c r="K265" s="209"/>
      <c r="L265" s="214"/>
      <c r="M265" s="215"/>
      <c r="N265" s="216"/>
      <c r="O265" s="216"/>
      <c r="P265" s="216"/>
      <c r="Q265" s="216"/>
      <c r="R265" s="216"/>
      <c r="S265" s="216"/>
      <c r="T265" s="217"/>
      <c r="AT265" s="218" t="s">
        <v>149</v>
      </c>
      <c r="AU265" s="218" t="s">
        <v>82</v>
      </c>
      <c r="AV265" s="11" t="s">
        <v>80</v>
      </c>
      <c r="AW265" s="11" t="s">
        <v>35</v>
      </c>
      <c r="AX265" s="11" t="s">
        <v>72</v>
      </c>
      <c r="AY265" s="218" t="s">
        <v>138</v>
      </c>
    </row>
    <row r="266" spans="2:51" s="12" customFormat="1" ht="13.5">
      <c r="B266" s="219"/>
      <c r="C266" s="220"/>
      <c r="D266" s="205" t="s">
        <v>149</v>
      </c>
      <c r="E266" s="232" t="s">
        <v>21</v>
      </c>
      <c r="F266" s="233" t="s">
        <v>399</v>
      </c>
      <c r="G266" s="220"/>
      <c r="H266" s="234">
        <v>5.06</v>
      </c>
      <c r="I266" s="225"/>
      <c r="J266" s="220"/>
      <c r="K266" s="220"/>
      <c r="L266" s="226"/>
      <c r="M266" s="227"/>
      <c r="N266" s="228"/>
      <c r="O266" s="228"/>
      <c r="P266" s="228"/>
      <c r="Q266" s="228"/>
      <c r="R266" s="228"/>
      <c r="S266" s="228"/>
      <c r="T266" s="229"/>
      <c r="AT266" s="230" t="s">
        <v>149</v>
      </c>
      <c r="AU266" s="230" t="s">
        <v>82</v>
      </c>
      <c r="AV266" s="12" t="s">
        <v>82</v>
      </c>
      <c r="AW266" s="12" t="s">
        <v>35</v>
      </c>
      <c r="AX266" s="12" t="s">
        <v>72</v>
      </c>
      <c r="AY266" s="230" t="s">
        <v>138</v>
      </c>
    </row>
    <row r="267" spans="2:51" s="13" customFormat="1" ht="13.5">
      <c r="B267" s="235"/>
      <c r="C267" s="236"/>
      <c r="D267" s="221" t="s">
        <v>149</v>
      </c>
      <c r="E267" s="237" t="s">
        <v>21</v>
      </c>
      <c r="F267" s="238" t="s">
        <v>213</v>
      </c>
      <c r="G267" s="236"/>
      <c r="H267" s="239">
        <v>62.502</v>
      </c>
      <c r="I267" s="240"/>
      <c r="J267" s="236"/>
      <c r="K267" s="236"/>
      <c r="L267" s="241"/>
      <c r="M267" s="242"/>
      <c r="N267" s="243"/>
      <c r="O267" s="243"/>
      <c r="P267" s="243"/>
      <c r="Q267" s="243"/>
      <c r="R267" s="243"/>
      <c r="S267" s="243"/>
      <c r="T267" s="244"/>
      <c r="AT267" s="245" t="s">
        <v>149</v>
      </c>
      <c r="AU267" s="245" t="s">
        <v>82</v>
      </c>
      <c r="AV267" s="13" t="s">
        <v>145</v>
      </c>
      <c r="AW267" s="13" t="s">
        <v>35</v>
      </c>
      <c r="AX267" s="13" t="s">
        <v>80</v>
      </c>
      <c r="AY267" s="245" t="s">
        <v>138</v>
      </c>
    </row>
    <row r="268" spans="2:65" s="1" customFormat="1" ht="22.5" customHeight="1">
      <c r="B268" s="41"/>
      <c r="C268" s="260" t="s">
        <v>400</v>
      </c>
      <c r="D268" s="260" t="s">
        <v>369</v>
      </c>
      <c r="E268" s="261" t="s">
        <v>401</v>
      </c>
      <c r="F268" s="262" t="s">
        <v>402</v>
      </c>
      <c r="G268" s="263" t="s">
        <v>267</v>
      </c>
      <c r="H268" s="264">
        <v>10.252</v>
      </c>
      <c r="I268" s="265"/>
      <c r="J268" s="266">
        <f>ROUND(I268*H268,2)</f>
        <v>0</v>
      </c>
      <c r="K268" s="262" t="s">
        <v>21</v>
      </c>
      <c r="L268" s="267"/>
      <c r="M268" s="268" t="s">
        <v>21</v>
      </c>
      <c r="N268" s="269" t="s">
        <v>43</v>
      </c>
      <c r="O268" s="42"/>
      <c r="P268" s="202">
        <f>O268*H268</f>
        <v>0</v>
      </c>
      <c r="Q268" s="202">
        <v>0</v>
      </c>
      <c r="R268" s="202">
        <f>Q268*H268</f>
        <v>0</v>
      </c>
      <c r="S268" s="202">
        <v>0</v>
      </c>
      <c r="T268" s="203">
        <f>S268*H268</f>
        <v>0</v>
      </c>
      <c r="AR268" s="24" t="s">
        <v>182</v>
      </c>
      <c r="AT268" s="24" t="s">
        <v>369</v>
      </c>
      <c r="AU268" s="24" t="s">
        <v>82</v>
      </c>
      <c r="AY268" s="24" t="s">
        <v>138</v>
      </c>
      <c r="BE268" s="204">
        <f>IF(N268="základní",J268,0)</f>
        <v>0</v>
      </c>
      <c r="BF268" s="204">
        <f>IF(N268="snížená",J268,0)</f>
        <v>0</v>
      </c>
      <c r="BG268" s="204">
        <f>IF(N268="zákl. přenesená",J268,0)</f>
        <v>0</v>
      </c>
      <c r="BH268" s="204">
        <f>IF(N268="sníž. přenesená",J268,0)</f>
        <v>0</v>
      </c>
      <c r="BI268" s="204">
        <f>IF(N268="nulová",J268,0)</f>
        <v>0</v>
      </c>
      <c r="BJ268" s="24" t="s">
        <v>80</v>
      </c>
      <c r="BK268" s="204">
        <f>ROUND(I268*H268,2)</f>
        <v>0</v>
      </c>
      <c r="BL268" s="24" t="s">
        <v>145</v>
      </c>
      <c r="BM268" s="24" t="s">
        <v>403</v>
      </c>
    </row>
    <row r="269" spans="2:51" s="12" customFormat="1" ht="13.5">
      <c r="B269" s="219"/>
      <c r="C269" s="220"/>
      <c r="D269" s="205" t="s">
        <v>149</v>
      </c>
      <c r="E269" s="232" t="s">
        <v>21</v>
      </c>
      <c r="F269" s="233" t="s">
        <v>404</v>
      </c>
      <c r="G269" s="220"/>
      <c r="H269" s="234">
        <v>9.32</v>
      </c>
      <c r="I269" s="225"/>
      <c r="J269" s="220"/>
      <c r="K269" s="220"/>
      <c r="L269" s="226"/>
      <c r="M269" s="227"/>
      <c r="N269" s="228"/>
      <c r="O269" s="228"/>
      <c r="P269" s="228"/>
      <c r="Q269" s="228"/>
      <c r="R269" s="228"/>
      <c r="S269" s="228"/>
      <c r="T269" s="229"/>
      <c r="AT269" s="230" t="s">
        <v>149</v>
      </c>
      <c r="AU269" s="230" t="s">
        <v>82</v>
      </c>
      <c r="AV269" s="12" t="s">
        <v>82</v>
      </c>
      <c r="AW269" s="12" t="s">
        <v>35</v>
      </c>
      <c r="AX269" s="12" t="s">
        <v>80</v>
      </c>
      <c r="AY269" s="230" t="s">
        <v>138</v>
      </c>
    </row>
    <row r="270" spans="2:51" s="12" customFormat="1" ht="13.5">
      <c r="B270" s="219"/>
      <c r="C270" s="220"/>
      <c r="D270" s="221" t="s">
        <v>149</v>
      </c>
      <c r="E270" s="220"/>
      <c r="F270" s="223" t="s">
        <v>405</v>
      </c>
      <c r="G270" s="220"/>
      <c r="H270" s="224">
        <v>10.252</v>
      </c>
      <c r="I270" s="225"/>
      <c r="J270" s="220"/>
      <c r="K270" s="220"/>
      <c r="L270" s="226"/>
      <c r="M270" s="227"/>
      <c r="N270" s="228"/>
      <c r="O270" s="228"/>
      <c r="P270" s="228"/>
      <c r="Q270" s="228"/>
      <c r="R270" s="228"/>
      <c r="S270" s="228"/>
      <c r="T270" s="229"/>
      <c r="AT270" s="230" t="s">
        <v>149</v>
      </c>
      <c r="AU270" s="230" t="s">
        <v>82</v>
      </c>
      <c r="AV270" s="12" t="s">
        <v>82</v>
      </c>
      <c r="AW270" s="12" t="s">
        <v>6</v>
      </c>
      <c r="AX270" s="12" t="s">
        <v>80</v>
      </c>
      <c r="AY270" s="230" t="s">
        <v>138</v>
      </c>
    </row>
    <row r="271" spans="2:65" s="1" customFormat="1" ht="22.5" customHeight="1">
      <c r="B271" s="41"/>
      <c r="C271" s="260" t="s">
        <v>406</v>
      </c>
      <c r="D271" s="260" t="s">
        <v>369</v>
      </c>
      <c r="E271" s="261" t="s">
        <v>407</v>
      </c>
      <c r="F271" s="262" t="s">
        <v>408</v>
      </c>
      <c r="G271" s="263" t="s">
        <v>267</v>
      </c>
      <c r="H271" s="264">
        <v>47.19</v>
      </c>
      <c r="I271" s="265"/>
      <c r="J271" s="266">
        <f>ROUND(I271*H271,2)</f>
        <v>0</v>
      </c>
      <c r="K271" s="262" t="s">
        <v>21</v>
      </c>
      <c r="L271" s="267"/>
      <c r="M271" s="268" t="s">
        <v>21</v>
      </c>
      <c r="N271" s="269" t="s">
        <v>43</v>
      </c>
      <c r="O271" s="42"/>
      <c r="P271" s="202">
        <f>O271*H271</f>
        <v>0</v>
      </c>
      <c r="Q271" s="202">
        <v>0</v>
      </c>
      <c r="R271" s="202">
        <f>Q271*H271</f>
        <v>0</v>
      </c>
      <c r="S271" s="202">
        <v>0</v>
      </c>
      <c r="T271" s="203">
        <f>S271*H271</f>
        <v>0</v>
      </c>
      <c r="AR271" s="24" t="s">
        <v>182</v>
      </c>
      <c r="AT271" s="24" t="s">
        <v>369</v>
      </c>
      <c r="AU271" s="24" t="s">
        <v>82</v>
      </c>
      <c r="AY271" s="24" t="s">
        <v>138</v>
      </c>
      <c r="BE271" s="204">
        <f>IF(N271="základní",J271,0)</f>
        <v>0</v>
      </c>
      <c r="BF271" s="204">
        <f>IF(N271="snížená",J271,0)</f>
        <v>0</v>
      </c>
      <c r="BG271" s="204">
        <f>IF(N271="zákl. přenesená",J271,0)</f>
        <v>0</v>
      </c>
      <c r="BH271" s="204">
        <f>IF(N271="sníž. přenesená",J271,0)</f>
        <v>0</v>
      </c>
      <c r="BI271" s="204">
        <f>IF(N271="nulová",J271,0)</f>
        <v>0</v>
      </c>
      <c r="BJ271" s="24" t="s">
        <v>80</v>
      </c>
      <c r="BK271" s="204">
        <f>ROUND(I271*H271,2)</f>
        <v>0</v>
      </c>
      <c r="BL271" s="24" t="s">
        <v>145</v>
      </c>
      <c r="BM271" s="24" t="s">
        <v>409</v>
      </c>
    </row>
    <row r="272" spans="2:51" s="12" customFormat="1" ht="13.5">
      <c r="B272" s="219"/>
      <c r="C272" s="220"/>
      <c r="D272" s="205" t="s">
        <v>149</v>
      </c>
      <c r="E272" s="232" t="s">
        <v>21</v>
      </c>
      <c r="F272" s="233" t="s">
        <v>410</v>
      </c>
      <c r="G272" s="220"/>
      <c r="H272" s="234">
        <v>20.9</v>
      </c>
      <c r="I272" s="225"/>
      <c r="J272" s="220"/>
      <c r="K272" s="220"/>
      <c r="L272" s="226"/>
      <c r="M272" s="227"/>
      <c r="N272" s="228"/>
      <c r="O272" s="228"/>
      <c r="P272" s="228"/>
      <c r="Q272" s="228"/>
      <c r="R272" s="228"/>
      <c r="S272" s="228"/>
      <c r="T272" s="229"/>
      <c r="AT272" s="230" t="s">
        <v>149</v>
      </c>
      <c r="AU272" s="230" t="s">
        <v>82</v>
      </c>
      <c r="AV272" s="12" t="s">
        <v>82</v>
      </c>
      <c r="AW272" s="12" t="s">
        <v>35</v>
      </c>
      <c r="AX272" s="12" t="s">
        <v>72</v>
      </c>
      <c r="AY272" s="230" t="s">
        <v>138</v>
      </c>
    </row>
    <row r="273" spans="2:51" s="12" customFormat="1" ht="13.5">
      <c r="B273" s="219"/>
      <c r="C273" s="220"/>
      <c r="D273" s="205" t="s">
        <v>149</v>
      </c>
      <c r="E273" s="232" t="s">
        <v>21</v>
      </c>
      <c r="F273" s="233" t="s">
        <v>411</v>
      </c>
      <c r="G273" s="220"/>
      <c r="H273" s="234">
        <v>12</v>
      </c>
      <c r="I273" s="225"/>
      <c r="J273" s="220"/>
      <c r="K273" s="220"/>
      <c r="L273" s="226"/>
      <c r="M273" s="227"/>
      <c r="N273" s="228"/>
      <c r="O273" s="228"/>
      <c r="P273" s="228"/>
      <c r="Q273" s="228"/>
      <c r="R273" s="228"/>
      <c r="S273" s="228"/>
      <c r="T273" s="229"/>
      <c r="AT273" s="230" t="s">
        <v>149</v>
      </c>
      <c r="AU273" s="230" t="s">
        <v>82</v>
      </c>
      <c r="AV273" s="12" t="s">
        <v>82</v>
      </c>
      <c r="AW273" s="12" t="s">
        <v>35</v>
      </c>
      <c r="AX273" s="12" t="s">
        <v>72</v>
      </c>
      <c r="AY273" s="230" t="s">
        <v>138</v>
      </c>
    </row>
    <row r="274" spans="2:51" s="12" customFormat="1" ht="13.5">
      <c r="B274" s="219"/>
      <c r="C274" s="220"/>
      <c r="D274" s="205" t="s">
        <v>149</v>
      </c>
      <c r="E274" s="232" t="s">
        <v>21</v>
      </c>
      <c r="F274" s="233" t="s">
        <v>412</v>
      </c>
      <c r="G274" s="220"/>
      <c r="H274" s="234">
        <v>10</v>
      </c>
      <c r="I274" s="225"/>
      <c r="J274" s="220"/>
      <c r="K274" s="220"/>
      <c r="L274" s="226"/>
      <c r="M274" s="227"/>
      <c r="N274" s="228"/>
      <c r="O274" s="228"/>
      <c r="P274" s="228"/>
      <c r="Q274" s="228"/>
      <c r="R274" s="228"/>
      <c r="S274" s="228"/>
      <c r="T274" s="229"/>
      <c r="AT274" s="230" t="s">
        <v>149</v>
      </c>
      <c r="AU274" s="230" t="s">
        <v>82</v>
      </c>
      <c r="AV274" s="12" t="s">
        <v>82</v>
      </c>
      <c r="AW274" s="12" t="s">
        <v>35</v>
      </c>
      <c r="AX274" s="12" t="s">
        <v>72</v>
      </c>
      <c r="AY274" s="230" t="s">
        <v>138</v>
      </c>
    </row>
    <row r="275" spans="2:51" s="13" customFormat="1" ht="13.5">
      <c r="B275" s="235"/>
      <c r="C275" s="236"/>
      <c r="D275" s="205" t="s">
        <v>149</v>
      </c>
      <c r="E275" s="246" t="s">
        <v>21</v>
      </c>
      <c r="F275" s="247" t="s">
        <v>213</v>
      </c>
      <c r="G275" s="236"/>
      <c r="H275" s="248">
        <v>42.9</v>
      </c>
      <c r="I275" s="240"/>
      <c r="J275" s="236"/>
      <c r="K275" s="236"/>
      <c r="L275" s="241"/>
      <c r="M275" s="242"/>
      <c r="N275" s="243"/>
      <c r="O275" s="243"/>
      <c r="P275" s="243"/>
      <c r="Q275" s="243"/>
      <c r="R275" s="243"/>
      <c r="S275" s="243"/>
      <c r="T275" s="244"/>
      <c r="AT275" s="245" t="s">
        <v>149</v>
      </c>
      <c r="AU275" s="245" t="s">
        <v>82</v>
      </c>
      <c r="AV275" s="13" t="s">
        <v>145</v>
      </c>
      <c r="AW275" s="13" t="s">
        <v>35</v>
      </c>
      <c r="AX275" s="13" t="s">
        <v>80</v>
      </c>
      <c r="AY275" s="245" t="s">
        <v>138</v>
      </c>
    </row>
    <row r="276" spans="2:51" s="12" customFormat="1" ht="13.5">
      <c r="B276" s="219"/>
      <c r="C276" s="220"/>
      <c r="D276" s="221" t="s">
        <v>149</v>
      </c>
      <c r="E276" s="220"/>
      <c r="F276" s="223" t="s">
        <v>413</v>
      </c>
      <c r="G276" s="220"/>
      <c r="H276" s="224">
        <v>47.19</v>
      </c>
      <c r="I276" s="225"/>
      <c r="J276" s="220"/>
      <c r="K276" s="220"/>
      <c r="L276" s="226"/>
      <c r="M276" s="227"/>
      <c r="N276" s="228"/>
      <c r="O276" s="228"/>
      <c r="P276" s="228"/>
      <c r="Q276" s="228"/>
      <c r="R276" s="228"/>
      <c r="S276" s="228"/>
      <c r="T276" s="229"/>
      <c r="AT276" s="230" t="s">
        <v>149</v>
      </c>
      <c r="AU276" s="230" t="s">
        <v>82</v>
      </c>
      <c r="AV276" s="12" t="s">
        <v>82</v>
      </c>
      <c r="AW276" s="12" t="s">
        <v>6</v>
      </c>
      <c r="AX276" s="12" t="s">
        <v>80</v>
      </c>
      <c r="AY276" s="230" t="s">
        <v>138</v>
      </c>
    </row>
    <row r="277" spans="2:65" s="1" customFormat="1" ht="22.5" customHeight="1">
      <c r="B277" s="41"/>
      <c r="C277" s="260" t="s">
        <v>414</v>
      </c>
      <c r="D277" s="260" t="s">
        <v>369</v>
      </c>
      <c r="E277" s="261" t="s">
        <v>415</v>
      </c>
      <c r="F277" s="262" t="s">
        <v>398</v>
      </c>
      <c r="G277" s="263" t="s">
        <v>267</v>
      </c>
      <c r="H277" s="264">
        <v>5.06</v>
      </c>
      <c r="I277" s="265"/>
      <c r="J277" s="266">
        <f>ROUND(I277*H277,2)</f>
        <v>0</v>
      </c>
      <c r="K277" s="262" t="s">
        <v>21</v>
      </c>
      <c r="L277" s="267"/>
      <c r="M277" s="268" t="s">
        <v>21</v>
      </c>
      <c r="N277" s="269" t="s">
        <v>43</v>
      </c>
      <c r="O277" s="42"/>
      <c r="P277" s="202">
        <f>O277*H277</f>
        <v>0</v>
      </c>
      <c r="Q277" s="202">
        <v>0</v>
      </c>
      <c r="R277" s="202">
        <f>Q277*H277</f>
        <v>0</v>
      </c>
      <c r="S277" s="202">
        <v>0</v>
      </c>
      <c r="T277" s="203">
        <f>S277*H277</f>
        <v>0</v>
      </c>
      <c r="AR277" s="24" t="s">
        <v>182</v>
      </c>
      <c r="AT277" s="24" t="s">
        <v>369</v>
      </c>
      <c r="AU277" s="24" t="s">
        <v>82</v>
      </c>
      <c r="AY277" s="24" t="s">
        <v>138</v>
      </c>
      <c r="BE277" s="204">
        <f>IF(N277="základní",J277,0)</f>
        <v>0</v>
      </c>
      <c r="BF277" s="204">
        <f>IF(N277="snížená",J277,0)</f>
        <v>0</v>
      </c>
      <c r="BG277" s="204">
        <f>IF(N277="zákl. přenesená",J277,0)</f>
        <v>0</v>
      </c>
      <c r="BH277" s="204">
        <f>IF(N277="sníž. přenesená",J277,0)</f>
        <v>0</v>
      </c>
      <c r="BI277" s="204">
        <f>IF(N277="nulová",J277,0)</f>
        <v>0</v>
      </c>
      <c r="BJ277" s="24" t="s">
        <v>80</v>
      </c>
      <c r="BK277" s="204">
        <f>ROUND(I277*H277,2)</f>
        <v>0</v>
      </c>
      <c r="BL277" s="24" t="s">
        <v>145</v>
      </c>
      <c r="BM277" s="24" t="s">
        <v>416</v>
      </c>
    </row>
    <row r="278" spans="2:51" s="12" customFormat="1" ht="13.5">
      <c r="B278" s="219"/>
      <c r="C278" s="220"/>
      <c r="D278" s="205" t="s">
        <v>149</v>
      </c>
      <c r="E278" s="232" t="s">
        <v>21</v>
      </c>
      <c r="F278" s="233" t="s">
        <v>417</v>
      </c>
      <c r="G278" s="220"/>
      <c r="H278" s="234">
        <v>4.6</v>
      </c>
      <c r="I278" s="225"/>
      <c r="J278" s="220"/>
      <c r="K278" s="220"/>
      <c r="L278" s="226"/>
      <c r="M278" s="227"/>
      <c r="N278" s="228"/>
      <c r="O278" s="228"/>
      <c r="P278" s="228"/>
      <c r="Q278" s="228"/>
      <c r="R278" s="228"/>
      <c r="S278" s="228"/>
      <c r="T278" s="229"/>
      <c r="AT278" s="230" t="s">
        <v>149</v>
      </c>
      <c r="AU278" s="230" t="s">
        <v>82</v>
      </c>
      <c r="AV278" s="12" t="s">
        <v>82</v>
      </c>
      <c r="AW278" s="12" t="s">
        <v>35</v>
      </c>
      <c r="AX278" s="12" t="s">
        <v>80</v>
      </c>
      <c r="AY278" s="230" t="s">
        <v>138</v>
      </c>
    </row>
    <row r="279" spans="2:51" s="12" customFormat="1" ht="13.5">
      <c r="B279" s="219"/>
      <c r="C279" s="220"/>
      <c r="D279" s="221" t="s">
        <v>149</v>
      </c>
      <c r="E279" s="220"/>
      <c r="F279" s="223" t="s">
        <v>418</v>
      </c>
      <c r="G279" s="220"/>
      <c r="H279" s="224">
        <v>5.06</v>
      </c>
      <c r="I279" s="225"/>
      <c r="J279" s="220"/>
      <c r="K279" s="220"/>
      <c r="L279" s="226"/>
      <c r="M279" s="227"/>
      <c r="N279" s="228"/>
      <c r="O279" s="228"/>
      <c r="P279" s="228"/>
      <c r="Q279" s="228"/>
      <c r="R279" s="228"/>
      <c r="S279" s="228"/>
      <c r="T279" s="229"/>
      <c r="AT279" s="230" t="s">
        <v>149</v>
      </c>
      <c r="AU279" s="230" t="s">
        <v>82</v>
      </c>
      <c r="AV279" s="12" t="s">
        <v>82</v>
      </c>
      <c r="AW279" s="12" t="s">
        <v>6</v>
      </c>
      <c r="AX279" s="12" t="s">
        <v>80</v>
      </c>
      <c r="AY279" s="230" t="s">
        <v>138</v>
      </c>
    </row>
    <row r="280" spans="2:65" s="1" customFormat="1" ht="22.5" customHeight="1">
      <c r="B280" s="41"/>
      <c r="C280" s="193" t="s">
        <v>419</v>
      </c>
      <c r="D280" s="193" t="s">
        <v>140</v>
      </c>
      <c r="E280" s="194" t="s">
        <v>420</v>
      </c>
      <c r="F280" s="195" t="s">
        <v>421</v>
      </c>
      <c r="G280" s="196" t="s">
        <v>175</v>
      </c>
      <c r="H280" s="197">
        <v>84.115</v>
      </c>
      <c r="I280" s="198"/>
      <c r="J280" s="199">
        <f>ROUND(I280*H280,2)</f>
        <v>0</v>
      </c>
      <c r="K280" s="195" t="s">
        <v>144</v>
      </c>
      <c r="L280" s="61"/>
      <c r="M280" s="200" t="s">
        <v>21</v>
      </c>
      <c r="N280" s="201" t="s">
        <v>43</v>
      </c>
      <c r="O280" s="42"/>
      <c r="P280" s="202">
        <f>O280*H280</f>
        <v>0</v>
      </c>
      <c r="Q280" s="202">
        <v>0.0231</v>
      </c>
      <c r="R280" s="202">
        <f>Q280*H280</f>
        <v>1.9430564999999997</v>
      </c>
      <c r="S280" s="202">
        <v>0</v>
      </c>
      <c r="T280" s="203">
        <f>S280*H280</f>
        <v>0</v>
      </c>
      <c r="AR280" s="24" t="s">
        <v>145</v>
      </c>
      <c r="AT280" s="24" t="s">
        <v>140</v>
      </c>
      <c r="AU280" s="24" t="s">
        <v>82</v>
      </c>
      <c r="AY280" s="24" t="s">
        <v>138</v>
      </c>
      <c r="BE280" s="204">
        <f>IF(N280="základní",J280,0)</f>
        <v>0</v>
      </c>
      <c r="BF280" s="204">
        <f>IF(N280="snížená",J280,0)</f>
        <v>0</v>
      </c>
      <c r="BG280" s="204">
        <f>IF(N280="zákl. přenesená",J280,0)</f>
        <v>0</v>
      </c>
      <c r="BH280" s="204">
        <f>IF(N280="sníž. přenesená",J280,0)</f>
        <v>0</v>
      </c>
      <c r="BI280" s="204">
        <f>IF(N280="nulová",J280,0)</f>
        <v>0</v>
      </c>
      <c r="BJ280" s="24" t="s">
        <v>80</v>
      </c>
      <c r="BK280" s="204">
        <f>ROUND(I280*H280,2)</f>
        <v>0</v>
      </c>
      <c r="BL280" s="24" t="s">
        <v>145</v>
      </c>
      <c r="BM280" s="24" t="s">
        <v>422</v>
      </c>
    </row>
    <row r="281" spans="2:47" s="1" customFormat="1" ht="54">
      <c r="B281" s="41"/>
      <c r="C281" s="63"/>
      <c r="D281" s="205" t="s">
        <v>147</v>
      </c>
      <c r="E281" s="63"/>
      <c r="F281" s="206" t="s">
        <v>423</v>
      </c>
      <c r="G281" s="63"/>
      <c r="H281" s="63"/>
      <c r="I281" s="163"/>
      <c r="J281" s="63"/>
      <c r="K281" s="63"/>
      <c r="L281" s="61"/>
      <c r="M281" s="207"/>
      <c r="N281" s="42"/>
      <c r="O281" s="42"/>
      <c r="P281" s="42"/>
      <c r="Q281" s="42"/>
      <c r="R281" s="42"/>
      <c r="S281" s="42"/>
      <c r="T281" s="78"/>
      <c r="AT281" s="24" t="s">
        <v>147</v>
      </c>
      <c r="AU281" s="24" t="s">
        <v>82</v>
      </c>
    </row>
    <row r="282" spans="2:51" s="11" customFormat="1" ht="13.5">
      <c r="B282" s="208"/>
      <c r="C282" s="209"/>
      <c r="D282" s="205" t="s">
        <v>149</v>
      </c>
      <c r="E282" s="210" t="s">
        <v>21</v>
      </c>
      <c r="F282" s="211" t="s">
        <v>424</v>
      </c>
      <c r="G282" s="209"/>
      <c r="H282" s="212" t="s">
        <v>21</v>
      </c>
      <c r="I282" s="213"/>
      <c r="J282" s="209"/>
      <c r="K282" s="209"/>
      <c r="L282" s="214"/>
      <c r="M282" s="215"/>
      <c r="N282" s="216"/>
      <c r="O282" s="216"/>
      <c r="P282" s="216"/>
      <c r="Q282" s="216"/>
      <c r="R282" s="216"/>
      <c r="S282" s="216"/>
      <c r="T282" s="217"/>
      <c r="AT282" s="218" t="s">
        <v>149</v>
      </c>
      <c r="AU282" s="218" t="s">
        <v>82</v>
      </c>
      <c r="AV282" s="11" t="s">
        <v>80</v>
      </c>
      <c r="AW282" s="11" t="s">
        <v>35</v>
      </c>
      <c r="AX282" s="11" t="s">
        <v>72</v>
      </c>
      <c r="AY282" s="218" t="s">
        <v>138</v>
      </c>
    </row>
    <row r="283" spans="2:51" s="12" customFormat="1" ht="13.5">
      <c r="B283" s="219"/>
      <c r="C283" s="220"/>
      <c r="D283" s="205" t="s">
        <v>149</v>
      </c>
      <c r="E283" s="232" t="s">
        <v>21</v>
      </c>
      <c r="F283" s="233" t="s">
        <v>425</v>
      </c>
      <c r="G283" s="220"/>
      <c r="H283" s="234">
        <v>91.93</v>
      </c>
      <c r="I283" s="225"/>
      <c r="J283" s="220"/>
      <c r="K283" s="220"/>
      <c r="L283" s="226"/>
      <c r="M283" s="227"/>
      <c r="N283" s="228"/>
      <c r="O283" s="228"/>
      <c r="P283" s="228"/>
      <c r="Q283" s="228"/>
      <c r="R283" s="228"/>
      <c r="S283" s="228"/>
      <c r="T283" s="229"/>
      <c r="AT283" s="230" t="s">
        <v>149</v>
      </c>
      <c r="AU283" s="230" t="s">
        <v>82</v>
      </c>
      <c r="AV283" s="12" t="s">
        <v>82</v>
      </c>
      <c r="AW283" s="12" t="s">
        <v>35</v>
      </c>
      <c r="AX283" s="12" t="s">
        <v>72</v>
      </c>
      <c r="AY283" s="230" t="s">
        <v>138</v>
      </c>
    </row>
    <row r="284" spans="2:51" s="12" customFormat="1" ht="13.5">
      <c r="B284" s="219"/>
      <c r="C284" s="220"/>
      <c r="D284" s="205" t="s">
        <v>149</v>
      </c>
      <c r="E284" s="232" t="s">
        <v>21</v>
      </c>
      <c r="F284" s="233" t="s">
        <v>426</v>
      </c>
      <c r="G284" s="220"/>
      <c r="H284" s="234">
        <v>4.5</v>
      </c>
      <c r="I284" s="225"/>
      <c r="J284" s="220"/>
      <c r="K284" s="220"/>
      <c r="L284" s="226"/>
      <c r="M284" s="227"/>
      <c r="N284" s="228"/>
      <c r="O284" s="228"/>
      <c r="P284" s="228"/>
      <c r="Q284" s="228"/>
      <c r="R284" s="228"/>
      <c r="S284" s="228"/>
      <c r="T284" s="229"/>
      <c r="AT284" s="230" t="s">
        <v>149</v>
      </c>
      <c r="AU284" s="230" t="s">
        <v>82</v>
      </c>
      <c r="AV284" s="12" t="s">
        <v>82</v>
      </c>
      <c r="AW284" s="12" t="s">
        <v>35</v>
      </c>
      <c r="AX284" s="12" t="s">
        <v>72</v>
      </c>
      <c r="AY284" s="230" t="s">
        <v>138</v>
      </c>
    </row>
    <row r="285" spans="2:51" s="12" customFormat="1" ht="13.5">
      <c r="B285" s="219"/>
      <c r="C285" s="220"/>
      <c r="D285" s="205" t="s">
        <v>149</v>
      </c>
      <c r="E285" s="232" t="s">
        <v>21</v>
      </c>
      <c r="F285" s="233" t="s">
        <v>427</v>
      </c>
      <c r="G285" s="220"/>
      <c r="H285" s="234">
        <v>1.5</v>
      </c>
      <c r="I285" s="225"/>
      <c r="J285" s="220"/>
      <c r="K285" s="220"/>
      <c r="L285" s="226"/>
      <c r="M285" s="227"/>
      <c r="N285" s="228"/>
      <c r="O285" s="228"/>
      <c r="P285" s="228"/>
      <c r="Q285" s="228"/>
      <c r="R285" s="228"/>
      <c r="S285" s="228"/>
      <c r="T285" s="229"/>
      <c r="AT285" s="230" t="s">
        <v>149</v>
      </c>
      <c r="AU285" s="230" t="s">
        <v>82</v>
      </c>
      <c r="AV285" s="12" t="s">
        <v>82</v>
      </c>
      <c r="AW285" s="12" t="s">
        <v>35</v>
      </c>
      <c r="AX285" s="12" t="s">
        <v>72</v>
      </c>
      <c r="AY285" s="230" t="s">
        <v>138</v>
      </c>
    </row>
    <row r="286" spans="2:51" s="12" customFormat="1" ht="13.5">
      <c r="B286" s="219"/>
      <c r="C286" s="220"/>
      <c r="D286" s="205" t="s">
        <v>149</v>
      </c>
      <c r="E286" s="232" t="s">
        <v>21</v>
      </c>
      <c r="F286" s="233" t="s">
        <v>428</v>
      </c>
      <c r="G286" s="220"/>
      <c r="H286" s="234">
        <v>1.608</v>
      </c>
      <c r="I286" s="225"/>
      <c r="J286" s="220"/>
      <c r="K286" s="220"/>
      <c r="L286" s="226"/>
      <c r="M286" s="227"/>
      <c r="N286" s="228"/>
      <c r="O286" s="228"/>
      <c r="P286" s="228"/>
      <c r="Q286" s="228"/>
      <c r="R286" s="228"/>
      <c r="S286" s="228"/>
      <c r="T286" s="229"/>
      <c r="AT286" s="230" t="s">
        <v>149</v>
      </c>
      <c r="AU286" s="230" t="s">
        <v>82</v>
      </c>
      <c r="AV286" s="12" t="s">
        <v>82</v>
      </c>
      <c r="AW286" s="12" t="s">
        <v>35</v>
      </c>
      <c r="AX286" s="12" t="s">
        <v>72</v>
      </c>
      <c r="AY286" s="230" t="s">
        <v>138</v>
      </c>
    </row>
    <row r="287" spans="2:51" s="12" customFormat="1" ht="13.5">
      <c r="B287" s="219"/>
      <c r="C287" s="220"/>
      <c r="D287" s="205" t="s">
        <v>149</v>
      </c>
      <c r="E287" s="232" t="s">
        <v>21</v>
      </c>
      <c r="F287" s="233" t="s">
        <v>429</v>
      </c>
      <c r="G287" s="220"/>
      <c r="H287" s="234">
        <v>0.39</v>
      </c>
      <c r="I287" s="225"/>
      <c r="J287" s="220"/>
      <c r="K287" s="220"/>
      <c r="L287" s="226"/>
      <c r="M287" s="227"/>
      <c r="N287" s="228"/>
      <c r="O287" s="228"/>
      <c r="P287" s="228"/>
      <c r="Q287" s="228"/>
      <c r="R287" s="228"/>
      <c r="S287" s="228"/>
      <c r="T287" s="229"/>
      <c r="AT287" s="230" t="s">
        <v>149</v>
      </c>
      <c r="AU287" s="230" t="s">
        <v>82</v>
      </c>
      <c r="AV287" s="12" t="s">
        <v>82</v>
      </c>
      <c r="AW287" s="12" t="s">
        <v>35</v>
      </c>
      <c r="AX287" s="12" t="s">
        <v>72</v>
      </c>
      <c r="AY287" s="230" t="s">
        <v>138</v>
      </c>
    </row>
    <row r="288" spans="2:51" s="12" customFormat="1" ht="13.5">
      <c r="B288" s="219"/>
      <c r="C288" s="220"/>
      <c r="D288" s="205" t="s">
        <v>149</v>
      </c>
      <c r="E288" s="232" t="s">
        <v>21</v>
      </c>
      <c r="F288" s="233" t="s">
        <v>430</v>
      </c>
      <c r="G288" s="220"/>
      <c r="H288" s="234">
        <v>1.043</v>
      </c>
      <c r="I288" s="225"/>
      <c r="J288" s="220"/>
      <c r="K288" s="220"/>
      <c r="L288" s="226"/>
      <c r="M288" s="227"/>
      <c r="N288" s="228"/>
      <c r="O288" s="228"/>
      <c r="P288" s="228"/>
      <c r="Q288" s="228"/>
      <c r="R288" s="228"/>
      <c r="S288" s="228"/>
      <c r="T288" s="229"/>
      <c r="AT288" s="230" t="s">
        <v>149</v>
      </c>
      <c r="AU288" s="230" t="s">
        <v>82</v>
      </c>
      <c r="AV288" s="12" t="s">
        <v>82</v>
      </c>
      <c r="AW288" s="12" t="s">
        <v>35</v>
      </c>
      <c r="AX288" s="12" t="s">
        <v>72</v>
      </c>
      <c r="AY288" s="230" t="s">
        <v>138</v>
      </c>
    </row>
    <row r="289" spans="2:51" s="12" customFormat="1" ht="13.5">
      <c r="B289" s="219"/>
      <c r="C289" s="220"/>
      <c r="D289" s="205" t="s">
        <v>149</v>
      </c>
      <c r="E289" s="232" t="s">
        <v>21</v>
      </c>
      <c r="F289" s="233" t="s">
        <v>238</v>
      </c>
      <c r="G289" s="220"/>
      <c r="H289" s="234">
        <v>-6</v>
      </c>
      <c r="I289" s="225"/>
      <c r="J289" s="220"/>
      <c r="K289" s="220"/>
      <c r="L289" s="226"/>
      <c r="M289" s="227"/>
      <c r="N289" s="228"/>
      <c r="O289" s="228"/>
      <c r="P289" s="228"/>
      <c r="Q289" s="228"/>
      <c r="R289" s="228"/>
      <c r="S289" s="228"/>
      <c r="T289" s="229"/>
      <c r="AT289" s="230" t="s">
        <v>149</v>
      </c>
      <c r="AU289" s="230" t="s">
        <v>82</v>
      </c>
      <c r="AV289" s="12" t="s">
        <v>82</v>
      </c>
      <c r="AW289" s="12" t="s">
        <v>35</v>
      </c>
      <c r="AX289" s="12" t="s">
        <v>72</v>
      </c>
      <c r="AY289" s="230" t="s">
        <v>138</v>
      </c>
    </row>
    <row r="290" spans="2:51" s="12" customFormat="1" ht="13.5">
      <c r="B290" s="219"/>
      <c r="C290" s="220"/>
      <c r="D290" s="205" t="s">
        <v>149</v>
      </c>
      <c r="E290" s="232" t="s">
        <v>21</v>
      </c>
      <c r="F290" s="233" t="s">
        <v>239</v>
      </c>
      <c r="G290" s="220"/>
      <c r="H290" s="234">
        <v>-4.558</v>
      </c>
      <c r="I290" s="225"/>
      <c r="J290" s="220"/>
      <c r="K290" s="220"/>
      <c r="L290" s="226"/>
      <c r="M290" s="227"/>
      <c r="N290" s="228"/>
      <c r="O290" s="228"/>
      <c r="P290" s="228"/>
      <c r="Q290" s="228"/>
      <c r="R290" s="228"/>
      <c r="S290" s="228"/>
      <c r="T290" s="229"/>
      <c r="AT290" s="230" t="s">
        <v>149</v>
      </c>
      <c r="AU290" s="230" t="s">
        <v>82</v>
      </c>
      <c r="AV290" s="12" t="s">
        <v>82</v>
      </c>
      <c r="AW290" s="12" t="s">
        <v>35</v>
      </c>
      <c r="AX290" s="12" t="s">
        <v>72</v>
      </c>
      <c r="AY290" s="230" t="s">
        <v>138</v>
      </c>
    </row>
    <row r="291" spans="2:51" s="12" customFormat="1" ht="13.5">
      <c r="B291" s="219"/>
      <c r="C291" s="220"/>
      <c r="D291" s="205" t="s">
        <v>149</v>
      </c>
      <c r="E291" s="232" t="s">
        <v>21</v>
      </c>
      <c r="F291" s="233" t="s">
        <v>241</v>
      </c>
      <c r="G291" s="220"/>
      <c r="H291" s="234">
        <v>-0.6</v>
      </c>
      <c r="I291" s="225"/>
      <c r="J291" s="220"/>
      <c r="K291" s="220"/>
      <c r="L291" s="226"/>
      <c r="M291" s="227"/>
      <c r="N291" s="228"/>
      <c r="O291" s="228"/>
      <c r="P291" s="228"/>
      <c r="Q291" s="228"/>
      <c r="R291" s="228"/>
      <c r="S291" s="228"/>
      <c r="T291" s="229"/>
      <c r="AT291" s="230" t="s">
        <v>149</v>
      </c>
      <c r="AU291" s="230" t="s">
        <v>82</v>
      </c>
      <c r="AV291" s="12" t="s">
        <v>82</v>
      </c>
      <c r="AW291" s="12" t="s">
        <v>35</v>
      </c>
      <c r="AX291" s="12" t="s">
        <v>72</v>
      </c>
      <c r="AY291" s="230" t="s">
        <v>138</v>
      </c>
    </row>
    <row r="292" spans="2:51" s="12" customFormat="1" ht="13.5">
      <c r="B292" s="219"/>
      <c r="C292" s="220"/>
      <c r="D292" s="205" t="s">
        <v>149</v>
      </c>
      <c r="E292" s="232" t="s">
        <v>21</v>
      </c>
      <c r="F292" s="233" t="s">
        <v>346</v>
      </c>
      <c r="G292" s="220"/>
      <c r="H292" s="234">
        <v>-5.698</v>
      </c>
      <c r="I292" s="225"/>
      <c r="J292" s="220"/>
      <c r="K292" s="220"/>
      <c r="L292" s="226"/>
      <c r="M292" s="227"/>
      <c r="N292" s="228"/>
      <c r="O292" s="228"/>
      <c r="P292" s="228"/>
      <c r="Q292" s="228"/>
      <c r="R292" s="228"/>
      <c r="S292" s="228"/>
      <c r="T292" s="229"/>
      <c r="AT292" s="230" t="s">
        <v>149</v>
      </c>
      <c r="AU292" s="230" t="s">
        <v>82</v>
      </c>
      <c r="AV292" s="12" t="s">
        <v>82</v>
      </c>
      <c r="AW292" s="12" t="s">
        <v>35</v>
      </c>
      <c r="AX292" s="12" t="s">
        <v>72</v>
      </c>
      <c r="AY292" s="230" t="s">
        <v>138</v>
      </c>
    </row>
    <row r="293" spans="2:51" s="13" customFormat="1" ht="13.5">
      <c r="B293" s="235"/>
      <c r="C293" s="236"/>
      <c r="D293" s="221" t="s">
        <v>149</v>
      </c>
      <c r="E293" s="237" t="s">
        <v>21</v>
      </c>
      <c r="F293" s="238" t="s">
        <v>213</v>
      </c>
      <c r="G293" s="236"/>
      <c r="H293" s="239">
        <v>84.115</v>
      </c>
      <c r="I293" s="240"/>
      <c r="J293" s="236"/>
      <c r="K293" s="236"/>
      <c r="L293" s="241"/>
      <c r="M293" s="242"/>
      <c r="N293" s="243"/>
      <c r="O293" s="243"/>
      <c r="P293" s="243"/>
      <c r="Q293" s="243"/>
      <c r="R293" s="243"/>
      <c r="S293" s="243"/>
      <c r="T293" s="244"/>
      <c r="AT293" s="245" t="s">
        <v>149</v>
      </c>
      <c r="AU293" s="245" t="s">
        <v>82</v>
      </c>
      <c r="AV293" s="13" t="s">
        <v>145</v>
      </c>
      <c r="AW293" s="13" t="s">
        <v>35</v>
      </c>
      <c r="AX293" s="13" t="s">
        <v>80</v>
      </c>
      <c r="AY293" s="245" t="s">
        <v>138</v>
      </c>
    </row>
    <row r="294" spans="2:65" s="1" customFormat="1" ht="22.5" customHeight="1">
      <c r="B294" s="41"/>
      <c r="C294" s="193" t="s">
        <v>431</v>
      </c>
      <c r="D294" s="193" t="s">
        <v>140</v>
      </c>
      <c r="E294" s="194" t="s">
        <v>432</v>
      </c>
      <c r="F294" s="195" t="s">
        <v>433</v>
      </c>
      <c r="G294" s="196" t="s">
        <v>175</v>
      </c>
      <c r="H294" s="197">
        <v>42.553</v>
      </c>
      <c r="I294" s="198"/>
      <c r="J294" s="199">
        <f>ROUND(I294*H294,2)</f>
        <v>0</v>
      </c>
      <c r="K294" s="195" t="s">
        <v>144</v>
      </c>
      <c r="L294" s="61"/>
      <c r="M294" s="200" t="s">
        <v>21</v>
      </c>
      <c r="N294" s="201" t="s">
        <v>43</v>
      </c>
      <c r="O294" s="42"/>
      <c r="P294" s="202">
        <f>O294*H294</f>
        <v>0</v>
      </c>
      <c r="Q294" s="202">
        <v>0.00012</v>
      </c>
      <c r="R294" s="202">
        <f>Q294*H294</f>
        <v>0.00510636</v>
      </c>
      <c r="S294" s="202">
        <v>0</v>
      </c>
      <c r="T294" s="203">
        <f>S294*H294</f>
        <v>0</v>
      </c>
      <c r="AR294" s="24" t="s">
        <v>145</v>
      </c>
      <c r="AT294" s="24" t="s">
        <v>140</v>
      </c>
      <c r="AU294" s="24" t="s">
        <v>82</v>
      </c>
      <c r="AY294" s="24" t="s">
        <v>138</v>
      </c>
      <c r="BE294" s="204">
        <f>IF(N294="základní",J294,0)</f>
        <v>0</v>
      </c>
      <c r="BF294" s="204">
        <f>IF(N294="snížená",J294,0)</f>
        <v>0</v>
      </c>
      <c r="BG294" s="204">
        <f>IF(N294="zákl. přenesená",J294,0)</f>
        <v>0</v>
      </c>
      <c r="BH294" s="204">
        <f>IF(N294="sníž. přenesená",J294,0)</f>
        <v>0</v>
      </c>
      <c r="BI294" s="204">
        <f>IF(N294="nulová",J294,0)</f>
        <v>0</v>
      </c>
      <c r="BJ294" s="24" t="s">
        <v>80</v>
      </c>
      <c r="BK294" s="204">
        <f>ROUND(I294*H294,2)</f>
        <v>0</v>
      </c>
      <c r="BL294" s="24" t="s">
        <v>145</v>
      </c>
      <c r="BM294" s="24" t="s">
        <v>434</v>
      </c>
    </row>
    <row r="295" spans="2:51" s="12" customFormat="1" ht="13.5">
      <c r="B295" s="219"/>
      <c r="C295" s="220"/>
      <c r="D295" s="205" t="s">
        <v>149</v>
      </c>
      <c r="E295" s="232" t="s">
        <v>21</v>
      </c>
      <c r="F295" s="233" t="s">
        <v>435</v>
      </c>
      <c r="G295" s="220"/>
      <c r="H295" s="234">
        <v>6</v>
      </c>
      <c r="I295" s="225"/>
      <c r="J295" s="220"/>
      <c r="K295" s="220"/>
      <c r="L295" s="226"/>
      <c r="M295" s="227"/>
      <c r="N295" s="228"/>
      <c r="O295" s="228"/>
      <c r="P295" s="228"/>
      <c r="Q295" s="228"/>
      <c r="R295" s="228"/>
      <c r="S295" s="228"/>
      <c r="T295" s="229"/>
      <c r="AT295" s="230" t="s">
        <v>149</v>
      </c>
      <c r="AU295" s="230" t="s">
        <v>82</v>
      </c>
      <c r="AV295" s="12" t="s">
        <v>82</v>
      </c>
      <c r="AW295" s="12" t="s">
        <v>35</v>
      </c>
      <c r="AX295" s="12" t="s">
        <v>72</v>
      </c>
      <c r="AY295" s="230" t="s">
        <v>138</v>
      </c>
    </row>
    <row r="296" spans="2:51" s="12" customFormat="1" ht="13.5">
      <c r="B296" s="219"/>
      <c r="C296" s="220"/>
      <c r="D296" s="205" t="s">
        <v>149</v>
      </c>
      <c r="E296" s="232" t="s">
        <v>21</v>
      </c>
      <c r="F296" s="233" t="s">
        <v>436</v>
      </c>
      <c r="G296" s="220"/>
      <c r="H296" s="234">
        <v>4.558</v>
      </c>
      <c r="I296" s="225"/>
      <c r="J296" s="220"/>
      <c r="K296" s="220"/>
      <c r="L296" s="226"/>
      <c r="M296" s="227"/>
      <c r="N296" s="228"/>
      <c r="O296" s="228"/>
      <c r="P296" s="228"/>
      <c r="Q296" s="228"/>
      <c r="R296" s="228"/>
      <c r="S296" s="228"/>
      <c r="T296" s="229"/>
      <c r="AT296" s="230" t="s">
        <v>149</v>
      </c>
      <c r="AU296" s="230" t="s">
        <v>82</v>
      </c>
      <c r="AV296" s="12" t="s">
        <v>82</v>
      </c>
      <c r="AW296" s="12" t="s">
        <v>35</v>
      </c>
      <c r="AX296" s="12" t="s">
        <v>72</v>
      </c>
      <c r="AY296" s="230" t="s">
        <v>138</v>
      </c>
    </row>
    <row r="297" spans="2:51" s="12" customFormat="1" ht="13.5">
      <c r="B297" s="219"/>
      <c r="C297" s="220"/>
      <c r="D297" s="205" t="s">
        <v>149</v>
      </c>
      <c r="E297" s="232" t="s">
        <v>21</v>
      </c>
      <c r="F297" s="233" t="s">
        <v>437</v>
      </c>
      <c r="G297" s="220"/>
      <c r="H297" s="234">
        <v>0.6</v>
      </c>
      <c r="I297" s="225"/>
      <c r="J297" s="220"/>
      <c r="K297" s="220"/>
      <c r="L297" s="226"/>
      <c r="M297" s="227"/>
      <c r="N297" s="228"/>
      <c r="O297" s="228"/>
      <c r="P297" s="228"/>
      <c r="Q297" s="228"/>
      <c r="R297" s="228"/>
      <c r="S297" s="228"/>
      <c r="T297" s="229"/>
      <c r="AT297" s="230" t="s">
        <v>149</v>
      </c>
      <c r="AU297" s="230" t="s">
        <v>82</v>
      </c>
      <c r="AV297" s="12" t="s">
        <v>82</v>
      </c>
      <c r="AW297" s="12" t="s">
        <v>35</v>
      </c>
      <c r="AX297" s="12" t="s">
        <v>72</v>
      </c>
      <c r="AY297" s="230" t="s">
        <v>138</v>
      </c>
    </row>
    <row r="298" spans="2:51" s="12" customFormat="1" ht="13.5">
      <c r="B298" s="219"/>
      <c r="C298" s="220"/>
      <c r="D298" s="205" t="s">
        <v>149</v>
      </c>
      <c r="E298" s="232" t="s">
        <v>21</v>
      </c>
      <c r="F298" s="233" t="s">
        <v>438</v>
      </c>
      <c r="G298" s="220"/>
      <c r="H298" s="234">
        <v>11.395</v>
      </c>
      <c r="I298" s="225"/>
      <c r="J298" s="220"/>
      <c r="K298" s="220"/>
      <c r="L298" s="226"/>
      <c r="M298" s="227"/>
      <c r="N298" s="228"/>
      <c r="O298" s="228"/>
      <c r="P298" s="228"/>
      <c r="Q298" s="228"/>
      <c r="R298" s="228"/>
      <c r="S298" s="228"/>
      <c r="T298" s="229"/>
      <c r="AT298" s="230" t="s">
        <v>149</v>
      </c>
      <c r="AU298" s="230" t="s">
        <v>82</v>
      </c>
      <c r="AV298" s="12" t="s">
        <v>82</v>
      </c>
      <c r="AW298" s="12" t="s">
        <v>35</v>
      </c>
      <c r="AX298" s="12" t="s">
        <v>72</v>
      </c>
      <c r="AY298" s="230" t="s">
        <v>138</v>
      </c>
    </row>
    <row r="299" spans="2:51" s="11" customFormat="1" ht="13.5">
      <c r="B299" s="208"/>
      <c r="C299" s="209"/>
      <c r="D299" s="205" t="s">
        <v>149</v>
      </c>
      <c r="E299" s="210" t="s">
        <v>21</v>
      </c>
      <c r="F299" s="211" t="s">
        <v>439</v>
      </c>
      <c r="G299" s="209"/>
      <c r="H299" s="212" t="s">
        <v>21</v>
      </c>
      <c r="I299" s="213"/>
      <c r="J299" s="209"/>
      <c r="K299" s="209"/>
      <c r="L299" s="214"/>
      <c r="M299" s="215"/>
      <c r="N299" s="216"/>
      <c r="O299" s="216"/>
      <c r="P299" s="216"/>
      <c r="Q299" s="216"/>
      <c r="R299" s="216"/>
      <c r="S299" s="216"/>
      <c r="T299" s="217"/>
      <c r="AT299" s="218" t="s">
        <v>149</v>
      </c>
      <c r="AU299" s="218" t="s">
        <v>82</v>
      </c>
      <c r="AV299" s="11" t="s">
        <v>80</v>
      </c>
      <c r="AW299" s="11" t="s">
        <v>35</v>
      </c>
      <c r="AX299" s="11" t="s">
        <v>72</v>
      </c>
      <c r="AY299" s="218" t="s">
        <v>138</v>
      </c>
    </row>
    <row r="300" spans="2:51" s="12" customFormat="1" ht="13.5">
      <c r="B300" s="219"/>
      <c r="C300" s="220"/>
      <c r="D300" s="205" t="s">
        <v>149</v>
      </c>
      <c r="E300" s="232" t="s">
        <v>21</v>
      </c>
      <c r="F300" s="233" t="s">
        <v>254</v>
      </c>
      <c r="G300" s="220"/>
      <c r="H300" s="234">
        <v>20</v>
      </c>
      <c r="I300" s="225"/>
      <c r="J300" s="220"/>
      <c r="K300" s="220"/>
      <c r="L300" s="226"/>
      <c r="M300" s="227"/>
      <c r="N300" s="228"/>
      <c r="O300" s="228"/>
      <c r="P300" s="228"/>
      <c r="Q300" s="228"/>
      <c r="R300" s="228"/>
      <c r="S300" s="228"/>
      <c r="T300" s="229"/>
      <c r="AT300" s="230" t="s">
        <v>149</v>
      </c>
      <c r="AU300" s="230" t="s">
        <v>82</v>
      </c>
      <c r="AV300" s="12" t="s">
        <v>82</v>
      </c>
      <c r="AW300" s="12" t="s">
        <v>35</v>
      </c>
      <c r="AX300" s="12" t="s">
        <v>72</v>
      </c>
      <c r="AY300" s="230" t="s">
        <v>138</v>
      </c>
    </row>
    <row r="301" spans="2:51" s="13" customFormat="1" ht="13.5">
      <c r="B301" s="235"/>
      <c r="C301" s="236"/>
      <c r="D301" s="221" t="s">
        <v>149</v>
      </c>
      <c r="E301" s="237" t="s">
        <v>21</v>
      </c>
      <c r="F301" s="238" t="s">
        <v>213</v>
      </c>
      <c r="G301" s="236"/>
      <c r="H301" s="239">
        <v>42.553</v>
      </c>
      <c r="I301" s="240"/>
      <c r="J301" s="236"/>
      <c r="K301" s="236"/>
      <c r="L301" s="241"/>
      <c r="M301" s="242"/>
      <c r="N301" s="243"/>
      <c r="O301" s="243"/>
      <c r="P301" s="243"/>
      <c r="Q301" s="243"/>
      <c r="R301" s="243"/>
      <c r="S301" s="243"/>
      <c r="T301" s="244"/>
      <c r="AT301" s="245" t="s">
        <v>149</v>
      </c>
      <c r="AU301" s="245" t="s">
        <v>82</v>
      </c>
      <c r="AV301" s="13" t="s">
        <v>145</v>
      </c>
      <c r="AW301" s="13" t="s">
        <v>35</v>
      </c>
      <c r="AX301" s="13" t="s">
        <v>80</v>
      </c>
      <c r="AY301" s="245" t="s">
        <v>138</v>
      </c>
    </row>
    <row r="302" spans="2:65" s="1" customFormat="1" ht="22.5" customHeight="1">
      <c r="B302" s="41"/>
      <c r="C302" s="193" t="s">
        <v>440</v>
      </c>
      <c r="D302" s="193" t="s">
        <v>140</v>
      </c>
      <c r="E302" s="194" t="s">
        <v>441</v>
      </c>
      <c r="F302" s="195" t="s">
        <v>442</v>
      </c>
      <c r="G302" s="196" t="s">
        <v>143</v>
      </c>
      <c r="H302" s="197">
        <v>2.655</v>
      </c>
      <c r="I302" s="198"/>
      <c r="J302" s="199">
        <f>ROUND(I302*H302,2)</f>
        <v>0</v>
      </c>
      <c r="K302" s="195" t="s">
        <v>144</v>
      </c>
      <c r="L302" s="61"/>
      <c r="M302" s="200" t="s">
        <v>21</v>
      </c>
      <c r="N302" s="201" t="s">
        <v>43</v>
      </c>
      <c r="O302" s="42"/>
      <c r="P302" s="202">
        <f>O302*H302</f>
        <v>0</v>
      </c>
      <c r="Q302" s="202">
        <v>2.25634</v>
      </c>
      <c r="R302" s="202">
        <f>Q302*H302</f>
        <v>5.990582699999999</v>
      </c>
      <c r="S302" s="202">
        <v>0</v>
      </c>
      <c r="T302" s="203">
        <f>S302*H302</f>
        <v>0</v>
      </c>
      <c r="AR302" s="24" t="s">
        <v>145</v>
      </c>
      <c r="AT302" s="24" t="s">
        <v>140</v>
      </c>
      <c r="AU302" s="24" t="s">
        <v>82</v>
      </c>
      <c r="AY302" s="24" t="s">
        <v>138</v>
      </c>
      <c r="BE302" s="204">
        <f>IF(N302="základní",J302,0)</f>
        <v>0</v>
      </c>
      <c r="BF302" s="204">
        <f>IF(N302="snížená",J302,0)</f>
        <v>0</v>
      </c>
      <c r="BG302" s="204">
        <f>IF(N302="zákl. přenesená",J302,0)</f>
        <v>0</v>
      </c>
      <c r="BH302" s="204">
        <f>IF(N302="sníž. přenesená",J302,0)</f>
        <v>0</v>
      </c>
      <c r="BI302" s="204">
        <f>IF(N302="nulová",J302,0)</f>
        <v>0</v>
      </c>
      <c r="BJ302" s="24" t="s">
        <v>80</v>
      </c>
      <c r="BK302" s="204">
        <f>ROUND(I302*H302,2)</f>
        <v>0</v>
      </c>
      <c r="BL302" s="24" t="s">
        <v>145</v>
      </c>
      <c r="BM302" s="24" t="s">
        <v>443</v>
      </c>
    </row>
    <row r="303" spans="2:47" s="1" customFormat="1" ht="175.5">
      <c r="B303" s="41"/>
      <c r="C303" s="63"/>
      <c r="D303" s="205" t="s">
        <v>147</v>
      </c>
      <c r="E303" s="63"/>
      <c r="F303" s="206" t="s">
        <v>444</v>
      </c>
      <c r="G303" s="63"/>
      <c r="H303" s="63"/>
      <c r="I303" s="163"/>
      <c r="J303" s="63"/>
      <c r="K303" s="63"/>
      <c r="L303" s="61"/>
      <c r="M303" s="207"/>
      <c r="N303" s="42"/>
      <c r="O303" s="42"/>
      <c r="P303" s="42"/>
      <c r="Q303" s="42"/>
      <c r="R303" s="42"/>
      <c r="S303" s="42"/>
      <c r="T303" s="78"/>
      <c r="AT303" s="24" t="s">
        <v>147</v>
      </c>
      <c r="AU303" s="24" t="s">
        <v>82</v>
      </c>
    </row>
    <row r="304" spans="2:51" s="12" customFormat="1" ht="13.5">
      <c r="B304" s="219"/>
      <c r="C304" s="220"/>
      <c r="D304" s="221" t="s">
        <v>149</v>
      </c>
      <c r="E304" s="222" t="s">
        <v>21</v>
      </c>
      <c r="F304" s="223" t="s">
        <v>445</v>
      </c>
      <c r="G304" s="220"/>
      <c r="H304" s="224">
        <v>2.655</v>
      </c>
      <c r="I304" s="225"/>
      <c r="J304" s="220"/>
      <c r="K304" s="220"/>
      <c r="L304" s="226"/>
      <c r="M304" s="227"/>
      <c r="N304" s="228"/>
      <c r="O304" s="228"/>
      <c r="P304" s="228"/>
      <c r="Q304" s="228"/>
      <c r="R304" s="228"/>
      <c r="S304" s="228"/>
      <c r="T304" s="229"/>
      <c r="AT304" s="230" t="s">
        <v>149</v>
      </c>
      <c r="AU304" s="230" t="s">
        <v>82</v>
      </c>
      <c r="AV304" s="12" t="s">
        <v>82</v>
      </c>
      <c r="AW304" s="12" t="s">
        <v>35</v>
      </c>
      <c r="AX304" s="12" t="s">
        <v>80</v>
      </c>
      <c r="AY304" s="230" t="s">
        <v>138</v>
      </c>
    </row>
    <row r="305" spans="2:65" s="1" customFormat="1" ht="22.5" customHeight="1">
      <c r="B305" s="41"/>
      <c r="C305" s="193" t="s">
        <v>446</v>
      </c>
      <c r="D305" s="193" t="s">
        <v>140</v>
      </c>
      <c r="E305" s="194" t="s">
        <v>447</v>
      </c>
      <c r="F305" s="195" t="s">
        <v>448</v>
      </c>
      <c r="G305" s="196" t="s">
        <v>143</v>
      </c>
      <c r="H305" s="197">
        <v>2.655</v>
      </c>
      <c r="I305" s="198"/>
      <c r="J305" s="199">
        <f>ROUND(I305*H305,2)</f>
        <v>0</v>
      </c>
      <c r="K305" s="195" t="s">
        <v>144</v>
      </c>
      <c r="L305" s="61"/>
      <c r="M305" s="200" t="s">
        <v>21</v>
      </c>
      <c r="N305" s="201" t="s">
        <v>43</v>
      </c>
      <c r="O305" s="42"/>
      <c r="P305" s="202">
        <f>O305*H305</f>
        <v>0</v>
      </c>
      <c r="Q305" s="202">
        <v>0</v>
      </c>
      <c r="R305" s="202">
        <f>Q305*H305</f>
        <v>0</v>
      </c>
      <c r="S305" s="202">
        <v>0</v>
      </c>
      <c r="T305" s="203">
        <f>S305*H305</f>
        <v>0</v>
      </c>
      <c r="AR305" s="24" t="s">
        <v>145</v>
      </c>
      <c r="AT305" s="24" t="s">
        <v>140</v>
      </c>
      <c r="AU305" s="24" t="s">
        <v>82</v>
      </c>
      <c r="AY305" s="24" t="s">
        <v>138</v>
      </c>
      <c r="BE305" s="204">
        <f>IF(N305="základní",J305,0)</f>
        <v>0</v>
      </c>
      <c r="BF305" s="204">
        <f>IF(N305="snížená",J305,0)</f>
        <v>0</v>
      </c>
      <c r="BG305" s="204">
        <f>IF(N305="zákl. přenesená",J305,0)</f>
        <v>0</v>
      </c>
      <c r="BH305" s="204">
        <f>IF(N305="sníž. přenesená",J305,0)</f>
        <v>0</v>
      </c>
      <c r="BI305" s="204">
        <f>IF(N305="nulová",J305,0)</f>
        <v>0</v>
      </c>
      <c r="BJ305" s="24" t="s">
        <v>80</v>
      </c>
      <c r="BK305" s="204">
        <f>ROUND(I305*H305,2)</f>
        <v>0</v>
      </c>
      <c r="BL305" s="24" t="s">
        <v>145</v>
      </c>
      <c r="BM305" s="24" t="s">
        <v>449</v>
      </c>
    </row>
    <row r="306" spans="2:47" s="1" customFormat="1" ht="81">
      <c r="B306" s="41"/>
      <c r="C306" s="63"/>
      <c r="D306" s="221" t="s">
        <v>147</v>
      </c>
      <c r="E306" s="63"/>
      <c r="F306" s="231" t="s">
        <v>450</v>
      </c>
      <c r="G306" s="63"/>
      <c r="H306" s="63"/>
      <c r="I306" s="163"/>
      <c r="J306" s="63"/>
      <c r="K306" s="63"/>
      <c r="L306" s="61"/>
      <c r="M306" s="207"/>
      <c r="N306" s="42"/>
      <c r="O306" s="42"/>
      <c r="P306" s="42"/>
      <c r="Q306" s="42"/>
      <c r="R306" s="42"/>
      <c r="S306" s="42"/>
      <c r="T306" s="78"/>
      <c r="AT306" s="24" t="s">
        <v>147</v>
      </c>
      <c r="AU306" s="24" t="s">
        <v>82</v>
      </c>
    </row>
    <row r="307" spans="2:65" s="1" customFormat="1" ht="22.5" customHeight="1">
      <c r="B307" s="41"/>
      <c r="C307" s="193" t="s">
        <v>451</v>
      </c>
      <c r="D307" s="193" t="s">
        <v>140</v>
      </c>
      <c r="E307" s="194" t="s">
        <v>452</v>
      </c>
      <c r="F307" s="195" t="s">
        <v>453</v>
      </c>
      <c r="G307" s="196" t="s">
        <v>175</v>
      </c>
      <c r="H307" s="197">
        <v>53.102</v>
      </c>
      <c r="I307" s="198"/>
      <c r="J307" s="199">
        <f>ROUND(I307*H307,2)</f>
        <v>0</v>
      </c>
      <c r="K307" s="195" t="s">
        <v>144</v>
      </c>
      <c r="L307" s="61"/>
      <c r="M307" s="200" t="s">
        <v>21</v>
      </c>
      <c r="N307" s="201" t="s">
        <v>43</v>
      </c>
      <c r="O307" s="42"/>
      <c r="P307" s="202">
        <f>O307*H307</f>
        <v>0</v>
      </c>
      <c r="Q307" s="202">
        <v>0.00012</v>
      </c>
      <c r="R307" s="202">
        <f>Q307*H307</f>
        <v>0.0063722399999999995</v>
      </c>
      <c r="S307" s="202">
        <v>0</v>
      </c>
      <c r="T307" s="203">
        <f>S307*H307</f>
        <v>0</v>
      </c>
      <c r="AR307" s="24" t="s">
        <v>145</v>
      </c>
      <c r="AT307" s="24" t="s">
        <v>140</v>
      </c>
      <c r="AU307" s="24" t="s">
        <v>82</v>
      </c>
      <c r="AY307" s="24" t="s">
        <v>138</v>
      </c>
      <c r="BE307" s="204">
        <f>IF(N307="základní",J307,0)</f>
        <v>0</v>
      </c>
      <c r="BF307" s="204">
        <f>IF(N307="snížená",J307,0)</f>
        <v>0</v>
      </c>
      <c r="BG307" s="204">
        <f>IF(N307="zákl. přenesená",J307,0)</f>
        <v>0</v>
      </c>
      <c r="BH307" s="204">
        <f>IF(N307="sníž. přenesená",J307,0)</f>
        <v>0</v>
      </c>
      <c r="BI307" s="204">
        <f>IF(N307="nulová",J307,0)</f>
        <v>0</v>
      </c>
      <c r="BJ307" s="24" t="s">
        <v>80</v>
      </c>
      <c r="BK307" s="204">
        <f>ROUND(I307*H307,2)</f>
        <v>0</v>
      </c>
      <c r="BL307" s="24" t="s">
        <v>145</v>
      </c>
      <c r="BM307" s="24" t="s">
        <v>454</v>
      </c>
    </row>
    <row r="308" spans="2:51" s="12" customFormat="1" ht="13.5">
      <c r="B308" s="219"/>
      <c r="C308" s="220"/>
      <c r="D308" s="221" t="s">
        <v>149</v>
      </c>
      <c r="E308" s="222" t="s">
        <v>21</v>
      </c>
      <c r="F308" s="223" t="s">
        <v>455</v>
      </c>
      <c r="G308" s="220"/>
      <c r="H308" s="224">
        <v>53.102</v>
      </c>
      <c r="I308" s="225"/>
      <c r="J308" s="220"/>
      <c r="K308" s="220"/>
      <c r="L308" s="226"/>
      <c r="M308" s="227"/>
      <c r="N308" s="228"/>
      <c r="O308" s="228"/>
      <c r="P308" s="228"/>
      <c r="Q308" s="228"/>
      <c r="R308" s="228"/>
      <c r="S308" s="228"/>
      <c r="T308" s="229"/>
      <c r="AT308" s="230" t="s">
        <v>149</v>
      </c>
      <c r="AU308" s="230" t="s">
        <v>82</v>
      </c>
      <c r="AV308" s="12" t="s">
        <v>82</v>
      </c>
      <c r="AW308" s="12" t="s">
        <v>35</v>
      </c>
      <c r="AX308" s="12" t="s">
        <v>80</v>
      </c>
      <c r="AY308" s="230" t="s">
        <v>138</v>
      </c>
    </row>
    <row r="309" spans="2:65" s="1" customFormat="1" ht="22.5" customHeight="1">
      <c r="B309" s="41"/>
      <c r="C309" s="193" t="s">
        <v>456</v>
      </c>
      <c r="D309" s="193" t="s">
        <v>140</v>
      </c>
      <c r="E309" s="194" t="s">
        <v>457</v>
      </c>
      <c r="F309" s="195" t="s">
        <v>458</v>
      </c>
      <c r="G309" s="196" t="s">
        <v>267</v>
      </c>
      <c r="H309" s="197">
        <v>50.84</v>
      </c>
      <c r="I309" s="198"/>
      <c r="J309" s="199">
        <f>ROUND(I309*H309,2)</f>
        <v>0</v>
      </c>
      <c r="K309" s="195" t="s">
        <v>144</v>
      </c>
      <c r="L309" s="61"/>
      <c r="M309" s="200" t="s">
        <v>21</v>
      </c>
      <c r="N309" s="201" t="s">
        <v>43</v>
      </c>
      <c r="O309" s="42"/>
      <c r="P309" s="202">
        <f>O309*H309</f>
        <v>0</v>
      </c>
      <c r="Q309" s="202">
        <v>6E-05</v>
      </c>
      <c r="R309" s="202">
        <f>Q309*H309</f>
        <v>0.0030504000000000004</v>
      </c>
      <c r="S309" s="202">
        <v>0</v>
      </c>
      <c r="T309" s="203">
        <f>S309*H309</f>
        <v>0</v>
      </c>
      <c r="AR309" s="24" t="s">
        <v>145</v>
      </c>
      <c r="AT309" s="24" t="s">
        <v>140</v>
      </c>
      <c r="AU309" s="24" t="s">
        <v>82</v>
      </c>
      <c r="AY309" s="24" t="s">
        <v>138</v>
      </c>
      <c r="BE309" s="204">
        <f>IF(N309="základní",J309,0)</f>
        <v>0</v>
      </c>
      <c r="BF309" s="204">
        <f>IF(N309="snížená",J309,0)</f>
        <v>0</v>
      </c>
      <c r="BG309" s="204">
        <f>IF(N309="zákl. přenesená",J309,0)</f>
        <v>0</v>
      </c>
      <c r="BH309" s="204">
        <f>IF(N309="sníž. přenesená",J309,0)</f>
        <v>0</v>
      </c>
      <c r="BI309" s="204">
        <f>IF(N309="nulová",J309,0)</f>
        <v>0</v>
      </c>
      <c r="BJ309" s="24" t="s">
        <v>80</v>
      </c>
      <c r="BK309" s="204">
        <f>ROUND(I309*H309,2)</f>
        <v>0</v>
      </c>
      <c r="BL309" s="24" t="s">
        <v>145</v>
      </c>
      <c r="BM309" s="24" t="s">
        <v>459</v>
      </c>
    </row>
    <row r="310" spans="2:47" s="1" customFormat="1" ht="27">
      <c r="B310" s="41"/>
      <c r="C310" s="63"/>
      <c r="D310" s="205" t="s">
        <v>160</v>
      </c>
      <c r="E310" s="63"/>
      <c r="F310" s="206" t="s">
        <v>460</v>
      </c>
      <c r="G310" s="63"/>
      <c r="H310" s="63"/>
      <c r="I310" s="163"/>
      <c r="J310" s="63"/>
      <c r="K310" s="63"/>
      <c r="L310" s="61"/>
      <c r="M310" s="207"/>
      <c r="N310" s="42"/>
      <c r="O310" s="42"/>
      <c r="P310" s="42"/>
      <c r="Q310" s="42"/>
      <c r="R310" s="42"/>
      <c r="S310" s="42"/>
      <c r="T310" s="78"/>
      <c r="AT310" s="24" t="s">
        <v>160</v>
      </c>
      <c r="AU310" s="24" t="s">
        <v>82</v>
      </c>
    </row>
    <row r="311" spans="2:51" s="11" customFormat="1" ht="13.5">
      <c r="B311" s="208"/>
      <c r="C311" s="209"/>
      <c r="D311" s="205" t="s">
        <v>149</v>
      </c>
      <c r="E311" s="210" t="s">
        <v>21</v>
      </c>
      <c r="F311" s="211" t="s">
        <v>334</v>
      </c>
      <c r="G311" s="209"/>
      <c r="H311" s="212" t="s">
        <v>21</v>
      </c>
      <c r="I311" s="213"/>
      <c r="J311" s="209"/>
      <c r="K311" s="209"/>
      <c r="L311" s="214"/>
      <c r="M311" s="215"/>
      <c r="N311" s="216"/>
      <c r="O311" s="216"/>
      <c r="P311" s="216"/>
      <c r="Q311" s="216"/>
      <c r="R311" s="216"/>
      <c r="S311" s="216"/>
      <c r="T311" s="217"/>
      <c r="AT311" s="218" t="s">
        <v>149</v>
      </c>
      <c r="AU311" s="218" t="s">
        <v>82</v>
      </c>
      <c r="AV311" s="11" t="s">
        <v>80</v>
      </c>
      <c r="AW311" s="11" t="s">
        <v>35</v>
      </c>
      <c r="AX311" s="11" t="s">
        <v>72</v>
      </c>
      <c r="AY311" s="218" t="s">
        <v>138</v>
      </c>
    </row>
    <row r="312" spans="2:51" s="12" customFormat="1" ht="13.5">
      <c r="B312" s="219"/>
      <c r="C312" s="220"/>
      <c r="D312" s="205" t="s">
        <v>149</v>
      </c>
      <c r="E312" s="232" t="s">
        <v>21</v>
      </c>
      <c r="F312" s="233" t="s">
        <v>461</v>
      </c>
      <c r="G312" s="220"/>
      <c r="H312" s="234">
        <v>23.42</v>
      </c>
      <c r="I312" s="225"/>
      <c r="J312" s="220"/>
      <c r="K312" s="220"/>
      <c r="L312" s="226"/>
      <c r="M312" s="227"/>
      <c r="N312" s="228"/>
      <c r="O312" s="228"/>
      <c r="P312" s="228"/>
      <c r="Q312" s="228"/>
      <c r="R312" s="228"/>
      <c r="S312" s="228"/>
      <c r="T312" s="229"/>
      <c r="AT312" s="230" t="s">
        <v>149</v>
      </c>
      <c r="AU312" s="230" t="s">
        <v>82</v>
      </c>
      <c r="AV312" s="12" t="s">
        <v>82</v>
      </c>
      <c r="AW312" s="12" t="s">
        <v>35</v>
      </c>
      <c r="AX312" s="12" t="s">
        <v>72</v>
      </c>
      <c r="AY312" s="230" t="s">
        <v>138</v>
      </c>
    </row>
    <row r="313" spans="2:51" s="11" customFormat="1" ht="13.5">
      <c r="B313" s="208"/>
      <c r="C313" s="209"/>
      <c r="D313" s="205" t="s">
        <v>149</v>
      </c>
      <c r="E313" s="210" t="s">
        <v>21</v>
      </c>
      <c r="F313" s="211" t="s">
        <v>340</v>
      </c>
      <c r="G313" s="209"/>
      <c r="H313" s="212" t="s">
        <v>21</v>
      </c>
      <c r="I313" s="213"/>
      <c r="J313" s="209"/>
      <c r="K313" s="209"/>
      <c r="L313" s="214"/>
      <c r="M313" s="215"/>
      <c r="N313" s="216"/>
      <c r="O313" s="216"/>
      <c r="P313" s="216"/>
      <c r="Q313" s="216"/>
      <c r="R313" s="216"/>
      <c r="S313" s="216"/>
      <c r="T313" s="217"/>
      <c r="AT313" s="218" t="s">
        <v>149</v>
      </c>
      <c r="AU313" s="218" t="s">
        <v>82</v>
      </c>
      <c r="AV313" s="11" t="s">
        <v>80</v>
      </c>
      <c r="AW313" s="11" t="s">
        <v>35</v>
      </c>
      <c r="AX313" s="11" t="s">
        <v>72</v>
      </c>
      <c r="AY313" s="218" t="s">
        <v>138</v>
      </c>
    </row>
    <row r="314" spans="2:51" s="12" customFormat="1" ht="13.5">
      <c r="B314" s="219"/>
      <c r="C314" s="220"/>
      <c r="D314" s="205" t="s">
        <v>149</v>
      </c>
      <c r="E314" s="232" t="s">
        <v>21</v>
      </c>
      <c r="F314" s="233" t="s">
        <v>462</v>
      </c>
      <c r="G314" s="220"/>
      <c r="H314" s="234">
        <v>9.38</v>
      </c>
      <c r="I314" s="225"/>
      <c r="J314" s="220"/>
      <c r="K314" s="220"/>
      <c r="L314" s="226"/>
      <c r="M314" s="227"/>
      <c r="N314" s="228"/>
      <c r="O314" s="228"/>
      <c r="P314" s="228"/>
      <c r="Q314" s="228"/>
      <c r="R314" s="228"/>
      <c r="S314" s="228"/>
      <c r="T314" s="229"/>
      <c r="AT314" s="230" t="s">
        <v>149</v>
      </c>
      <c r="AU314" s="230" t="s">
        <v>82</v>
      </c>
      <c r="AV314" s="12" t="s">
        <v>82</v>
      </c>
      <c r="AW314" s="12" t="s">
        <v>35</v>
      </c>
      <c r="AX314" s="12" t="s">
        <v>72</v>
      </c>
      <c r="AY314" s="230" t="s">
        <v>138</v>
      </c>
    </row>
    <row r="315" spans="2:51" s="11" customFormat="1" ht="13.5">
      <c r="B315" s="208"/>
      <c r="C315" s="209"/>
      <c r="D315" s="205" t="s">
        <v>149</v>
      </c>
      <c r="E315" s="210" t="s">
        <v>21</v>
      </c>
      <c r="F315" s="211" t="s">
        <v>343</v>
      </c>
      <c r="G315" s="209"/>
      <c r="H315" s="212" t="s">
        <v>21</v>
      </c>
      <c r="I315" s="213"/>
      <c r="J315" s="209"/>
      <c r="K315" s="209"/>
      <c r="L315" s="214"/>
      <c r="M315" s="215"/>
      <c r="N315" s="216"/>
      <c r="O315" s="216"/>
      <c r="P315" s="216"/>
      <c r="Q315" s="216"/>
      <c r="R315" s="216"/>
      <c r="S315" s="216"/>
      <c r="T315" s="217"/>
      <c r="AT315" s="218" t="s">
        <v>149</v>
      </c>
      <c r="AU315" s="218" t="s">
        <v>82</v>
      </c>
      <c r="AV315" s="11" t="s">
        <v>80</v>
      </c>
      <c r="AW315" s="11" t="s">
        <v>35</v>
      </c>
      <c r="AX315" s="11" t="s">
        <v>72</v>
      </c>
      <c r="AY315" s="218" t="s">
        <v>138</v>
      </c>
    </row>
    <row r="316" spans="2:51" s="12" customFormat="1" ht="13.5">
      <c r="B316" s="219"/>
      <c r="C316" s="220"/>
      <c r="D316" s="205" t="s">
        <v>149</v>
      </c>
      <c r="E316" s="232" t="s">
        <v>21</v>
      </c>
      <c r="F316" s="233" t="s">
        <v>463</v>
      </c>
      <c r="G316" s="220"/>
      <c r="H316" s="234">
        <v>18.04</v>
      </c>
      <c r="I316" s="225"/>
      <c r="J316" s="220"/>
      <c r="K316" s="220"/>
      <c r="L316" s="226"/>
      <c r="M316" s="227"/>
      <c r="N316" s="228"/>
      <c r="O316" s="228"/>
      <c r="P316" s="228"/>
      <c r="Q316" s="228"/>
      <c r="R316" s="228"/>
      <c r="S316" s="228"/>
      <c r="T316" s="229"/>
      <c r="AT316" s="230" t="s">
        <v>149</v>
      </c>
      <c r="AU316" s="230" t="s">
        <v>82</v>
      </c>
      <c r="AV316" s="12" t="s">
        <v>82</v>
      </c>
      <c r="AW316" s="12" t="s">
        <v>35</v>
      </c>
      <c r="AX316" s="12" t="s">
        <v>72</v>
      </c>
      <c r="AY316" s="230" t="s">
        <v>138</v>
      </c>
    </row>
    <row r="317" spans="2:51" s="13" customFormat="1" ht="13.5">
      <c r="B317" s="235"/>
      <c r="C317" s="236"/>
      <c r="D317" s="221" t="s">
        <v>149</v>
      </c>
      <c r="E317" s="237" t="s">
        <v>21</v>
      </c>
      <c r="F317" s="238" t="s">
        <v>213</v>
      </c>
      <c r="G317" s="236"/>
      <c r="H317" s="239">
        <v>50.84</v>
      </c>
      <c r="I317" s="240"/>
      <c r="J317" s="236"/>
      <c r="K317" s="236"/>
      <c r="L317" s="241"/>
      <c r="M317" s="242"/>
      <c r="N317" s="243"/>
      <c r="O317" s="243"/>
      <c r="P317" s="243"/>
      <c r="Q317" s="243"/>
      <c r="R317" s="243"/>
      <c r="S317" s="243"/>
      <c r="T317" s="244"/>
      <c r="AT317" s="245" t="s">
        <v>149</v>
      </c>
      <c r="AU317" s="245" t="s">
        <v>82</v>
      </c>
      <c r="AV317" s="13" t="s">
        <v>145</v>
      </c>
      <c r="AW317" s="13" t="s">
        <v>35</v>
      </c>
      <c r="AX317" s="13" t="s">
        <v>80</v>
      </c>
      <c r="AY317" s="245" t="s">
        <v>138</v>
      </c>
    </row>
    <row r="318" spans="2:65" s="1" customFormat="1" ht="22.5" customHeight="1">
      <c r="B318" s="41"/>
      <c r="C318" s="193" t="s">
        <v>464</v>
      </c>
      <c r="D318" s="193" t="s">
        <v>140</v>
      </c>
      <c r="E318" s="194" t="s">
        <v>465</v>
      </c>
      <c r="F318" s="195" t="s">
        <v>466</v>
      </c>
      <c r="G318" s="196" t="s">
        <v>250</v>
      </c>
      <c r="H318" s="197">
        <v>1</v>
      </c>
      <c r="I318" s="198"/>
      <c r="J318" s="199">
        <f>ROUND(I318*H318,2)</f>
        <v>0</v>
      </c>
      <c r="K318" s="195" t="s">
        <v>144</v>
      </c>
      <c r="L318" s="61"/>
      <c r="M318" s="200" t="s">
        <v>21</v>
      </c>
      <c r="N318" s="201" t="s">
        <v>43</v>
      </c>
      <c r="O318" s="42"/>
      <c r="P318" s="202">
        <f>O318*H318</f>
        <v>0</v>
      </c>
      <c r="Q318" s="202">
        <v>0.00048</v>
      </c>
      <c r="R318" s="202">
        <f>Q318*H318</f>
        <v>0.00048</v>
      </c>
      <c r="S318" s="202">
        <v>0</v>
      </c>
      <c r="T318" s="203">
        <f>S318*H318</f>
        <v>0</v>
      </c>
      <c r="AR318" s="24" t="s">
        <v>145</v>
      </c>
      <c r="AT318" s="24" t="s">
        <v>140</v>
      </c>
      <c r="AU318" s="24" t="s">
        <v>82</v>
      </c>
      <c r="AY318" s="24" t="s">
        <v>138</v>
      </c>
      <c r="BE318" s="204">
        <f>IF(N318="základní",J318,0)</f>
        <v>0</v>
      </c>
      <c r="BF318" s="204">
        <f>IF(N318="snížená",J318,0)</f>
        <v>0</v>
      </c>
      <c r="BG318" s="204">
        <f>IF(N318="zákl. přenesená",J318,0)</f>
        <v>0</v>
      </c>
      <c r="BH318" s="204">
        <f>IF(N318="sníž. přenesená",J318,0)</f>
        <v>0</v>
      </c>
      <c r="BI318" s="204">
        <f>IF(N318="nulová",J318,0)</f>
        <v>0</v>
      </c>
      <c r="BJ318" s="24" t="s">
        <v>80</v>
      </c>
      <c r="BK318" s="204">
        <f>ROUND(I318*H318,2)</f>
        <v>0</v>
      </c>
      <c r="BL318" s="24" t="s">
        <v>145</v>
      </c>
      <c r="BM318" s="24" t="s">
        <v>467</v>
      </c>
    </row>
    <row r="319" spans="2:47" s="1" customFormat="1" ht="121.5">
      <c r="B319" s="41"/>
      <c r="C319" s="63"/>
      <c r="D319" s="205" t="s">
        <v>147</v>
      </c>
      <c r="E319" s="63"/>
      <c r="F319" s="206" t="s">
        <v>468</v>
      </c>
      <c r="G319" s="63"/>
      <c r="H319" s="63"/>
      <c r="I319" s="163"/>
      <c r="J319" s="63"/>
      <c r="K319" s="63"/>
      <c r="L319" s="61"/>
      <c r="M319" s="207"/>
      <c r="N319" s="42"/>
      <c r="O319" s="42"/>
      <c r="P319" s="42"/>
      <c r="Q319" s="42"/>
      <c r="R319" s="42"/>
      <c r="S319" s="42"/>
      <c r="T319" s="78"/>
      <c r="AT319" s="24" t="s">
        <v>147</v>
      </c>
      <c r="AU319" s="24" t="s">
        <v>82</v>
      </c>
    </row>
    <row r="320" spans="2:51" s="11" customFormat="1" ht="13.5">
      <c r="B320" s="208"/>
      <c r="C320" s="209"/>
      <c r="D320" s="205" t="s">
        <v>149</v>
      </c>
      <c r="E320" s="210" t="s">
        <v>21</v>
      </c>
      <c r="F320" s="211" t="s">
        <v>469</v>
      </c>
      <c r="G320" s="209"/>
      <c r="H320" s="212" t="s">
        <v>21</v>
      </c>
      <c r="I320" s="213"/>
      <c r="J320" s="209"/>
      <c r="K320" s="209"/>
      <c r="L320" s="214"/>
      <c r="M320" s="215"/>
      <c r="N320" s="216"/>
      <c r="O320" s="216"/>
      <c r="P320" s="216"/>
      <c r="Q320" s="216"/>
      <c r="R320" s="216"/>
      <c r="S320" s="216"/>
      <c r="T320" s="217"/>
      <c r="AT320" s="218" t="s">
        <v>149</v>
      </c>
      <c r="AU320" s="218" t="s">
        <v>82</v>
      </c>
      <c r="AV320" s="11" t="s">
        <v>80</v>
      </c>
      <c r="AW320" s="11" t="s">
        <v>35</v>
      </c>
      <c r="AX320" s="11" t="s">
        <v>72</v>
      </c>
      <c r="AY320" s="218" t="s">
        <v>138</v>
      </c>
    </row>
    <row r="321" spans="2:51" s="12" customFormat="1" ht="13.5">
      <c r="B321" s="219"/>
      <c r="C321" s="220"/>
      <c r="D321" s="221" t="s">
        <v>149</v>
      </c>
      <c r="E321" s="222" t="s">
        <v>21</v>
      </c>
      <c r="F321" s="223" t="s">
        <v>80</v>
      </c>
      <c r="G321" s="220"/>
      <c r="H321" s="224">
        <v>1</v>
      </c>
      <c r="I321" s="225"/>
      <c r="J321" s="220"/>
      <c r="K321" s="220"/>
      <c r="L321" s="226"/>
      <c r="M321" s="227"/>
      <c r="N321" s="228"/>
      <c r="O321" s="228"/>
      <c r="P321" s="228"/>
      <c r="Q321" s="228"/>
      <c r="R321" s="228"/>
      <c r="S321" s="228"/>
      <c r="T321" s="229"/>
      <c r="AT321" s="230" t="s">
        <v>149</v>
      </c>
      <c r="AU321" s="230" t="s">
        <v>82</v>
      </c>
      <c r="AV321" s="12" t="s">
        <v>82</v>
      </c>
      <c r="AW321" s="12" t="s">
        <v>35</v>
      </c>
      <c r="AX321" s="12" t="s">
        <v>80</v>
      </c>
      <c r="AY321" s="230" t="s">
        <v>138</v>
      </c>
    </row>
    <row r="322" spans="2:65" s="1" customFormat="1" ht="22.5" customHeight="1">
      <c r="B322" s="41"/>
      <c r="C322" s="260" t="s">
        <v>470</v>
      </c>
      <c r="D322" s="260" t="s">
        <v>369</v>
      </c>
      <c r="E322" s="261" t="s">
        <v>471</v>
      </c>
      <c r="F322" s="262" t="s">
        <v>472</v>
      </c>
      <c r="G322" s="263" t="s">
        <v>250</v>
      </c>
      <c r="H322" s="264">
        <v>1</v>
      </c>
      <c r="I322" s="265"/>
      <c r="J322" s="266">
        <f>ROUND(I322*H322,2)</f>
        <v>0</v>
      </c>
      <c r="K322" s="262" t="s">
        <v>144</v>
      </c>
      <c r="L322" s="267"/>
      <c r="M322" s="268" t="s">
        <v>21</v>
      </c>
      <c r="N322" s="269" t="s">
        <v>43</v>
      </c>
      <c r="O322" s="42"/>
      <c r="P322" s="202">
        <f>O322*H322</f>
        <v>0</v>
      </c>
      <c r="Q322" s="202">
        <v>0.01622</v>
      </c>
      <c r="R322" s="202">
        <f>Q322*H322</f>
        <v>0.01622</v>
      </c>
      <c r="S322" s="202">
        <v>0</v>
      </c>
      <c r="T322" s="203">
        <f>S322*H322</f>
        <v>0</v>
      </c>
      <c r="AR322" s="24" t="s">
        <v>182</v>
      </c>
      <c r="AT322" s="24" t="s">
        <v>369</v>
      </c>
      <c r="AU322" s="24" t="s">
        <v>82</v>
      </c>
      <c r="AY322" s="24" t="s">
        <v>138</v>
      </c>
      <c r="BE322" s="204">
        <f>IF(N322="základní",J322,0)</f>
        <v>0</v>
      </c>
      <c r="BF322" s="204">
        <f>IF(N322="snížená",J322,0)</f>
        <v>0</v>
      </c>
      <c r="BG322" s="204">
        <f>IF(N322="zákl. přenesená",J322,0)</f>
        <v>0</v>
      </c>
      <c r="BH322" s="204">
        <f>IF(N322="sníž. přenesená",J322,0)</f>
        <v>0</v>
      </c>
      <c r="BI322" s="204">
        <f>IF(N322="nulová",J322,0)</f>
        <v>0</v>
      </c>
      <c r="BJ322" s="24" t="s">
        <v>80</v>
      </c>
      <c r="BK322" s="204">
        <f>ROUND(I322*H322,2)</f>
        <v>0</v>
      </c>
      <c r="BL322" s="24" t="s">
        <v>145</v>
      </c>
      <c r="BM322" s="24" t="s">
        <v>473</v>
      </c>
    </row>
    <row r="323" spans="2:63" s="10" customFormat="1" ht="29.85" customHeight="1">
      <c r="B323" s="176"/>
      <c r="C323" s="177"/>
      <c r="D323" s="190" t="s">
        <v>71</v>
      </c>
      <c r="E323" s="191" t="s">
        <v>189</v>
      </c>
      <c r="F323" s="191" t="s">
        <v>474</v>
      </c>
      <c r="G323" s="177"/>
      <c r="H323" s="177"/>
      <c r="I323" s="180"/>
      <c r="J323" s="192">
        <f>BK323</f>
        <v>0</v>
      </c>
      <c r="K323" s="177"/>
      <c r="L323" s="182"/>
      <c r="M323" s="183"/>
      <c r="N323" s="184"/>
      <c r="O323" s="184"/>
      <c r="P323" s="185">
        <f>SUM(P324:P360)</f>
        <v>0</v>
      </c>
      <c r="Q323" s="184"/>
      <c r="R323" s="185">
        <f>SUM(R324:R360)</f>
        <v>0.06948553</v>
      </c>
      <c r="S323" s="184"/>
      <c r="T323" s="186">
        <f>SUM(T324:T360)</f>
        <v>83.798</v>
      </c>
      <c r="AR323" s="187" t="s">
        <v>80</v>
      </c>
      <c r="AT323" s="188" t="s">
        <v>71</v>
      </c>
      <c r="AU323" s="188" t="s">
        <v>80</v>
      </c>
      <c r="AY323" s="187" t="s">
        <v>138</v>
      </c>
      <c r="BK323" s="189">
        <f>SUM(BK324:BK360)</f>
        <v>0</v>
      </c>
    </row>
    <row r="324" spans="2:65" s="1" customFormat="1" ht="22.5" customHeight="1">
      <c r="B324" s="41"/>
      <c r="C324" s="193" t="s">
        <v>475</v>
      </c>
      <c r="D324" s="193" t="s">
        <v>140</v>
      </c>
      <c r="E324" s="194" t="s">
        <v>476</v>
      </c>
      <c r="F324" s="195" t="s">
        <v>477</v>
      </c>
      <c r="G324" s="196" t="s">
        <v>175</v>
      </c>
      <c r="H324" s="197">
        <v>116.319</v>
      </c>
      <c r="I324" s="198"/>
      <c r="J324" s="199">
        <f>ROUND(I324*H324,2)</f>
        <v>0</v>
      </c>
      <c r="K324" s="195" t="s">
        <v>144</v>
      </c>
      <c r="L324" s="61"/>
      <c r="M324" s="200" t="s">
        <v>21</v>
      </c>
      <c r="N324" s="201" t="s">
        <v>43</v>
      </c>
      <c r="O324" s="42"/>
      <c r="P324" s="202">
        <f>O324*H324</f>
        <v>0</v>
      </c>
      <c r="Q324" s="202">
        <v>0.00047</v>
      </c>
      <c r="R324" s="202">
        <f>Q324*H324</f>
        <v>0.05466993</v>
      </c>
      <c r="S324" s="202">
        <v>0</v>
      </c>
      <c r="T324" s="203">
        <f>S324*H324</f>
        <v>0</v>
      </c>
      <c r="AR324" s="24" t="s">
        <v>145</v>
      </c>
      <c r="AT324" s="24" t="s">
        <v>140</v>
      </c>
      <c r="AU324" s="24" t="s">
        <v>82</v>
      </c>
      <c r="AY324" s="24" t="s">
        <v>138</v>
      </c>
      <c r="BE324" s="204">
        <f>IF(N324="základní",J324,0)</f>
        <v>0</v>
      </c>
      <c r="BF324" s="204">
        <f>IF(N324="snížená",J324,0)</f>
        <v>0</v>
      </c>
      <c r="BG324" s="204">
        <f>IF(N324="zákl. přenesená",J324,0)</f>
        <v>0</v>
      </c>
      <c r="BH324" s="204">
        <f>IF(N324="sníž. přenesená",J324,0)</f>
        <v>0</v>
      </c>
      <c r="BI324" s="204">
        <f>IF(N324="nulová",J324,0)</f>
        <v>0</v>
      </c>
      <c r="BJ324" s="24" t="s">
        <v>80</v>
      </c>
      <c r="BK324" s="204">
        <f>ROUND(I324*H324,2)</f>
        <v>0</v>
      </c>
      <c r="BL324" s="24" t="s">
        <v>145</v>
      </c>
      <c r="BM324" s="24" t="s">
        <v>478</v>
      </c>
    </row>
    <row r="325" spans="2:47" s="1" customFormat="1" ht="27">
      <c r="B325" s="41"/>
      <c r="C325" s="63"/>
      <c r="D325" s="205" t="s">
        <v>147</v>
      </c>
      <c r="E325" s="63"/>
      <c r="F325" s="206" t="s">
        <v>479</v>
      </c>
      <c r="G325" s="63"/>
      <c r="H325" s="63"/>
      <c r="I325" s="163"/>
      <c r="J325" s="63"/>
      <c r="K325" s="63"/>
      <c r="L325" s="61"/>
      <c r="M325" s="207"/>
      <c r="N325" s="42"/>
      <c r="O325" s="42"/>
      <c r="P325" s="42"/>
      <c r="Q325" s="42"/>
      <c r="R325" s="42"/>
      <c r="S325" s="42"/>
      <c r="T325" s="78"/>
      <c r="AT325" s="24" t="s">
        <v>147</v>
      </c>
      <c r="AU325" s="24" t="s">
        <v>82</v>
      </c>
    </row>
    <row r="326" spans="2:51" s="11" customFormat="1" ht="13.5">
      <c r="B326" s="208"/>
      <c r="C326" s="209"/>
      <c r="D326" s="205" t="s">
        <v>149</v>
      </c>
      <c r="E326" s="210" t="s">
        <v>21</v>
      </c>
      <c r="F326" s="211" t="s">
        <v>480</v>
      </c>
      <c r="G326" s="209"/>
      <c r="H326" s="212" t="s">
        <v>21</v>
      </c>
      <c r="I326" s="213"/>
      <c r="J326" s="209"/>
      <c r="K326" s="209"/>
      <c r="L326" s="214"/>
      <c r="M326" s="215"/>
      <c r="N326" s="216"/>
      <c r="O326" s="216"/>
      <c r="P326" s="216"/>
      <c r="Q326" s="216"/>
      <c r="R326" s="216"/>
      <c r="S326" s="216"/>
      <c r="T326" s="217"/>
      <c r="AT326" s="218" t="s">
        <v>149</v>
      </c>
      <c r="AU326" s="218" t="s">
        <v>82</v>
      </c>
      <c r="AV326" s="11" t="s">
        <v>80</v>
      </c>
      <c r="AW326" s="11" t="s">
        <v>35</v>
      </c>
      <c r="AX326" s="11" t="s">
        <v>72</v>
      </c>
      <c r="AY326" s="218" t="s">
        <v>138</v>
      </c>
    </row>
    <row r="327" spans="2:51" s="11" customFormat="1" ht="13.5">
      <c r="B327" s="208"/>
      <c r="C327" s="209"/>
      <c r="D327" s="205" t="s">
        <v>149</v>
      </c>
      <c r="E327" s="210" t="s">
        <v>21</v>
      </c>
      <c r="F327" s="211" t="s">
        <v>481</v>
      </c>
      <c r="G327" s="209"/>
      <c r="H327" s="212" t="s">
        <v>21</v>
      </c>
      <c r="I327" s="213"/>
      <c r="J327" s="209"/>
      <c r="K327" s="209"/>
      <c r="L327" s="214"/>
      <c r="M327" s="215"/>
      <c r="N327" s="216"/>
      <c r="O327" s="216"/>
      <c r="P327" s="216"/>
      <c r="Q327" s="216"/>
      <c r="R327" s="216"/>
      <c r="S327" s="216"/>
      <c r="T327" s="217"/>
      <c r="AT327" s="218" t="s">
        <v>149</v>
      </c>
      <c r="AU327" s="218" t="s">
        <v>82</v>
      </c>
      <c r="AV327" s="11" t="s">
        <v>80</v>
      </c>
      <c r="AW327" s="11" t="s">
        <v>35</v>
      </c>
      <c r="AX327" s="11" t="s">
        <v>72</v>
      </c>
      <c r="AY327" s="218" t="s">
        <v>138</v>
      </c>
    </row>
    <row r="328" spans="2:51" s="12" customFormat="1" ht="13.5">
      <c r="B328" s="219"/>
      <c r="C328" s="220"/>
      <c r="D328" s="205" t="s">
        <v>149</v>
      </c>
      <c r="E328" s="232" t="s">
        <v>21</v>
      </c>
      <c r="F328" s="233" t="s">
        <v>482</v>
      </c>
      <c r="G328" s="220"/>
      <c r="H328" s="234">
        <v>45.728</v>
      </c>
      <c r="I328" s="225"/>
      <c r="J328" s="220"/>
      <c r="K328" s="220"/>
      <c r="L328" s="226"/>
      <c r="M328" s="227"/>
      <c r="N328" s="228"/>
      <c r="O328" s="228"/>
      <c r="P328" s="228"/>
      <c r="Q328" s="228"/>
      <c r="R328" s="228"/>
      <c r="S328" s="228"/>
      <c r="T328" s="229"/>
      <c r="AT328" s="230" t="s">
        <v>149</v>
      </c>
      <c r="AU328" s="230" t="s">
        <v>82</v>
      </c>
      <c r="AV328" s="12" t="s">
        <v>82</v>
      </c>
      <c r="AW328" s="12" t="s">
        <v>35</v>
      </c>
      <c r="AX328" s="12" t="s">
        <v>72</v>
      </c>
      <c r="AY328" s="230" t="s">
        <v>138</v>
      </c>
    </row>
    <row r="329" spans="2:51" s="12" customFormat="1" ht="13.5">
      <c r="B329" s="219"/>
      <c r="C329" s="220"/>
      <c r="D329" s="205" t="s">
        <v>149</v>
      </c>
      <c r="E329" s="232" t="s">
        <v>21</v>
      </c>
      <c r="F329" s="233" t="s">
        <v>483</v>
      </c>
      <c r="G329" s="220"/>
      <c r="H329" s="234">
        <v>70.591</v>
      </c>
      <c r="I329" s="225"/>
      <c r="J329" s="220"/>
      <c r="K329" s="220"/>
      <c r="L329" s="226"/>
      <c r="M329" s="227"/>
      <c r="N329" s="228"/>
      <c r="O329" s="228"/>
      <c r="P329" s="228"/>
      <c r="Q329" s="228"/>
      <c r="R329" s="228"/>
      <c r="S329" s="228"/>
      <c r="T329" s="229"/>
      <c r="AT329" s="230" t="s">
        <v>149</v>
      </c>
      <c r="AU329" s="230" t="s">
        <v>82</v>
      </c>
      <c r="AV329" s="12" t="s">
        <v>82</v>
      </c>
      <c r="AW329" s="12" t="s">
        <v>35</v>
      </c>
      <c r="AX329" s="12" t="s">
        <v>72</v>
      </c>
      <c r="AY329" s="230" t="s">
        <v>138</v>
      </c>
    </row>
    <row r="330" spans="2:51" s="13" customFormat="1" ht="13.5">
      <c r="B330" s="235"/>
      <c r="C330" s="236"/>
      <c r="D330" s="221" t="s">
        <v>149</v>
      </c>
      <c r="E330" s="237" t="s">
        <v>21</v>
      </c>
      <c r="F330" s="238" t="s">
        <v>213</v>
      </c>
      <c r="G330" s="236"/>
      <c r="H330" s="239">
        <v>116.319</v>
      </c>
      <c r="I330" s="240"/>
      <c r="J330" s="236"/>
      <c r="K330" s="236"/>
      <c r="L330" s="241"/>
      <c r="M330" s="242"/>
      <c r="N330" s="243"/>
      <c r="O330" s="243"/>
      <c r="P330" s="243"/>
      <c r="Q330" s="243"/>
      <c r="R330" s="243"/>
      <c r="S330" s="243"/>
      <c r="T330" s="244"/>
      <c r="AT330" s="245" t="s">
        <v>149</v>
      </c>
      <c r="AU330" s="245" t="s">
        <v>82</v>
      </c>
      <c r="AV330" s="13" t="s">
        <v>145</v>
      </c>
      <c r="AW330" s="13" t="s">
        <v>35</v>
      </c>
      <c r="AX330" s="13" t="s">
        <v>80</v>
      </c>
      <c r="AY330" s="245" t="s">
        <v>138</v>
      </c>
    </row>
    <row r="331" spans="2:65" s="1" customFormat="1" ht="22.5" customHeight="1">
      <c r="B331" s="41"/>
      <c r="C331" s="193" t="s">
        <v>484</v>
      </c>
      <c r="D331" s="193" t="s">
        <v>140</v>
      </c>
      <c r="E331" s="194" t="s">
        <v>485</v>
      </c>
      <c r="F331" s="195" t="s">
        <v>486</v>
      </c>
      <c r="G331" s="196" t="s">
        <v>175</v>
      </c>
      <c r="H331" s="197">
        <v>119.7</v>
      </c>
      <c r="I331" s="198"/>
      <c r="J331" s="199">
        <f>ROUND(I331*H331,2)</f>
        <v>0</v>
      </c>
      <c r="K331" s="195" t="s">
        <v>144</v>
      </c>
      <c r="L331" s="61"/>
      <c r="M331" s="200" t="s">
        <v>21</v>
      </c>
      <c r="N331" s="201" t="s">
        <v>43</v>
      </c>
      <c r="O331" s="42"/>
      <c r="P331" s="202">
        <f>O331*H331</f>
        <v>0</v>
      </c>
      <c r="Q331" s="202">
        <v>0</v>
      </c>
      <c r="R331" s="202">
        <f>Q331*H331</f>
        <v>0</v>
      </c>
      <c r="S331" s="202">
        <v>0</v>
      </c>
      <c r="T331" s="203">
        <f>S331*H331</f>
        <v>0</v>
      </c>
      <c r="AR331" s="24" t="s">
        <v>145</v>
      </c>
      <c r="AT331" s="24" t="s">
        <v>140</v>
      </c>
      <c r="AU331" s="24" t="s">
        <v>82</v>
      </c>
      <c r="AY331" s="24" t="s">
        <v>138</v>
      </c>
      <c r="BE331" s="204">
        <f>IF(N331="základní",J331,0)</f>
        <v>0</v>
      </c>
      <c r="BF331" s="204">
        <f>IF(N331="snížená",J331,0)</f>
        <v>0</v>
      </c>
      <c r="BG331" s="204">
        <f>IF(N331="zákl. přenesená",J331,0)</f>
        <v>0</v>
      </c>
      <c r="BH331" s="204">
        <f>IF(N331="sníž. přenesená",J331,0)</f>
        <v>0</v>
      </c>
      <c r="BI331" s="204">
        <f>IF(N331="nulová",J331,0)</f>
        <v>0</v>
      </c>
      <c r="BJ331" s="24" t="s">
        <v>80</v>
      </c>
      <c r="BK331" s="204">
        <f>ROUND(I331*H331,2)</f>
        <v>0</v>
      </c>
      <c r="BL331" s="24" t="s">
        <v>145</v>
      </c>
      <c r="BM331" s="24" t="s">
        <v>487</v>
      </c>
    </row>
    <row r="332" spans="2:47" s="1" customFormat="1" ht="54">
      <c r="B332" s="41"/>
      <c r="C332" s="63"/>
      <c r="D332" s="205" t="s">
        <v>147</v>
      </c>
      <c r="E332" s="63"/>
      <c r="F332" s="206" t="s">
        <v>488</v>
      </c>
      <c r="G332" s="63"/>
      <c r="H332" s="63"/>
      <c r="I332" s="163"/>
      <c r="J332" s="63"/>
      <c r="K332" s="63"/>
      <c r="L332" s="61"/>
      <c r="M332" s="207"/>
      <c r="N332" s="42"/>
      <c r="O332" s="42"/>
      <c r="P332" s="42"/>
      <c r="Q332" s="42"/>
      <c r="R332" s="42"/>
      <c r="S332" s="42"/>
      <c r="T332" s="78"/>
      <c r="AT332" s="24" t="s">
        <v>147</v>
      </c>
      <c r="AU332" s="24" t="s">
        <v>82</v>
      </c>
    </row>
    <row r="333" spans="2:51" s="12" customFormat="1" ht="13.5">
      <c r="B333" s="219"/>
      <c r="C333" s="220"/>
      <c r="D333" s="205" t="s">
        <v>149</v>
      </c>
      <c r="E333" s="232" t="s">
        <v>21</v>
      </c>
      <c r="F333" s="233" t="s">
        <v>489</v>
      </c>
      <c r="G333" s="220"/>
      <c r="H333" s="234">
        <v>60.3</v>
      </c>
      <c r="I333" s="225"/>
      <c r="J333" s="220"/>
      <c r="K333" s="220"/>
      <c r="L333" s="226"/>
      <c r="M333" s="227"/>
      <c r="N333" s="228"/>
      <c r="O333" s="228"/>
      <c r="P333" s="228"/>
      <c r="Q333" s="228"/>
      <c r="R333" s="228"/>
      <c r="S333" s="228"/>
      <c r="T333" s="229"/>
      <c r="AT333" s="230" t="s">
        <v>149</v>
      </c>
      <c r="AU333" s="230" t="s">
        <v>82</v>
      </c>
      <c r="AV333" s="12" t="s">
        <v>82</v>
      </c>
      <c r="AW333" s="12" t="s">
        <v>35</v>
      </c>
      <c r="AX333" s="12" t="s">
        <v>72</v>
      </c>
      <c r="AY333" s="230" t="s">
        <v>138</v>
      </c>
    </row>
    <row r="334" spans="2:51" s="12" customFormat="1" ht="13.5">
      <c r="B334" s="219"/>
      <c r="C334" s="220"/>
      <c r="D334" s="205" t="s">
        <v>149</v>
      </c>
      <c r="E334" s="232" t="s">
        <v>21</v>
      </c>
      <c r="F334" s="233" t="s">
        <v>490</v>
      </c>
      <c r="G334" s="220"/>
      <c r="H334" s="234">
        <v>59.4</v>
      </c>
      <c r="I334" s="225"/>
      <c r="J334" s="220"/>
      <c r="K334" s="220"/>
      <c r="L334" s="226"/>
      <c r="M334" s="227"/>
      <c r="N334" s="228"/>
      <c r="O334" s="228"/>
      <c r="P334" s="228"/>
      <c r="Q334" s="228"/>
      <c r="R334" s="228"/>
      <c r="S334" s="228"/>
      <c r="T334" s="229"/>
      <c r="AT334" s="230" t="s">
        <v>149</v>
      </c>
      <c r="AU334" s="230" t="s">
        <v>82</v>
      </c>
      <c r="AV334" s="12" t="s">
        <v>82</v>
      </c>
      <c r="AW334" s="12" t="s">
        <v>35</v>
      </c>
      <c r="AX334" s="12" t="s">
        <v>72</v>
      </c>
      <c r="AY334" s="230" t="s">
        <v>138</v>
      </c>
    </row>
    <row r="335" spans="2:51" s="13" customFormat="1" ht="13.5">
      <c r="B335" s="235"/>
      <c r="C335" s="236"/>
      <c r="D335" s="221" t="s">
        <v>149</v>
      </c>
      <c r="E335" s="237" t="s">
        <v>21</v>
      </c>
      <c r="F335" s="238" t="s">
        <v>213</v>
      </c>
      <c r="G335" s="236"/>
      <c r="H335" s="239">
        <v>119.7</v>
      </c>
      <c r="I335" s="240"/>
      <c r="J335" s="236"/>
      <c r="K335" s="236"/>
      <c r="L335" s="241"/>
      <c r="M335" s="242"/>
      <c r="N335" s="243"/>
      <c r="O335" s="243"/>
      <c r="P335" s="243"/>
      <c r="Q335" s="243"/>
      <c r="R335" s="243"/>
      <c r="S335" s="243"/>
      <c r="T335" s="244"/>
      <c r="AT335" s="245" t="s">
        <v>149</v>
      </c>
      <c r="AU335" s="245" t="s">
        <v>82</v>
      </c>
      <c r="AV335" s="13" t="s">
        <v>145</v>
      </c>
      <c r="AW335" s="13" t="s">
        <v>35</v>
      </c>
      <c r="AX335" s="13" t="s">
        <v>80</v>
      </c>
      <c r="AY335" s="245" t="s">
        <v>138</v>
      </c>
    </row>
    <row r="336" spans="2:65" s="1" customFormat="1" ht="31.5" customHeight="1">
      <c r="B336" s="41"/>
      <c r="C336" s="193" t="s">
        <v>491</v>
      </c>
      <c r="D336" s="193" t="s">
        <v>140</v>
      </c>
      <c r="E336" s="194" t="s">
        <v>492</v>
      </c>
      <c r="F336" s="195" t="s">
        <v>493</v>
      </c>
      <c r="G336" s="196" t="s">
        <v>175</v>
      </c>
      <c r="H336" s="197">
        <v>7182</v>
      </c>
      <c r="I336" s="198"/>
      <c r="J336" s="199">
        <f>ROUND(I336*H336,2)</f>
        <v>0</v>
      </c>
      <c r="K336" s="195" t="s">
        <v>144</v>
      </c>
      <c r="L336" s="61"/>
      <c r="M336" s="200" t="s">
        <v>21</v>
      </c>
      <c r="N336" s="201" t="s">
        <v>43</v>
      </c>
      <c r="O336" s="42"/>
      <c r="P336" s="202">
        <f>O336*H336</f>
        <v>0</v>
      </c>
      <c r="Q336" s="202">
        <v>0</v>
      </c>
      <c r="R336" s="202">
        <f>Q336*H336</f>
        <v>0</v>
      </c>
      <c r="S336" s="202">
        <v>0</v>
      </c>
      <c r="T336" s="203">
        <f>S336*H336</f>
        <v>0</v>
      </c>
      <c r="AR336" s="24" t="s">
        <v>145</v>
      </c>
      <c r="AT336" s="24" t="s">
        <v>140</v>
      </c>
      <c r="AU336" s="24" t="s">
        <v>82</v>
      </c>
      <c r="AY336" s="24" t="s">
        <v>138</v>
      </c>
      <c r="BE336" s="204">
        <f>IF(N336="základní",J336,0)</f>
        <v>0</v>
      </c>
      <c r="BF336" s="204">
        <f>IF(N336="snížená",J336,0)</f>
        <v>0</v>
      </c>
      <c r="BG336" s="204">
        <f>IF(N336="zákl. přenesená",J336,0)</f>
        <v>0</v>
      </c>
      <c r="BH336" s="204">
        <f>IF(N336="sníž. přenesená",J336,0)</f>
        <v>0</v>
      </c>
      <c r="BI336" s="204">
        <f>IF(N336="nulová",J336,0)</f>
        <v>0</v>
      </c>
      <c r="BJ336" s="24" t="s">
        <v>80</v>
      </c>
      <c r="BK336" s="204">
        <f>ROUND(I336*H336,2)</f>
        <v>0</v>
      </c>
      <c r="BL336" s="24" t="s">
        <v>145</v>
      </c>
      <c r="BM336" s="24" t="s">
        <v>494</v>
      </c>
    </row>
    <row r="337" spans="2:47" s="1" customFormat="1" ht="54">
      <c r="B337" s="41"/>
      <c r="C337" s="63"/>
      <c r="D337" s="205" t="s">
        <v>147</v>
      </c>
      <c r="E337" s="63"/>
      <c r="F337" s="206" t="s">
        <v>488</v>
      </c>
      <c r="G337" s="63"/>
      <c r="H337" s="63"/>
      <c r="I337" s="163"/>
      <c r="J337" s="63"/>
      <c r="K337" s="63"/>
      <c r="L337" s="61"/>
      <c r="M337" s="207"/>
      <c r="N337" s="42"/>
      <c r="O337" s="42"/>
      <c r="P337" s="42"/>
      <c r="Q337" s="42"/>
      <c r="R337" s="42"/>
      <c r="S337" s="42"/>
      <c r="T337" s="78"/>
      <c r="AT337" s="24" t="s">
        <v>147</v>
      </c>
      <c r="AU337" s="24" t="s">
        <v>82</v>
      </c>
    </row>
    <row r="338" spans="2:51" s="12" customFormat="1" ht="13.5">
      <c r="B338" s="219"/>
      <c r="C338" s="220"/>
      <c r="D338" s="221" t="s">
        <v>149</v>
      </c>
      <c r="E338" s="220"/>
      <c r="F338" s="223" t="s">
        <v>495</v>
      </c>
      <c r="G338" s="220"/>
      <c r="H338" s="224">
        <v>7182</v>
      </c>
      <c r="I338" s="225"/>
      <c r="J338" s="220"/>
      <c r="K338" s="220"/>
      <c r="L338" s="226"/>
      <c r="M338" s="227"/>
      <c r="N338" s="228"/>
      <c r="O338" s="228"/>
      <c r="P338" s="228"/>
      <c r="Q338" s="228"/>
      <c r="R338" s="228"/>
      <c r="S338" s="228"/>
      <c r="T338" s="229"/>
      <c r="AT338" s="230" t="s">
        <v>149</v>
      </c>
      <c r="AU338" s="230" t="s">
        <v>82</v>
      </c>
      <c r="AV338" s="12" t="s">
        <v>82</v>
      </c>
      <c r="AW338" s="12" t="s">
        <v>6</v>
      </c>
      <c r="AX338" s="12" t="s">
        <v>80</v>
      </c>
      <c r="AY338" s="230" t="s">
        <v>138</v>
      </c>
    </row>
    <row r="339" spans="2:65" s="1" customFormat="1" ht="22.5" customHeight="1">
      <c r="B339" s="41"/>
      <c r="C339" s="193" t="s">
        <v>496</v>
      </c>
      <c r="D339" s="193" t="s">
        <v>140</v>
      </c>
      <c r="E339" s="194" t="s">
        <v>497</v>
      </c>
      <c r="F339" s="195" t="s">
        <v>498</v>
      </c>
      <c r="G339" s="196" t="s">
        <v>175</v>
      </c>
      <c r="H339" s="197">
        <v>119.7</v>
      </c>
      <c r="I339" s="198"/>
      <c r="J339" s="199">
        <f>ROUND(I339*H339,2)</f>
        <v>0</v>
      </c>
      <c r="K339" s="195" t="s">
        <v>144</v>
      </c>
      <c r="L339" s="61"/>
      <c r="M339" s="200" t="s">
        <v>21</v>
      </c>
      <c r="N339" s="201" t="s">
        <v>43</v>
      </c>
      <c r="O339" s="42"/>
      <c r="P339" s="202">
        <f>O339*H339</f>
        <v>0</v>
      </c>
      <c r="Q339" s="202">
        <v>0</v>
      </c>
      <c r="R339" s="202">
        <f>Q339*H339</f>
        <v>0</v>
      </c>
      <c r="S339" s="202">
        <v>0</v>
      </c>
      <c r="T339" s="203">
        <f>S339*H339</f>
        <v>0</v>
      </c>
      <c r="AR339" s="24" t="s">
        <v>145</v>
      </c>
      <c r="AT339" s="24" t="s">
        <v>140</v>
      </c>
      <c r="AU339" s="24" t="s">
        <v>82</v>
      </c>
      <c r="AY339" s="24" t="s">
        <v>138</v>
      </c>
      <c r="BE339" s="204">
        <f>IF(N339="základní",J339,0)</f>
        <v>0</v>
      </c>
      <c r="BF339" s="204">
        <f>IF(N339="snížená",J339,0)</f>
        <v>0</v>
      </c>
      <c r="BG339" s="204">
        <f>IF(N339="zákl. přenesená",J339,0)</f>
        <v>0</v>
      </c>
      <c r="BH339" s="204">
        <f>IF(N339="sníž. přenesená",J339,0)</f>
        <v>0</v>
      </c>
      <c r="BI339" s="204">
        <f>IF(N339="nulová",J339,0)</f>
        <v>0</v>
      </c>
      <c r="BJ339" s="24" t="s">
        <v>80</v>
      </c>
      <c r="BK339" s="204">
        <f>ROUND(I339*H339,2)</f>
        <v>0</v>
      </c>
      <c r="BL339" s="24" t="s">
        <v>145</v>
      </c>
      <c r="BM339" s="24" t="s">
        <v>499</v>
      </c>
    </row>
    <row r="340" spans="2:47" s="1" customFormat="1" ht="27">
      <c r="B340" s="41"/>
      <c r="C340" s="63"/>
      <c r="D340" s="221" t="s">
        <v>147</v>
      </c>
      <c r="E340" s="63"/>
      <c r="F340" s="231" t="s">
        <v>500</v>
      </c>
      <c r="G340" s="63"/>
      <c r="H340" s="63"/>
      <c r="I340" s="163"/>
      <c r="J340" s="63"/>
      <c r="K340" s="63"/>
      <c r="L340" s="61"/>
      <c r="M340" s="207"/>
      <c r="N340" s="42"/>
      <c r="O340" s="42"/>
      <c r="P340" s="42"/>
      <c r="Q340" s="42"/>
      <c r="R340" s="42"/>
      <c r="S340" s="42"/>
      <c r="T340" s="78"/>
      <c r="AT340" s="24" t="s">
        <v>147</v>
      </c>
      <c r="AU340" s="24" t="s">
        <v>82</v>
      </c>
    </row>
    <row r="341" spans="2:65" s="1" customFormat="1" ht="31.5" customHeight="1">
      <c r="B341" s="41"/>
      <c r="C341" s="193" t="s">
        <v>501</v>
      </c>
      <c r="D341" s="193" t="s">
        <v>140</v>
      </c>
      <c r="E341" s="194" t="s">
        <v>502</v>
      </c>
      <c r="F341" s="195" t="s">
        <v>503</v>
      </c>
      <c r="G341" s="196" t="s">
        <v>175</v>
      </c>
      <c r="H341" s="197">
        <v>85.18</v>
      </c>
      <c r="I341" s="198"/>
      <c r="J341" s="199">
        <f>ROUND(I341*H341,2)</f>
        <v>0</v>
      </c>
      <c r="K341" s="195" t="s">
        <v>144</v>
      </c>
      <c r="L341" s="61"/>
      <c r="M341" s="200" t="s">
        <v>21</v>
      </c>
      <c r="N341" s="201" t="s">
        <v>43</v>
      </c>
      <c r="O341" s="42"/>
      <c r="P341" s="202">
        <f>O341*H341</f>
        <v>0</v>
      </c>
      <c r="Q341" s="202">
        <v>0.00013</v>
      </c>
      <c r="R341" s="202">
        <f>Q341*H341</f>
        <v>0.0110734</v>
      </c>
      <c r="S341" s="202">
        <v>0</v>
      </c>
      <c r="T341" s="203">
        <f>S341*H341</f>
        <v>0</v>
      </c>
      <c r="AR341" s="24" t="s">
        <v>145</v>
      </c>
      <c r="AT341" s="24" t="s">
        <v>140</v>
      </c>
      <c r="AU341" s="24" t="s">
        <v>82</v>
      </c>
      <c r="AY341" s="24" t="s">
        <v>138</v>
      </c>
      <c r="BE341" s="204">
        <f>IF(N341="základní",J341,0)</f>
        <v>0</v>
      </c>
      <c r="BF341" s="204">
        <f>IF(N341="snížená",J341,0)</f>
        <v>0</v>
      </c>
      <c r="BG341" s="204">
        <f>IF(N341="zákl. přenesená",J341,0)</f>
        <v>0</v>
      </c>
      <c r="BH341" s="204">
        <f>IF(N341="sníž. přenesená",J341,0)</f>
        <v>0</v>
      </c>
      <c r="BI341" s="204">
        <f>IF(N341="nulová",J341,0)</f>
        <v>0</v>
      </c>
      <c r="BJ341" s="24" t="s">
        <v>80</v>
      </c>
      <c r="BK341" s="204">
        <f>ROUND(I341*H341,2)</f>
        <v>0</v>
      </c>
      <c r="BL341" s="24" t="s">
        <v>145</v>
      </c>
      <c r="BM341" s="24" t="s">
        <v>504</v>
      </c>
    </row>
    <row r="342" spans="2:47" s="1" customFormat="1" ht="54">
      <c r="B342" s="41"/>
      <c r="C342" s="63"/>
      <c r="D342" s="205" t="s">
        <v>147</v>
      </c>
      <c r="E342" s="63"/>
      <c r="F342" s="206" t="s">
        <v>505</v>
      </c>
      <c r="G342" s="63"/>
      <c r="H342" s="63"/>
      <c r="I342" s="163"/>
      <c r="J342" s="63"/>
      <c r="K342" s="63"/>
      <c r="L342" s="61"/>
      <c r="M342" s="207"/>
      <c r="N342" s="42"/>
      <c r="O342" s="42"/>
      <c r="P342" s="42"/>
      <c r="Q342" s="42"/>
      <c r="R342" s="42"/>
      <c r="S342" s="42"/>
      <c r="T342" s="78"/>
      <c r="AT342" s="24" t="s">
        <v>147</v>
      </c>
      <c r="AU342" s="24" t="s">
        <v>82</v>
      </c>
    </row>
    <row r="343" spans="2:51" s="11" customFormat="1" ht="13.5">
      <c r="B343" s="208"/>
      <c r="C343" s="209"/>
      <c r="D343" s="205" t="s">
        <v>149</v>
      </c>
      <c r="E343" s="210" t="s">
        <v>21</v>
      </c>
      <c r="F343" s="211" t="s">
        <v>506</v>
      </c>
      <c r="G343" s="209"/>
      <c r="H343" s="212" t="s">
        <v>21</v>
      </c>
      <c r="I343" s="213"/>
      <c r="J343" s="209"/>
      <c r="K343" s="209"/>
      <c r="L343" s="214"/>
      <c r="M343" s="215"/>
      <c r="N343" s="216"/>
      <c r="O343" s="216"/>
      <c r="P343" s="216"/>
      <c r="Q343" s="216"/>
      <c r="R343" s="216"/>
      <c r="S343" s="216"/>
      <c r="T343" s="217"/>
      <c r="AT343" s="218" t="s">
        <v>149</v>
      </c>
      <c r="AU343" s="218" t="s">
        <v>82</v>
      </c>
      <c r="AV343" s="11" t="s">
        <v>80</v>
      </c>
      <c r="AW343" s="11" t="s">
        <v>35</v>
      </c>
      <c r="AX343" s="11" t="s">
        <v>72</v>
      </c>
      <c r="AY343" s="218" t="s">
        <v>138</v>
      </c>
    </row>
    <row r="344" spans="2:51" s="12" customFormat="1" ht="13.5">
      <c r="B344" s="219"/>
      <c r="C344" s="220"/>
      <c r="D344" s="205" t="s">
        <v>149</v>
      </c>
      <c r="E344" s="232" t="s">
        <v>21</v>
      </c>
      <c r="F344" s="233" t="s">
        <v>507</v>
      </c>
      <c r="G344" s="220"/>
      <c r="H344" s="234">
        <v>28.62</v>
      </c>
      <c r="I344" s="225"/>
      <c r="J344" s="220"/>
      <c r="K344" s="220"/>
      <c r="L344" s="226"/>
      <c r="M344" s="227"/>
      <c r="N344" s="228"/>
      <c r="O344" s="228"/>
      <c r="P344" s="228"/>
      <c r="Q344" s="228"/>
      <c r="R344" s="228"/>
      <c r="S344" s="228"/>
      <c r="T344" s="229"/>
      <c r="AT344" s="230" t="s">
        <v>149</v>
      </c>
      <c r="AU344" s="230" t="s">
        <v>82</v>
      </c>
      <c r="AV344" s="12" t="s">
        <v>82</v>
      </c>
      <c r="AW344" s="12" t="s">
        <v>35</v>
      </c>
      <c r="AX344" s="12" t="s">
        <v>72</v>
      </c>
      <c r="AY344" s="230" t="s">
        <v>138</v>
      </c>
    </row>
    <row r="345" spans="2:51" s="11" customFormat="1" ht="13.5">
      <c r="B345" s="208"/>
      <c r="C345" s="209"/>
      <c r="D345" s="205" t="s">
        <v>149</v>
      </c>
      <c r="E345" s="210" t="s">
        <v>21</v>
      </c>
      <c r="F345" s="211" t="s">
        <v>508</v>
      </c>
      <c r="G345" s="209"/>
      <c r="H345" s="212" t="s">
        <v>21</v>
      </c>
      <c r="I345" s="213"/>
      <c r="J345" s="209"/>
      <c r="K345" s="209"/>
      <c r="L345" s="214"/>
      <c r="M345" s="215"/>
      <c r="N345" s="216"/>
      <c r="O345" s="216"/>
      <c r="P345" s="216"/>
      <c r="Q345" s="216"/>
      <c r="R345" s="216"/>
      <c r="S345" s="216"/>
      <c r="T345" s="217"/>
      <c r="AT345" s="218" t="s">
        <v>149</v>
      </c>
      <c r="AU345" s="218" t="s">
        <v>82</v>
      </c>
      <c r="AV345" s="11" t="s">
        <v>80</v>
      </c>
      <c r="AW345" s="11" t="s">
        <v>35</v>
      </c>
      <c r="AX345" s="11" t="s">
        <v>72</v>
      </c>
      <c r="AY345" s="218" t="s">
        <v>138</v>
      </c>
    </row>
    <row r="346" spans="2:51" s="12" customFormat="1" ht="13.5">
      <c r="B346" s="219"/>
      <c r="C346" s="220"/>
      <c r="D346" s="205" t="s">
        <v>149</v>
      </c>
      <c r="E346" s="232" t="s">
        <v>21</v>
      </c>
      <c r="F346" s="233" t="s">
        <v>509</v>
      </c>
      <c r="G346" s="220"/>
      <c r="H346" s="234">
        <v>5.27</v>
      </c>
      <c r="I346" s="225"/>
      <c r="J346" s="220"/>
      <c r="K346" s="220"/>
      <c r="L346" s="226"/>
      <c r="M346" s="227"/>
      <c r="N346" s="228"/>
      <c r="O346" s="228"/>
      <c r="P346" s="228"/>
      <c r="Q346" s="228"/>
      <c r="R346" s="228"/>
      <c r="S346" s="228"/>
      <c r="T346" s="229"/>
      <c r="AT346" s="230" t="s">
        <v>149</v>
      </c>
      <c r="AU346" s="230" t="s">
        <v>82</v>
      </c>
      <c r="AV346" s="12" t="s">
        <v>82</v>
      </c>
      <c r="AW346" s="12" t="s">
        <v>35</v>
      </c>
      <c r="AX346" s="12" t="s">
        <v>72</v>
      </c>
      <c r="AY346" s="230" t="s">
        <v>138</v>
      </c>
    </row>
    <row r="347" spans="2:51" s="11" customFormat="1" ht="13.5">
      <c r="B347" s="208"/>
      <c r="C347" s="209"/>
      <c r="D347" s="205" t="s">
        <v>149</v>
      </c>
      <c r="E347" s="210" t="s">
        <v>21</v>
      </c>
      <c r="F347" s="211" t="s">
        <v>510</v>
      </c>
      <c r="G347" s="209"/>
      <c r="H347" s="212" t="s">
        <v>21</v>
      </c>
      <c r="I347" s="213"/>
      <c r="J347" s="209"/>
      <c r="K347" s="209"/>
      <c r="L347" s="214"/>
      <c r="M347" s="215"/>
      <c r="N347" s="216"/>
      <c r="O347" s="216"/>
      <c r="P347" s="216"/>
      <c r="Q347" s="216"/>
      <c r="R347" s="216"/>
      <c r="S347" s="216"/>
      <c r="T347" s="217"/>
      <c r="AT347" s="218" t="s">
        <v>149</v>
      </c>
      <c r="AU347" s="218" t="s">
        <v>82</v>
      </c>
      <c r="AV347" s="11" t="s">
        <v>80</v>
      </c>
      <c r="AW347" s="11" t="s">
        <v>35</v>
      </c>
      <c r="AX347" s="11" t="s">
        <v>72</v>
      </c>
      <c r="AY347" s="218" t="s">
        <v>138</v>
      </c>
    </row>
    <row r="348" spans="2:51" s="12" customFormat="1" ht="13.5">
      <c r="B348" s="219"/>
      <c r="C348" s="220"/>
      <c r="D348" s="205" t="s">
        <v>149</v>
      </c>
      <c r="E348" s="232" t="s">
        <v>21</v>
      </c>
      <c r="F348" s="233" t="s">
        <v>511</v>
      </c>
      <c r="G348" s="220"/>
      <c r="H348" s="234">
        <v>18.72</v>
      </c>
      <c r="I348" s="225"/>
      <c r="J348" s="220"/>
      <c r="K348" s="220"/>
      <c r="L348" s="226"/>
      <c r="M348" s="227"/>
      <c r="N348" s="228"/>
      <c r="O348" s="228"/>
      <c r="P348" s="228"/>
      <c r="Q348" s="228"/>
      <c r="R348" s="228"/>
      <c r="S348" s="228"/>
      <c r="T348" s="229"/>
      <c r="AT348" s="230" t="s">
        <v>149</v>
      </c>
      <c r="AU348" s="230" t="s">
        <v>82</v>
      </c>
      <c r="AV348" s="12" t="s">
        <v>82</v>
      </c>
      <c r="AW348" s="12" t="s">
        <v>35</v>
      </c>
      <c r="AX348" s="12" t="s">
        <v>72</v>
      </c>
      <c r="AY348" s="230" t="s">
        <v>138</v>
      </c>
    </row>
    <row r="349" spans="2:51" s="11" customFormat="1" ht="13.5">
      <c r="B349" s="208"/>
      <c r="C349" s="209"/>
      <c r="D349" s="205" t="s">
        <v>149</v>
      </c>
      <c r="E349" s="210" t="s">
        <v>21</v>
      </c>
      <c r="F349" s="211" t="s">
        <v>315</v>
      </c>
      <c r="G349" s="209"/>
      <c r="H349" s="212" t="s">
        <v>21</v>
      </c>
      <c r="I349" s="213"/>
      <c r="J349" s="209"/>
      <c r="K349" s="209"/>
      <c r="L349" s="214"/>
      <c r="M349" s="215"/>
      <c r="N349" s="216"/>
      <c r="O349" s="216"/>
      <c r="P349" s="216"/>
      <c r="Q349" s="216"/>
      <c r="R349" s="216"/>
      <c r="S349" s="216"/>
      <c r="T349" s="217"/>
      <c r="AT349" s="218" t="s">
        <v>149</v>
      </c>
      <c r="AU349" s="218" t="s">
        <v>82</v>
      </c>
      <c r="AV349" s="11" t="s">
        <v>80</v>
      </c>
      <c r="AW349" s="11" t="s">
        <v>35</v>
      </c>
      <c r="AX349" s="11" t="s">
        <v>72</v>
      </c>
      <c r="AY349" s="218" t="s">
        <v>138</v>
      </c>
    </row>
    <row r="350" spans="2:51" s="12" customFormat="1" ht="13.5">
      <c r="B350" s="219"/>
      <c r="C350" s="220"/>
      <c r="D350" s="205" t="s">
        <v>149</v>
      </c>
      <c r="E350" s="232" t="s">
        <v>21</v>
      </c>
      <c r="F350" s="233" t="s">
        <v>316</v>
      </c>
      <c r="G350" s="220"/>
      <c r="H350" s="234">
        <v>32.57</v>
      </c>
      <c r="I350" s="225"/>
      <c r="J350" s="220"/>
      <c r="K350" s="220"/>
      <c r="L350" s="226"/>
      <c r="M350" s="227"/>
      <c r="N350" s="228"/>
      <c r="O350" s="228"/>
      <c r="P350" s="228"/>
      <c r="Q350" s="228"/>
      <c r="R350" s="228"/>
      <c r="S350" s="228"/>
      <c r="T350" s="229"/>
      <c r="AT350" s="230" t="s">
        <v>149</v>
      </c>
      <c r="AU350" s="230" t="s">
        <v>82</v>
      </c>
      <c r="AV350" s="12" t="s">
        <v>82</v>
      </c>
      <c r="AW350" s="12" t="s">
        <v>35</v>
      </c>
      <c r="AX350" s="12" t="s">
        <v>72</v>
      </c>
      <c r="AY350" s="230" t="s">
        <v>138</v>
      </c>
    </row>
    <row r="351" spans="2:51" s="13" customFormat="1" ht="13.5">
      <c r="B351" s="235"/>
      <c r="C351" s="236"/>
      <c r="D351" s="221" t="s">
        <v>149</v>
      </c>
      <c r="E351" s="237" t="s">
        <v>21</v>
      </c>
      <c r="F351" s="238" t="s">
        <v>213</v>
      </c>
      <c r="G351" s="236"/>
      <c r="H351" s="239">
        <v>85.18</v>
      </c>
      <c r="I351" s="240"/>
      <c r="J351" s="236"/>
      <c r="K351" s="236"/>
      <c r="L351" s="241"/>
      <c r="M351" s="242"/>
      <c r="N351" s="243"/>
      <c r="O351" s="243"/>
      <c r="P351" s="243"/>
      <c r="Q351" s="243"/>
      <c r="R351" s="243"/>
      <c r="S351" s="243"/>
      <c r="T351" s="244"/>
      <c r="AT351" s="245" t="s">
        <v>149</v>
      </c>
      <c r="AU351" s="245" t="s">
        <v>82</v>
      </c>
      <c r="AV351" s="13" t="s">
        <v>145</v>
      </c>
      <c r="AW351" s="13" t="s">
        <v>35</v>
      </c>
      <c r="AX351" s="13" t="s">
        <v>80</v>
      </c>
      <c r="AY351" s="245" t="s">
        <v>138</v>
      </c>
    </row>
    <row r="352" spans="2:65" s="1" customFormat="1" ht="22.5" customHeight="1">
      <c r="B352" s="41"/>
      <c r="C352" s="193" t="s">
        <v>512</v>
      </c>
      <c r="D352" s="193" t="s">
        <v>140</v>
      </c>
      <c r="E352" s="194" t="s">
        <v>513</v>
      </c>
      <c r="F352" s="195" t="s">
        <v>514</v>
      </c>
      <c r="G352" s="196" t="s">
        <v>175</v>
      </c>
      <c r="H352" s="197">
        <v>93.555</v>
      </c>
      <c r="I352" s="198"/>
      <c r="J352" s="199">
        <f>ROUND(I352*H352,2)</f>
        <v>0</v>
      </c>
      <c r="K352" s="195" t="s">
        <v>144</v>
      </c>
      <c r="L352" s="61"/>
      <c r="M352" s="200" t="s">
        <v>21</v>
      </c>
      <c r="N352" s="201" t="s">
        <v>43</v>
      </c>
      <c r="O352" s="42"/>
      <c r="P352" s="202">
        <f>O352*H352</f>
        <v>0</v>
      </c>
      <c r="Q352" s="202">
        <v>4E-05</v>
      </c>
      <c r="R352" s="202">
        <f>Q352*H352</f>
        <v>0.0037422000000000006</v>
      </c>
      <c r="S352" s="202">
        <v>0</v>
      </c>
      <c r="T352" s="203">
        <f>S352*H352</f>
        <v>0</v>
      </c>
      <c r="AR352" s="24" t="s">
        <v>145</v>
      </c>
      <c r="AT352" s="24" t="s">
        <v>140</v>
      </c>
      <c r="AU352" s="24" t="s">
        <v>82</v>
      </c>
      <c r="AY352" s="24" t="s">
        <v>138</v>
      </c>
      <c r="BE352" s="204">
        <f>IF(N352="základní",J352,0)</f>
        <v>0</v>
      </c>
      <c r="BF352" s="204">
        <f>IF(N352="snížená",J352,0)</f>
        <v>0</v>
      </c>
      <c r="BG352" s="204">
        <f>IF(N352="zákl. přenesená",J352,0)</f>
        <v>0</v>
      </c>
      <c r="BH352" s="204">
        <f>IF(N352="sníž. přenesená",J352,0)</f>
        <v>0</v>
      </c>
      <c r="BI352" s="204">
        <f>IF(N352="nulová",J352,0)</f>
        <v>0</v>
      </c>
      <c r="BJ352" s="24" t="s">
        <v>80</v>
      </c>
      <c r="BK352" s="204">
        <f>ROUND(I352*H352,2)</f>
        <v>0</v>
      </c>
      <c r="BL352" s="24" t="s">
        <v>145</v>
      </c>
      <c r="BM352" s="24" t="s">
        <v>515</v>
      </c>
    </row>
    <row r="353" spans="2:47" s="1" customFormat="1" ht="94.5">
      <c r="B353" s="41"/>
      <c r="C353" s="63"/>
      <c r="D353" s="205" t="s">
        <v>147</v>
      </c>
      <c r="E353" s="63"/>
      <c r="F353" s="206" t="s">
        <v>516</v>
      </c>
      <c r="G353" s="63"/>
      <c r="H353" s="63"/>
      <c r="I353" s="163"/>
      <c r="J353" s="63"/>
      <c r="K353" s="63"/>
      <c r="L353" s="61"/>
      <c r="M353" s="207"/>
      <c r="N353" s="42"/>
      <c r="O353" s="42"/>
      <c r="P353" s="42"/>
      <c r="Q353" s="42"/>
      <c r="R353" s="42"/>
      <c r="S353" s="42"/>
      <c r="T353" s="78"/>
      <c r="AT353" s="24" t="s">
        <v>147</v>
      </c>
      <c r="AU353" s="24" t="s">
        <v>82</v>
      </c>
    </row>
    <row r="354" spans="2:51" s="12" customFormat="1" ht="13.5">
      <c r="B354" s="219"/>
      <c r="C354" s="220"/>
      <c r="D354" s="221" t="s">
        <v>149</v>
      </c>
      <c r="E354" s="222" t="s">
        <v>21</v>
      </c>
      <c r="F354" s="223" t="s">
        <v>517</v>
      </c>
      <c r="G354" s="220"/>
      <c r="H354" s="224">
        <v>93.555</v>
      </c>
      <c r="I354" s="225"/>
      <c r="J354" s="220"/>
      <c r="K354" s="220"/>
      <c r="L354" s="226"/>
      <c r="M354" s="227"/>
      <c r="N354" s="228"/>
      <c r="O354" s="228"/>
      <c r="P354" s="228"/>
      <c r="Q354" s="228"/>
      <c r="R354" s="228"/>
      <c r="S354" s="228"/>
      <c r="T354" s="229"/>
      <c r="AT354" s="230" t="s">
        <v>149</v>
      </c>
      <c r="AU354" s="230" t="s">
        <v>82</v>
      </c>
      <c r="AV354" s="12" t="s">
        <v>82</v>
      </c>
      <c r="AW354" s="12" t="s">
        <v>35</v>
      </c>
      <c r="AX354" s="12" t="s">
        <v>80</v>
      </c>
      <c r="AY354" s="230" t="s">
        <v>138</v>
      </c>
    </row>
    <row r="355" spans="2:65" s="1" customFormat="1" ht="22.5" customHeight="1">
      <c r="B355" s="41"/>
      <c r="C355" s="193" t="s">
        <v>518</v>
      </c>
      <c r="D355" s="193" t="s">
        <v>140</v>
      </c>
      <c r="E355" s="194" t="s">
        <v>519</v>
      </c>
      <c r="F355" s="195" t="s">
        <v>520</v>
      </c>
      <c r="G355" s="196" t="s">
        <v>143</v>
      </c>
      <c r="H355" s="197">
        <v>335.192</v>
      </c>
      <c r="I355" s="198"/>
      <c r="J355" s="199">
        <f>ROUND(I355*H355,2)</f>
        <v>0</v>
      </c>
      <c r="K355" s="195" t="s">
        <v>144</v>
      </c>
      <c r="L355" s="61"/>
      <c r="M355" s="200" t="s">
        <v>21</v>
      </c>
      <c r="N355" s="201" t="s">
        <v>43</v>
      </c>
      <c r="O355" s="42"/>
      <c r="P355" s="202">
        <f>O355*H355</f>
        <v>0</v>
      </c>
      <c r="Q355" s="202">
        <v>0</v>
      </c>
      <c r="R355" s="202">
        <f>Q355*H355</f>
        <v>0</v>
      </c>
      <c r="S355" s="202">
        <v>0.25</v>
      </c>
      <c r="T355" s="203">
        <f>S355*H355</f>
        <v>83.798</v>
      </c>
      <c r="AR355" s="24" t="s">
        <v>145</v>
      </c>
      <c r="AT355" s="24" t="s">
        <v>140</v>
      </c>
      <c r="AU355" s="24" t="s">
        <v>82</v>
      </c>
      <c r="AY355" s="24" t="s">
        <v>138</v>
      </c>
      <c r="BE355" s="204">
        <f>IF(N355="základní",J355,0)</f>
        <v>0</v>
      </c>
      <c r="BF355" s="204">
        <f>IF(N355="snížená",J355,0)</f>
        <v>0</v>
      </c>
      <c r="BG355" s="204">
        <f>IF(N355="zákl. přenesená",J355,0)</f>
        <v>0</v>
      </c>
      <c r="BH355" s="204">
        <f>IF(N355="sníž. přenesená",J355,0)</f>
        <v>0</v>
      </c>
      <c r="BI355" s="204">
        <f>IF(N355="nulová",J355,0)</f>
        <v>0</v>
      </c>
      <c r="BJ355" s="24" t="s">
        <v>80</v>
      </c>
      <c r="BK355" s="204">
        <f>ROUND(I355*H355,2)</f>
        <v>0</v>
      </c>
      <c r="BL355" s="24" t="s">
        <v>145</v>
      </c>
      <c r="BM355" s="24" t="s">
        <v>521</v>
      </c>
    </row>
    <row r="356" spans="2:47" s="1" customFormat="1" ht="189">
      <c r="B356" s="41"/>
      <c r="C356" s="63"/>
      <c r="D356" s="205" t="s">
        <v>147</v>
      </c>
      <c r="E356" s="63"/>
      <c r="F356" s="206" t="s">
        <v>522</v>
      </c>
      <c r="G356" s="63"/>
      <c r="H356" s="63"/>
      <c r="I356" s="163"/>
      <c r="J356" s="63"/>
      <c r="K356" s="63"/>
      <c r="L356" s="61"/>
      <c r="M356" s="207"/>
      <c r="N356" s="42"/>
      <c r="O356" s="42"/>
      <c r="P356" s="42"/>
      <c r="Q356" s="42"/>
      <c r="R356" s="42"/>
      <c r="S356" s="42"/>
      <c r="T356" s="78"/>
      <c r="AT356" s="24" t="s">
        <v>147</v>
      </c>
      <c r="AU356" s="24" t="s">
        <v>82</v>
      </c>
    </row>
    <row r="357" spans="2:51" s="12" customFormat="1" ht="13.5">
      <c r="B357" s="219"/>
      <c r="C357" s="220"/>
      <c r="D357" s="205" t="s">
        <v>149</v>
      </c>
      <c r="E357" s="232" t="s">
        <v>21</v>
      </c>
      <c r="F357" s="233" t="s">
        <v>523</v>
      </c>
      <c r="G357" s="220"/>
      <c r="H357" s="234">
        <v>252.599</v>
      </c>
      <c r="I357" s="225"/>
      <c r="J357" s="220"/>
      <c r="K357" s="220"/>
      <c r="L357" s="226"/>
      <c r="M357" s="227"/>
      <c r="N357" s="228"/>
      <c r="O357" s="228"/>
      <c r="P357" s="228"/>
      <c r="Q357" s="228"/>
      <c r="R357" s="228"/>
      <c r="S357" s="228"/>
      <c r="T357" s="229"/>
      <c r="AT357" s="230" t="s">
        <v>149</v>
      </c>
      <c r="AU357" s="230" t="s">
        <v>82</v>
      </c>
      <c r="AV357" s="12" t="s">
        <v>82</v>
      </c>
      <c r="AW357" s="12" t="s">
        <v>35</v>
      </c>
      <c r="AX357" s="12" t="s">
        <v>72</v>
      </c>
      <c r="AY357" s="230" t="s">
        <v>138</v>
      </c>
    </row>
    <row r="358" spans="2:51" s="12" customFormat="1" ht="13.5">
      <c r="B358" s="219"/>
      <c r="C358" s="220"/>
      <c r="D358" s="205" t="s">
        <v>149</v>
      </c>
      <c r="E358" s="232" t="s">
        <v>21</v>
      </c>
      <c r="F358" s="233" t="s">
        <v>524</v>
      </c>
      <c r="G358" s="220"/>
      <c r="H358" s="234">
        <v>77.183</v>
      </c>
      <c r="I358" s="225"/>
      <c r="J358" s="220"/>
      <c r="K358" s="220"/>
      <c r="L358" s="226"/>
      <c r="M358" s="227"/>
      <c r="N358" s="228"/>
      <c r="O358" s="228"/>
      <c r="P358" s="228"/>
      <c r="Q358" s="228"/>
      <c r="R358" s="228"/>
      <c r="S358" s="228"/>
      <c r="T358" s="229"/>
      <c r="AT358" s="230" t="s">
        <v>149</v>
      </c>
      <c r="AU358" s="230" t="s">
        <v>82</v>
      </c>
      <c r="AV358" s="12" t="s">
        <v>82</v>
      </c>
      <c r="AW358" s="12" t="s">
        <v>35</v>
      </c>
      <c r="AX358" s="12" t="s">
        <v>72</v>
      </c>
      <c r="AY358" s="230" t="s">
        <v>138</v>
      </c>
    </row>
    <row r="359" spans="2:51" s="12" customFormat="1" ht="13.5">
      <c r="B359" s="219"/>
      <c r="C359" s="220"/>
      <c r="D359" s="205" t="s">
        <v>149</v>
      </c>
      <c r="E359" s="232" t="s">
        <v>21</v>
      </c>
      <c r="F359" s="233" t="s">
        <v>193</v>
      </c>
      <c r="G359" s="220"/>
      <c r="H359" s="234">
        <v>5.41</v>
      </c>
      <c r="I359" s="225"/>
      <c r="J359" s="220"/>
      <c r="K359" s="220"/>
      <c r="L359" s="226"/>
      <c r="M359" s="227"/>
      <c r="N359" s="228"/>
      <c r="O359" s="228"/>
      <c r="P359" s="228"/>
      <c r="Q359" s="228"/>
      <c r="R359" s="228"/>
      <c r="S359" s="228"/>
      <c r="T359" s="229"/>
      <c r="AT359" s="230" t="s">
        <v>149</v>
      </c>
      <c r="AU359" s="230" t="s">
        <v>82</v>
      </c>
      <c r="AV359" s="12" t="s">
        <v>82</v>
      </c>
      <c r="AW359" s="12" t="s">
        <v>35</v>
      </c>
      <c r="AX359" s="12" t="s">
        <v>72</v>
      </c>
      <c r="AY359" s="230" t="s">
        <v>138</v>
      </c>
    </row>
    <row r="360" spans="2:51" s="13" customFormat="1" ht="13.5">
      <c r="B360" s="235"/>
      <c r="C360" s="236"/>
      <c r="D360" s="205" t="s">
        <v>149</v>
      </c>
      <c r="E360" s="246" t="s">
        <v>21</v>
      </c>
      <c r="F360" s="247" t="s">
        <v>213</v>
      </c>
      <c r="G360" s="236"/>
      <c r="H360" s="248">
        <v>335.192</v>
      </c>
      <c r="I360" s="240"/>
      <c r="J360" s="236"/>
      <c r="K360" s="236"/>
      <c r="L360" s="241"/>
      <c r="M360" s="242"/>
      <c r="N360" s="243"/>
      <c r="O360" s="243"/>
      <c r="P360" s="243"/>
      <c r="Q360" s="243"/>
      <c r="R360" s="243"/>
      <c r="S360" s="243"/>
      <c r="T360" s="244"/>
      <c r="AT360" s="245" t="s">
        <v>149</v>
      </c>
      <c r="AU360" s="245" t="s">
        <v>82</v>
      </c>
      <c r="AV360" s="13" t="s">
        <v>145</v>
      </c>
      <c r="AW360" s="13" t="s">
        <v>35</v>
      </c>
      <c r="AX360" s="13" t="s">
        <v>80</v>
      </c>
      <c r="AY360" s="245" t="s">
        <v>138</v>
      </c>
    </row>
    <row r="361" spans="2:63" s="10" customFormat="1" ht="29.85" customHeight="1">
      <c r="B361" s="176"/>
      <c r="C361" s="177"/>
      <c r="D361" s="190" t="s">
        <v>71</v>
      </c>
      <c r="E361" s="191" t="s">
        <v>525</v>
      </c>
      <c r="F361" s="191" t="s">
        <v>526</v>
      </c>
      <c r="G361" s="177"/>
      <c r="H361" s="177"/>
      <c r="I361" s="180"/>
      <c r="J361" s="192">
        <f>BK361</f>
        <v>0</v>
      </c>
      <c r="K361" s="177"/>
      <c r="L361" s="182"/>
      <c r="M361" s="183"/>
      <c r="N361" s="184"/>
      <c r="O361" s="184"/>
      <c r="P361" s="185">
        <f>SUM(P362:P374)</f>
        <v>0</v>
      </c>
      <c r="Q361" s="184"/>
      <c r="R361" s="185">
        <f>SUM(R362:R374)</f>
        <v>0</v>
      </c>
      <c r="S361" s="184"/>
      <c r="T361" s="186">
        <f>SUM(T362:T374)</f>
        <v>0</v>
      </c>
      <c r="AR361" s="187" t="s">
        <v>80</v>
      </c>
      <c r="AT361" s="188" t="s">
        <v>71</v>
      </c>
      <c r="AU361" s="188" t="s">
        <v>80</v>
      </c>
      <c r="AY361" s="187" t="s">
        <v>138</v>
      </c>
      <c r="BK361" s="189">
        <f>SUM(BK362:BK374)</f>
        <v>0</v>
      </c>
    </row>
    <row r="362" spans="2:65" s="1" customFormat="1" ht="22.5" customHeight="1">
      <c r="B362" s="41"/>
      <c r="C362" s="193" t="s">
        <v>527</v>
      </c>
      <c r="D362" s="193" t="s">
        <v>140</v>
      </c>
      <c r="E362" s="194" t="s">
        <v>528</v>
      </c>
      <c r="F362" s="195" t="s">
        <v>529</v>
      </c>
      <c r="G362" s="196" t="s">
        <v>185</v>
      </c>
      <c r="H362" s="197">
        <v>83.798</v>
      </c>
      <c r="I362" s="198"/>
      <c r="J362" s="199">
        <f>ROUND(I362*H362,2)</f>
        <v>0</v>
      </c>
      <c r="K362" s="195" t="s">
        <v>144</v>
      </c>
      <c r="L362" s="61"/>
      <c r="M362" s="200" t="s">
        <v>21</v>
      </c>
      <c r="N362" s="201" t="s">
        <v>43</v>
      </c>
      <c r="O362" s="42"/>
      <c r="P362" s="202">
        <f>O362*H362</f>
        <v>0</v>
      </c>
      <c r="Q362" s="202">
        <v>0</v>
      </c>
      <c r="R362" s="202">
        <f>Q362*H362</f>
        <v>0</v>
      </c>
      <c r="S362" s="202">
        <v>0</v>
      </c>
      <c r="T362" s="203">
        <f>S362*H362</f>
        <v>0</v>
      </c>
      <c r="AR362" s="24" t="s">
        <v>145</v>
      </c>
      <c r="AT362" s="24" t="s">
        <v>140</v>
      </c>
      <c r="AU362" s="24" t="s">
        <v>82</v>
      </c>
      <c r="AY362" s="24" t="s">
        <v>138</v>
      </c>
      <c r="BE362" s="204">
        <f>IF(N362="základní",J362,0)</f>
        <v>0</v>
      </c>
      <c r="BF362" s="204">
        <f>IF(N362="snížená",J362,0)</f>
        <v>0</v>
      </c>
      <c r="BG362" s="204">
        <f>IF(N362="zákl. přenesená",J362,0)</f>
        <v>0</v>
      </c>
      <c r="BH362" s="204">
        <f>IF(N362="sníž. přenesená",J362,0)</f>
        <v>0</v>
      </c>
      <c r="BI362" s="204">
        <f>IF(N362="nulová",J362,0)</f>
        <v>0</v>
      </c>
      <c r="BJ362" s="24" t="s">
        <v>80</v>
      </c>
      <c r="BK362" s="204">
        <f>ROUND(I362*H362,2)</f>
        <v>0</v>
      </c>
      <c r="BL362" s="24" t="s">
        <v>145</v>
      </c>
      <c r="BM362" s="24" t="s">
        <v>530</v>
      </c>
    </row>
    <row r="363" spans="2:47" s="1" customFormat="1" ht="27">
      <c r="B363" s="41"/>
      <c r="C363" s="63"/>
      <c r="D363" s="221" t="s">
        <v>147</v>
      </c>
      <c r="E363" s="63"/>
      <c r="F363" s="231" t="s">
        <v>531</v>
      </c>
      <c r="G363" s="63"/>
      <c r="H363" s="63"/>
      <c r="I363" s="163"/>
      <c r="J363" s="63"/>
      <c r="K363" s="63"/>
      <c r="L363" s="61"/>
      <c r="M363" s="207"/>
      <c r="N363" s="42"/>
      <c r="O363" s="42"/>
      <c r="P363" s="42"/>
      <c r="Q363" s="42"/>
      <c r="R363" s="42"/>
      <c r="S363" s="42"/>
      <c r="T363" s="78"/>
      <c r="AT363" s="24" t="s">
        <v>147</v>
      </c>
      <c r="AU363" s="24" t="s">
        <v>82</v>
      </c>
    </row>
    <row r="364" spans="2:65" s="1" customFormat="1" ht="22.5" customHeight="1">
      <c r="B364" s="41"/>
      <c r="C364" s="193" t="s">
        <v>532</v>
      </c>
      <c r="D364" s="193" t="s">
        <v>140</v>
      </c>
      <c r="E364" s="194" t="s">
        <v>533</v>
      </c>
      <c r="F364" s="195" t="s">
        <v>534</v>
      </c>
      <c r="G364" s="196" t="s">
        <v>185</v>
      </c>
      <c r="H364" s="197">
        <v>1173.172</v>
      </c>
      <c r="I364" s="198"/>
      <c r="J364" s="199">
        <f>ROUND(I364*H364,2)</f>
        <v>0</v>
      </c>
      <c r="K364" s="195" t="s">
        <v>144</v>
      </c>
      <c r="L364" s="61"/>
      <c r="M364" s="200" t="s">
        <v>21</v>
      </c>
      <c r="N364" s="201" t="s">
        <v>43</v>
      </c>
      <c r="O364" s="42"/>
      <c r="P364" s="202">
        <f>O364*H364</f>
        <v>0</v>
      </c>
      <c r="Q364" s="202">
        <v>0</v>
      </c>
      <c r="R364" s="202">
        <f>Q364*H364</f>
        <v>0</v>
      </c>
      <c r="S364" s="202">
        <v>0</v>
      </c>
      <c r="T364" s="203">
        <f>S364*H364</f>
        <v>0</v>
      </c>
      <c r="AR364" s="24" t="s">
        <v>145</v>
      </c>
      <c r="AT364" s="24" t="s">
        <v>140</v>
      </c>
      <c r="AU364" s="24" t="s">
        <v>82</v>
      </c>
      <c r="AY364" s="24" t="s">
        <v>138</v>
      </c>
      <c r="BE364" s="204">
        <f>IF(N364="základní",J364,0)</f>
        <v>0</v>
      </c>
      <c r="BF364" s="204">
        <f>IF(N364="snížená",J364,0)</f>
        <v>0</v>
      </c>
      <c r="BG364" s="204">
        <f>IF(N364="zákl. přenesená",J364,0)</f>
        <v>0</v>
      </c>
      <c r="BH364" s="204">
        <f>IF(N364="sníž. přenesená",J364,0)</f>
        <v>0</v>
      </c>
      <c r="BI364" s="204">
        <f>IF(N364="nulová",J364,0)</f>
        <v>0</v>
      </c>
      <c r="BJ364" s="24" t="s">
        <v>80</v>
      </c>
      <c r="BK364" s="204">
        <f>ROUND(I364*H364,2)</f>
        <v>0</v>
      </c>
      <c r="BL364" s="24" t="s">
        <v>145</v>
      </c>
      <c r="BM364" s="24" t="s">
        <v>535</v>
      </c>
    </row>
    <row r="365" spans="2:47" s="1" customFormat="1" ht="27">
      <c r="B365" s="41"/>
      <c r="C365" s="63"/>
      <c r="D365" s="205" t="s">
        <v>147</v>
      </c>
      <c r="E365" s="63"/>
      <c r="F365" s="206" t="s">
        <v>531</v>
      </c>
      <c r="G365" s="63"/>
      <c r="H365" s="63"/>
      <c r="I365" s="163"/>
      <c r="J365" s="63"/>
      <c r="K365" s="63"/>
      <c r="L365" s="61"/>
      <c r="M365" s="207"/>
      <c r="N365" s="42"/>
      <c r="O365" s="42"/>
      <c r="P365" s="42"/>
      <c r="Q365" s="42"/>
      <c r="R365" s="42"/>
      <c r="S365" s="42"/>
      <c r="T365" s="78"/>
      <c r="AT365" s="24" t="s">
        <v>147</v>
      </c>
      <c r="AU365" s="24" t="s">
        <v>82</v>
      </c>
    </row>
    <row r="366" spans="2:51" s="12" customFormat="1" ht="13.5">
      <c r="B366" s="219"/>
      <c r="C366" s="220"/>
      <c r="D366" s="221" t="s">
        <v>149</v>
      </c>
      <c r="E366" s="220"/>
      <c r="F366" s="223" t="s">
        <v>536</v>
      </c>
      <c r="G366" s="220"/>
      <c r="H366" s="224">
        <v>1173.172</v>
      </c>
      <c r="I366" s="225"/>
      <c r="J366" s="220"/>
      <c r="K366" s="220"/>
      <c r="L366" s="226"/>
      <c r="M366" s="227"/>
      <c r="N366" s="228"/>
      <c r="O366" s="228"/>
      <c r="P366" s="228"/>
      <c r="Q366" s="228"/>
      <c r="R366" s="228"/>
      <c r="S366" s="228"/>
      <c r="T366" s="229"/>
      <c r="AT366" s="230" t="s">
        <v>149</v>
      </c>
      <c r="AU366" s="230" t="s">
        <v>82</v>
      </c>
      <c r="AV366" s="12" t="s">
        <v>82</v>
      </c>
      <c r="AW366" s="12" t="s">
        <v>6</v>
      </c>
      <c r="AX366" s="12" t="s">
        <v>80</v>
      </c>
      <c r="AY366" s="230" t="s">
        <v>138</v>
      </c>
    </row>
    <row r="367" spans="2:65" s="1" customFormat="1" ht="22.5" customHeight="1">
      <c r="B367" s="41"/>
      <c r="C367" s="193" t="s">
        <v>537</v>
      </c>
      <c r="D367" s="193" t="s">
        <v>140</v>
      </c>
      <c r="E367" s="194" t="s">
        <v>538</v>
      </c>
      <c r="F367" s="195" t="s">
        <v>539</v>
      </c>
      <c r="G367" s="196" t="s">
        <v>185</v>
      </c>
      <c r="H367" s="197">
        <v>50</v>
      </c>
      <c r="I367" s="198"/>
      <c r="J367" s="199">
        <f>ROUND(I367*H367,2)</f>
        <v>0</v>
      </c>
      <c r="K367" s="195" t="s">
        <v>144</v>
      </c>
      <c r="L367" s="61"/>
      <c r="M367" s="200" t="s">
        <v>21</v>
      </c>
      <c r="N367" s="201" t="s">
        <v>43</v>
      </c>
      <c r="O367" s="42"/>
      <c r="P367" s="202">
        <f>O367*H367</f>
        <v>0</v>
      </c>
      <c r="Q367" s="202">
        <v>0</v>
      </c>
      <c r="R367" s="202">
        <f>Q367*H367</f>
        <v>0</v>
      </c>
      <c r="S367" s="202">
        <v>0</v>
      </c>
      <c r="T367" s="203">
        <f>S367*H367</f>
        <v>0</v>
      </c>
      <c r="AR367" s="24" t="s">
        <v>145</v>
      </c>
      <c r="AT367" s="24" t="s">
        <v>140</v>
      </c>
      <c r="AU367" s="24" t="s">
        <v>82</v>
      </c>
      <c r="AY367" s="24" t="s">
        <v>138</v>
      </c>
      <c r="BE367" s="204">
        <f>IF(N367="základní",J367,0)</f>
        <v>0</v>
      </c>
      <c r="BF367" s="204">
        <f>IF(N367="snížená",J367,0)</f>
        <v>0</v>
      </c>
      <c r="BG367" s="204">
        <f>IF(N367="zákl. přenesená",J367,0)</f>
        <v>0</v>
      </c>
      <c r="BH367" s="204">
        <f>IF(N367="sníž. přenesená",J367,0)</f>
        <v>0</v>
      </c>
      <c r="BI367" s="204">
        <f>IF(N367="nulová",J367,0)</f>
        <v>0</v>
      </c>
      <c r="BJ367" s="24" t="s">
        <v>80</v>
      </c>
      <c r="BK367" s="204">
        <f>ROUND(I367*H367,2)</f>
        <v>0</v>
      </c>
      <c r="BL367" s="24" t="s">
        <v>145</v>
      </c>
      <c r="BM367" s="24" t="s">
        <v>540</v>
      </c>
    </row>
    <row r="368" spans="2:47" s="1" customFormat="1" ht="67.5">
      <c r="B368" s="41"/>
      <c r="C368" s="63"/>
      <c r="D368" s="221" t="s">
        <v>147</v>
      </c>
      <c r="E368" s="63"/>
      <c r="F368" s="231" t="s">
        <v>541</v>
      </c>
      <c r="G368" s="63"/>
      <c r="H368" s="63"/>
      <c r="I368" s="163"/>
      <c r="J368" s="63"/>
      <c r="K368" s="63"/>
      <c r="L368" s="61"/>
      <c r="M368" s="207"/>
      <c r="N368" s="42"/>
      <c r="O368" s="42"/>
      <c r="P368" s="42"/>
      <c r="Q368" s="42"/>
      <c r="R368" s="42"/>
      <c r="S368" s="42"/>
      <c r="T368" s="78"/>
      <c r="AT368" s="24" t="s">
        <v>147</v>
      </c>
      <c r="AU368" s="24" t="s">
        <v>82</v>
      </c>
    </row>
    <row r="369" spans="2:65" s="1" customFormat="1" ht="22.5" customHeight="1">
      <c r="B369" s="41"/>
      <c r="C369" s="193" t="s">
        <v>542</v>
      </c>
      <c r="D369" s="193" t="s">
        <v>140</v>
      </c>
      <c r="E369" s="194" t="s">
        <v>543</v>
      </c>
      <c r="F369" s="195" t="s">
        <v>544</v>
      </c>
      <c r="G369" s="196" t="s">
        <v>185</v>
      </c>
      <c r="H369" s="197">
        <v>10</v>
      </c>
      <c r="I369" s="198"/>
      <c r="J369" s="199">
        <f>ROUND(I369*H369,2)</f>
        <v>0</v>
      </c>
      <c r="K369" s="195" t="s">
        <v>144</v>
      </c>
      <c r="L369" s="61"/>
      <c r="M369" s="200" t="s">
        <v>21</v>
      </c>
      <c r="N369" s="201" t="s">
        <v>43</v>
      </c>
      <c r="O369" s="42"/>
      <c r="P369" s="202">
        <f>O369*H369</f>
        <v>0</v>
      </c>
      <c r="Q369" s="202">
        <v>0</v>
      </c>
      <c r="R369" s="202">
        <f>Q369*H369</f>
        <v>0</v>
      </c>
      <c r="S369" s="202">
        <v>0</v>
      </c>
      <c r="T369" s="203">
        <f>S369*H369</f>
        <v>0</v>
      </c>
      <c r="AR369" s="24" t="s">
        <v>145</v>
      </c>
      <c r="AT369" s="24" t="s">
        <v>140</v>
      </c>
      <c r="AU369" s="24" t="s">
        <v>82</v>
      </c>
      <c r="AY369" s="24" t="s">
        <v>138</v>
      </c>
      <c r="BE369" s="204">
        <f>IF(N369="základní",J369,0)</f>
        <v>0</v>
      </c>
      <c r="BF369" s="204">
        <f>IF(N369="snížená",J369,0)</f>
        <v>0</v>
      </c>
      <c r="BG369" s="204">
        <f>IF(N369="zákl. přenesená",J369,0)</f>
        <v>0</v>
      </c>
      <c r="BH369" s="204">
        <f>IF(N369="sníž. přenesená",J369,0)</f>
        <v>0</v>
      </c>
      <c r="BI369" s="204">
        <f>IF(N369="nulová",J369,0)</f>
        <v>0</v>
      </c>
      <c r="BJ369" s="24" t="s">
        <v>80</v>
      </c>
      <c r="BK369" s="204">
        <f>ROUND(I369*H369,2)</f>
        <v>0</v>
      </c>
      <c r="BL369" s="24" t="s">
        <v>145</v>
      </c>
      <c r="BM369" s="24" t="s">
        <v>545</v>
      </c>
    </row>
    <row r="370" spans="2:47" s="1" customFormat="1" ht="67.5">
      <c r="B370" s="41"/>
      <c r="C370" s="63"/>
      <c r="D370" s="221" t="s">
        <v>147</v>
      </c>
      <c r="E370" s="63"/>
      <c r="F370" s="231" t="s">
        <v>541</v>
      </c>
      <c r="G370" s="63"/>
      <c r="H370" s="63"/>
      <c r="I370" s="163"/>
      <c r="J370" s="63"/>
      <c r="K370" s="63"/>
      <c r="L370" s="61"/>
      <c r="M370" s="207"/>
      <c r="N370" s="42"/>
      <c r="O370" s="42"/>
      <c r="P370" s="42"/>
      <c r="Q370" s="42"/>
      <c r="R370" s="42"/>
      <c r="S370" s="42"/>
      <c r="T370" s="78"/>
      <c r="AT370" s="24" t="s">
        <v>147</v>
      </c>
      <c r="AU370" s="24" t="s">
        <v>82</v>
      </c>
    </row>
    <row r="371" spans="2:65" s="1" customFormat="1" ht="22.5" customHeight="1">
      <c r="B371" s="41"/>
      <c r="C371" s="193" t="s">
        <v>546</v>
      </c>
      <c r="D371" s="193" t="s">
        <v>140</v>
      </c>
      <c r="E371" s="194" t="s">
        <v>547</v>
      </c>
      <c r="F371" s="195" t="s">
        <v>548</v>
      </c>
      <c r="G371" s="196" t="s">
        <v>185</v>
      </c>
      <c r="H371" s="197">
        <v>13.798</v>
      </c>
      <c r="I371" s="198"/>
      <c r="J371" s="199">
        <f>ROUND(I371*H371,2)</f>
        <v>0</v>
      </c>
      <c r="K371" s="195" t="s">
        <v>144</v>
      </c>
      <c r="L371" s="61"/>
      <c r="M371" s="200" t="s">
        <v>21</v>
      </c>
      <c r="N371" s="201" t="s">
        <v>43</v>
      </c>
      <c r="O371" s="42"/>
      <c r="P371" s="202">
        <f>O371*H371</f>
        <v>0</v>
      </c>
      <c r="Q371" s="202">
        <v>0</v>
      </c>
      <c r="R371" s="202">
        <f>Q371*H371</f>
        <v>0</v>
      </c>
      <c r="S371" s="202">
        <v>0</v>
      </c>
      <c r="T371" s="203">
        <f>S371*H371</f>
        <v>0</v>
      </c>
      <c r="AR371" s="24" t="s">
        <v>145</v>
      </c>
      <c r="AT371" s="24" t="s">
        <v>140</v>
      </c>
      <c r="AU371" s="24" t="s">
        <v>82</v>
      </c>
      <c r="AY371" s="24" t="s">
        <v>138</v>
      </c>
      <c r="BE371" s="204">
        <f>IF(N371="základní",J371,0)</f>
        <v>0</v>
      </c>
      <c r="BF371" s="204">
        <f>IF(N371="snížená",J371,0)</f>
        <v>0</v>
      </c>
      <c r="BG371" s="204">
        <f>IF(N371="zákl. přenesená",J371,0)</f>
        <v>0</v>
      </c>
      <c r="BH371" s="204">
        <f>IF(N371="sníž. přenesená",J371,0)</f>
        <v>0</v>
      </c>
      <c r="BI371" s="204">
        <f>IF(N371="nulová",J371,0)</f>
        <v>0</v>
      </c>
      <c r="BJ371" s="24" t="s">
        <v>80</v>
      </c>
      <c r="BK371" s="204">
        <f>ROUND(I371*H371,2)</f>
        <v>0</v>
      </c>
      <c r="BL371" s="24" t="s">
        <v>145</v>
      </c>
      <c r="BM371" s="24" t="s">
        <v>549</v>
      </c>
    </row>
    <row r="372" spans="2:47" s="1" customFormat="1" ht="67.5">
      <c r="B372" s="41"/>
      <c r="C372" s="63"/>
      <c r="D372" s="221" t="s">
        <v>147</v>
      </c>
      <c r="E372" s="63"/>
      <c r="F372" s="231" t="s">
        <v>541</v>
      </c>
      <c r="G372" s="63"/>
      <c r="H372" s="63"/>
      <c r="I372" s="163"/>
      <c r="J372" s="63"/>
      <c r="K372" s="63"/>
      <c r="L372" s="61"/>
      <c r="M372" s="207"/>
      <c r="N372" s="42"/>
      <c r="O372" s="42"/>
      <c r="P372" s="42"/>
      <c r="Q372" s="42"/>
      <c r="R372" s="42"/>
      <c r="S372" s="42"/>
      <c r="T372" s="78"/>
      <c r="AT372" s="24" t="s">
        <v>147</v>
      </c>
      <c r="AU372" s="24" t="s">
        <v>82</v>
      </c>
    </row>
    <row r="373" spans="2:65" s="1" customFormat="1" ht="22.5" customHeight="1">
      <c r="B373" s="41"/>
      <c r="C373" s="193" t="s">
        <v>550</v>
      </c>
      <c r="D373" s="193" t="s">
        <v>140</v>
      </c>
      <c r="E373" s="194" t="s">
        <v>551</v>
      </c>
      <c r="F373" s="195" t="s">
        <v>552</v>
      </c>
      <c r="G373" s="196" t="s">
        <v>185</v>
      </c>
      <c r="H373" s="197">
        <v>10</v>
      </c>
      <c r="I373" s="198"/>
      <c r="J373" s="199">
        <f>ROUND(I373*H373,2)</f>
        <v>0</v>
      </c>
      <c r="K373" s="195" t="s">
        <v>144</v>
      </c>
      <c r="L373" s="61"/>
      <c r="M373" s="200" t="s">
        <v>21</v>
      </c>
      <c r="N373" s="201" t="s">
        <v>43</v>
      </c>
      <c r="O373" s="42"/>
      <c r="P373" s="202">
        <f>O373*H373</f>
        <v>0</v>
      </c>
      <c r="Q373" s="202">
        <v>0</v>
      </c>
      <c r="R373" s="202">
        <f>Q373*H373</f>
        <v>0</v>
      </c>
      <c r="S373" s="202">
        <v>0</v>
      </c>
      <c r="T373" s="203">
        <f>S373*H373</f>
        <v>0</v>
      </c>
      <c r="AR373" s="24" t="s">
        <v>145</v>
      </c>
      <c r="AT373" s="24" t="s">
        <v>140</v>
      </c>
      <c r="AU373" s="24" t="s">
        <v>82</v>
      </c>
      <c r="AY373" s="24" t="s">
        <v>138</v>
      </c>
      <c r="BE373" s="204">
        <f>IF(N373="základní",J373,0)</f>
        <v>0</v>
      </c>
      <c r="BF373" s="204">
        <f>IF(N373="snížená",J373,0)</f>
        <v>0</v>
      </c>
      <c r="BG373" s="204">
        <f>IF(N373="zákl. přenesená",J373,0)</f>
        <v>0</v>
      </c>
      <c r="BH373" s="204">
        <f>IF(N373="sníž. přenesená",J373,0)</f>
        <v>0</v>
      </c>
      <c r="BI373" s="204">
        <f>IF(N373="nulová",J373,0)</f>
        <v>0</v>
      </c>
      <c r="BJ373" s="24" t="s">
        <v>80</v>
      </c>
      <c r="BK373" s="204">
        <f>ROUND(I373*H373,2)</f>
        <v>0</v>
      </c>
      <c r="BL373" s="24" t="s">
        <v>145</v>
      </c>
      <c r="BM373" s="24" t="s">
        <v>553</v>
      </c>
    </row>
    <row r="374" spans="2:47" s="1" customFormat="1" ht="67.5">
      <c r="B374" s="41"/>
      <c r="C374" s="63"/>
      <c r="D374" s="205" t="s">
        <v>147</v>
      </c>
      <c r="E374" s="63"/>
      <c r="F374" s="206" t="s">
        <v>554</v>
      </c>
      <c r="G374" s="63"/>
      <c r="H374" s="63"/>
      <c r="I374" s="163"/>
      <c r="J374" s="63"/>
      <c r="K374" s="63"/>
      <c r="L374" s="61"/>
      <c r="M374" s="207"/>
      <c r="N374" s="42"/>
      <c r="O374" s="42"/>
      <c r="P374" s="42"/>
      <c r="Q374" s="42"/>
      <c r="R374" s="42"/>
      <c r="S374" s="42"/>
      <c r="T374" s="78"/>
      <c r="AT374" s="24" t="s">
        <v>147</v>
      </c>
      <c r="AU374" s="24" t="s">
        <v>82</v>
      </c>
    </row>
    <row r="375" spans="2:63" s="10" customFormat="1" ht="29.85" customHeight="1">
      <c r="B375" s="176"/>
      <c r="C375" s="177"/>
      <c r="D375" s="190" t="s">
        <v>71</v>
      </c>
      <c r="E375" s="191" t="s">
        <v>555</v>
      </c>
      <c r="F375" s="191" t="s">
        <v>556</v>
      </c>
      <c r="G375" s="177"/>
      <c r="H375" s="177"/>
      <c r="I375" s="180"/>
      <c r="J375" s="192">
        <f>BK375</f>
        <v>0</v>
      </c>
      <c r="K375" s="177"/>
      <c r="L375" s="182"/>
      <c r="M375" s="183"/>
      <c r="N375" s="184"/>
      <c r="O375" s="184"/>
      <c r="P375" s="185">
        <f>SUM(P376:P377)</f>
        <v>0</v>
      </c>
      <c r="Q375" s="184"/>
      <c r="R375" s="185">
        <f>SUM(R376:R377)</f>
        <v>0</v>
      </c>
      <c r="S375" s="184"/>
      <c r="T375" s="186">
        <f>SUM(T376:T377)</f>
        <v>0</v>
      </c>
      <c r="AR375" s="187" t="s">
        <v>80</v>
      </c>
      <c r="AT375" s="188" t="s">
        <v>71</v>
      </c>
      <c r="AU375" s="188" t="s">
        <v>80</v>
      </c>
      <c r="AY375" s="187" t="s">
        <v>138</v>
      </c>
      <c r="BK375" s="189">
        <f>SUM(BK376:BK377)</f>
        <v>0</v>
      </c>
    </row>
    <row r="376" spans="2:65" s="1" customFormat="1" ht="22.5" customHeight="1">
      <c r="B376" s="41"/>
      <c r="C376" s="193" t="s">
        <v>557</v>
      </c>
      <c r="D376" s="193" t="s">
        <v>140</v>
      </c>
      <c r="E376" s="194" t="s">
        <v>558</v>
      </c>
      <c r="F376" s="195" t="s">
        <v>559</v>
      </c>
      <c r="G376" s="196" t="s">
        <v>185</v>
      </c>
      <c r="H376" s="197">
        <v>81.841</v>
      </c>
      <c r="I376" s="198"/>
      <c r="J376" s="199">
        <f>ROUND(I376*H376,2)</f>
        <v>0</v>
      </c>
      <c r="K376" s="195" t="s">
        <v>144</v>
      </c>
      <c r="L376" s="61"/>
      <c r="M376" s="200" t="s">
        <v>21</v>
      </c>
      <c r="N376" s="201" t="s">
        <v>43</v>
      </c>
      <c r="O376" s="42"/>
      <c r="P376" s="202">
        <f>O376*H376</f>
        <v>0</v>
      </c>
      <c r="Q376" s="202">
        <v>0</v>
      </c>
      <c r="R376" s="202">
        <f>Q376*H376</f>
        <v>0</v>
      </c>
      <c r="S376" s="202">
        <v>0</v>
      </c>
      <c r="T376" s="203">
        <f>S376*H376</f>
        <v>0</v>
      </c>
      <c r="AR376" s="24" t="s">
        <v>145</v>
      </c>
      <c r="AT376" s="24" t="s">
        <v>140</v>
      </c>
      <c r="AU376" s="24" t="s">
        <v>82</v>
      </c>
      <c r="AY376" s="24" t="s">
        <v>138</v>
      </c>
      <c r="BE376" s="204">
        <f>IF(N376="základní",J376,0)</f>
        <v>0</v>
      </c>
      <c r="BF376" s="204">
        <f>IF(N376="snížená",J376,0)</f>
        <v>0</v>
      </c>
      <c r="BG376" s="204">
        <f>IF(N376="zákl. přenesená",J376,0)</f>
        <v>0</v>
      </c>
      <c r="BH376" s="204">
        <f>IF(N376="sníž. přenesená",J376,0)</f>
        <v>0</v>
      </c>
      <c r="BI376" s="204">
        <f>IF(N376="nulová",J376,0)</f>
        <v>0</v>
      </c>
      <c r="BJ376" s="24" t="s">
        <v>80</v>
      </c>
      <c r="BK376" s="204">
        <f>ROUND(I376*H376,2)</f>
        <v>0</v>
      </c>
      <c r="BL376" s="24" t="s">
        <v>145</v>
      </c>
      <c r="BM376" s="24" t="s">
        <v>560</v>
      </c>
    </row>
    <row r="377" spans="2:47" s="1" customFormat="1" ht="81">
      <c r="B377" s="41"/>
      <c r="C377" s="63"/>
      <c r="D377" s="205" t="s">
        <v>147</v>
      </c>
      <c r="E377" s="63"/>
      <c r="F377" s="206" t="s">
        <v>561</v>
      </c>
      <c r="G377" s="63"/>
      <c r="H377" s="63"/>
      <c r="I377" s="163"/>
      <c r="J377" s="63"/>
      <c r="K377" s="63"/>
      <c r="L377" s="61"/>
      <c r="M377" s="207"/>
      <c r="N377" s="42"/>
      <c r="O377" s="42"/>
      <c r="P377" s="42"/>
      <c r="Q377" s="42"/>
      <c r="R377" s="42"/>
      <c r="S377" s="42"/>
      <c r="T377" s="78"/>
      <c r="AT377" s="24" t="s">
        <v>147</v>
      </c>
      <c r="AU377" s="24" t="s">
        <v>82</v>
      </c>
    </row>
    <row r="378" spans="2:63" s="10" customFormat="1" ht="37.35" customHeight="1">
      <c r="B378" s="176"/>
      <c r="C378" s="177"/>
      <c r="D378" s="178" t="s">
        <v>71</v>
      </c>
      <c r="E378" s="179" t="s">
        <v>562</v>
      </c>
      <c r="F378" s="179" t="s">
        <v>563</v>
      </c>
      <c r="G378" s="177"/>
      <c r="H378" s="177"/>
      <c r="I378" s="180"/>
      <c r="J378" s="181">
        <f>BK378</f>
        <v>0</v>
      </c>
      <c r="K378" s="177"/>
      <c r="L378" s="182"/>
      <c r="M378" s="183"/>
      <c r="N378" s="184"/>
      <c r="O378" s="184"/>
      <c r="P378" s="185">
        <f>P379+P393+P414+P477+P522+P548+P567+P608+P634</f>
        <v>0</v>
      </c>
      <c r="Q378" s="184"/>
      <c r="R378" s="185">
        <f>R379+R393+R414+R477+R522+R548+R567+R608+R634</f>
        <v>62.974157100000006</v>
      </c>
      <c r="S378" s="184"/>
      <c r="T378" s="186">
        <f>T379+T393+T414+T477+T522+T548+T567+T608+T634</f>
        <v>0</v>
      </c>
      <c r="AR378" s="187" t="s">
        <v>82</v>
      </c>
      <c r="AT378" s="188" t="s">
        <v>71</v>
      </c>
      <c r="AU378" s="188" t="s">
        <v>72</v>
      </c>
      <c r="AY378" s="187" t="s">
        <v>138</v>
      </c>
      <c r="BK378" s="189">
        <f>BK379+BK393+BK414+BK477+BK522+BK548+BK567+BK608+BK634</f>
        <v>0</v>
      </c>
    </row>
    <row r="379" spans="2:63" s="10" customFormat="1" ht="19.9" customHeight="1">
      <c r="B379" s="176"/>
      <c r="C379" s="177"/>
      <c r="D379" s="190" t="s">
        <v>71</v>
      </c>
      <c r="E379" s="191" t="s">
        <v>564</v>
      </c>
      <c r="F379" s="191" t="s">
        <v>565</v>
      </c>
      <c r="G379" s="177"/>
      <c r="H379" s="177"/>
      <c r="I379" s="180"/>
      <c r="J379" s="192">
        <f>BK379</f>
        <v>0</v>
      </c>
      <c r="K379" s="177"/>
      <c r="L379" s="182"/>
      <c r="M379" s="183"/>
      <c r="N379" s="184"/>
      <c r="O379" s="184"/>
      <c r="P379" s="185">
        <f>SUM(P380:P392)</f>
        <v>0</v>
      </c>
      <c r="Q379" s="184"/>
      <c r="R379" s="185">
        <f>SUM(R380:R392)</f>
        <v>0.31205376000000007</v>
      </c>
      <c r="S379" s="184"/>
      <c r="T379" s="186">
        <f>SUM(T380:T392)</f>
        <v>0</v>
      </c>
      <c r="AR379" s="187" t="s">
        <v>82</v>
      </c>
      <c r="AT379" s="188" t="s">
        <v>71</v>
      </c>
      <c r="AU379" s="188" t="s">
        <v>80</v>
      </c>
      <c r="AY379" s="187" t="s">
        <v>138</v>
      </c>
      <c r="BK379" s="189">
        <f>SUM(BK380:BK392)</f>
        <v>0</v>
      </c>
    </row>
    <row r="380" spans="2:65" s="1" customFormat="1" ht="22.5" customHeight="1">
      <c r="B380" s="41"/>
      <c r="C380" s="193" t="s">
        <v>566</v>
      </c>
      <c r="D380" s="193" t="s">
        <v>140</v>
      </c>
      <c r="E380" s="194" t="s">
        <v>567</v>
      </c>
      <c r="F380" s="195" t="s">
        <v>568</v>
      </c>
      <c r="G380" s="196" t="s">
        <v>175</v>
      </c>
      <c r="H380" s="197">
        <v>60.48</v>
      </c>
      <c r="I380" s="198"/>
      <c r="J380" s="199">
        <f>ROUND(I380*H380,2)</f>
        <v>0</v>
      </c>
      <c r="K380" s="195" t="s">
        <v>144</v>
      </c>
      <c r="L380" s="61"/>
      <c r="M380" s="200" t="s">
        <v>21</v>
      </c>
      <c r="N380" s="201" t="s">
        <v>43</v>
      </c>
      <c r="O380" s="42"/>
      <c r="P380" s="202">
        <f>O380*H380</f>
        <v>0</v>
      </c>
      <c r="Q380" s="202">
        <v>0</v>
      </c>
      <c r="R380" s="202">
        <f>Q380*H380</f>
        <v>0</v>
      </c>
      <c r="S380" s="202">
        <v>0</v>
      </c>
      <c r="T380" s="203">
        <f>S380*H380</f>
        <v>0</v>
      </c>
      <c r="AR380" s="24" t="s">
        <v>223</v>
      </c>
      <c r="AT380" s="24" t="s">
        <v>140</v>
      </c>
      <c r="AU380" s="24" t="s">
        <v>82</v>
      </c>
      <c r="AY380" s="24" t="s">
        <v>138</v>
      </c>
      <c r="BE380" s="204">
        <f>IF(N380="základní",J380,0)</f>
        <v>0</v>
      </c>
      <c r="BF380" s="204">
        <f>IF(N380="snížená",J380,0)</f>
        <v>0</v>
      </c>
      <c r="BG380" s="204">
        <f>IF(N380="zákl. přenesená",J380,0)</f>
        <v>0</v>
      </c>
      <c r="BH380" s="204">
        <f>IF(N380="sníž. přenesená",J380,0)</f>
        <v>0</v>
      </c>
      <c r="BI380" s="204">
        <f>IF(N380="nulová",J380,0)</f>
        <v>0</v>
      </c>
      <c r="BJ380" s="24" t="s">
        <v>80</v>
      </c>
      <c r="BK380" s="204">
        <f>ROUND(I380*H380,2)</f>
        <v>0</v>
      </c>
      <c r="BL380" s="24" t="s">
        <v>223</v>
      </c>
      <c r="BM380" s="24" t="s">
        <v>569</v>
      </c>
    </row>
    <row r="381" spans="2:47" s="1" customFormat="1" ht="40.5">
      <c r="B381" s="41"/>
      <c r="C381" s="63"/>
      <c r="D381" s="205" t="s">
        <v>147</v>
      </c>
      <c r="E381" s="63"/>
      <c r="F381" s="206" t="s">
        <v>570</v>
      </c>
      <c r="G381" s="63"/>
      <c r="H381" s="63"/>
      <c r="I381" s="163"/>
      <c r="J381" s="63"/>
      <c r="K381" s="63"/>
      <c r="L381" s="61"/>
      <c r="M381" s="207"/>
      <c r="N381" s="42"/>
      <c r="O381" s="42"/>
      <c r="P381" s="42"/>
      <c r="Q381" s="42"/>
      <c r="R381" s="42"/>
      <c r="S381" s="42"/>
      <c r="T381" s="78"/>
      <c r="AT381" s="24" t="s">
        <v>147</v>
      </c>
      <c r="AU381" s="24" t="s">
        <v>82</v>
      </c>
    </row>
    <row r="382" spans="2:51" s="12" customFormat="1" ht="13.5">
      <c r="B382" s="219"/>
      <c r="C382" s="220"/>
      <c r="D382" s="221" t="s">
        <v>149</v>
      </c>
      <c r="E382" s="222" t="s">
        <v>21</v>
      </c>
      <c r="F382" s="223" t="s">
        <v>571</v>
      </c>
      <c r="G382" s="220"/>
      <c r="H382" s="224">
        <v>60.48</v>
      </c>
      <c r="I382" s="225"/>
      <c r="J382" s="220"/>
      <c r="K382" s="220"/>
      <c r="L382" s="226"/>
      <c r="M382" s="227"/>
      <c r="N382" s="228"/>
      <c r="O382" s="228"/>
      <c r="P382" s="228"/>
      <c r="Q382" s="228"/>
      <c r="R382" s="228"/>
      <c r="S382" s="228"/>
      <c r="T382" s="229"/>
      <c r="AT382" s="230" t="s">
        <v>149</v>
      </c>
      <c r="AU382" s="230" t="s">
        <v>82</v>
      </c>
      <c r="AV382" s="12" t="s">
        <v>82</v>
      </c>
      <c r="AW382" s="12" t="s">
        <v>35</v>
      </c>
      <c r="AX382" s="12" t="s">
        <v>80</v>
      </c>
      <c r="AY382" s="230" t="s">
        <v>138</v>
      </c>
    </row>
    <row r="383" spans="2:65" s="1" customFormat="1" ht="22.5" customHeight="1">
      <c r="B383" s="41"/>
      <c r="C383" s="260" t="s">
        <v>572</v>
      </c>
      <c r="D383" s="260" t="s">
        <v>369</v>
      </c>
      <c r="E383" s="261" t="s">
        <v>573</v>
      </c>
      <c r="F383" s="262" t="s">
        <v>574</v>
      </c>
      <c r="G383" s="263" t="s">
        <v>185</v>
      </c>
      <c r="H383" s="264">
        <v>0.018</v>
      </c>
      <c r="I383" s="265"/>
      <c r="J383" s="266">
        <f>ROUND(I383*H383,2)</f>
        <v>0</v>
      </c>
      <c r="K383" s="262" t="s">
        <v>144</v>
      </c>
      <c r="L383" s="267"/>
      <c r="M383" s="268" t="s">
        <v>21</v>
      </c>
      <c r="N383" s="269" t="s">
        <v>43</v>
      </c>
      <c r="O383" s="42"/>
      <c r="P383" s="202">
        <f>O383*H383</f>
        <v>0</v>
      </c>
      <c r="Q383" s="202">
        <v>1</v>
      </c>
      <c r="R383" s="202">
        <f>Q383*H383</f>
        <v>0.018</v>
      </c>
      <c r="S383" s="202">
        <v>0</v>
      </c>
      <c r="T383" s="203">
        <f>S383*H383</f>
        <v>0</v>
      </c>
      <c r="AR383" s="24" t="s">
        <v>347</v>
      </c>
      <c r="AT383" s="24" t="s">
        <v>369</v>
      </c>
      <c r="AU383" s="24" t="s">
        <v>82</v>
      </c>
      <c r="AY383" s="24" t="s">
        <v>138</v>
      </c>
      <c r="BE383" s="204">
        <f>IF(N383="základní",J383,0)</f>
        <v>0</v>
      </c>
      <c r="BF383" s="204">
        <f>IF(N383="snížená",J383,0)</f>
        <v>0</v>
      </c>
      <c r="BG383" s="204">
        <f>IF(N383="zákl. přenesená",J383,0)</f>
        <v>0</v>
      </c>
      <c r="BH383" s="204">
        <f>IF(N383="sníž. přenesená",J383,0)</f>
        <v>0</v>
      </c>
      <c r="BI383" s="204">
        <f>IF(N383="nulová",J383,0)</f>
        <v>0</v>
      </c>
      <c r="BJ383" s="24" t="s">
        <v>80</v>
      </c>
      <c r="BK383" s="204">
        <f>ROUND(I383*H383,2)</f>
        <v>0</v>
      </c>
      <c r="BL383" s="24" t="s">
        <v>223</v>
      </c>
      <c r="BM383" s="24" t="s">
        <v>575</v>
      </c>
    </row>
    <row r="384" spans="2:47" s="1" customFormat="1" ht="27">
      <c r="B384" s="41"/>
      <c r="C384" s="63"/>
      <c r="D384" s="205" t="s">
        <v>160</v>
      </c>
      <c r="E384" s="63"/>
      <c r="F384" s="206" t="s">
        <v>576</v>
      </c>
      <c r="G384" s="63"/>
      <c r="H384" s="63"/>
      <c r="I384" s="163"/>
      <c r="J384" s="63"/>
      <c r="K384" s="63"/>
      <c r="L384" s="61"/>
      <c r="M384" s="207"/>
      <c r="N384" s="42"/>
      <c r="O384" s="42"/>
      <c r="P384" s="42"/>
      <c r="Q384" s="42"/>
      <c r="R384" s="42"/>
      <c r="S384" s="42"/>
      <c r="T384" s="78"/>
      <c r="AT384" s="24" t="s">
        <v>160</v>
      </c>
      <c r="AU384" s="24" t="s">
        <v>82</v>
      </c>
    </row>
    <row r="385" spans="2:51" s="12" customFormat="1" ht="13.5">
      <c r="B385" s="219"/>
      <c r="C385" s="220"/>
      <c r="D385" s="221" t="s">
        <v>149</v>
      </c>
      <c r="E385" s="220"/>
      <c r="F385" s="223" t="s">
        <v>577</v>
      </c>
      <c r="G385" s="220"/>
      <c r="H385" s="224">
        <v>0.018</v>
      </c>
      <c r="I385" s="225"/>
      <c r="J385" s="220"/>
      <c r="K385" s="220"/>
      <c r="L385" s="226"/>
      <c r="M385" s="227"/>
      <c r="N385" s="228"/>
      <c r="O385" s="228"/>
      <c r="P385" s="228"/>
      <c r="Q385" s="228"/>
      <c r="R385" s="228"/>
      <c r="S385" s="228"/>
      <c r="T385" s="229"/>
      <c r="AT385" s="230" t="s">
        <v>149</v>
      </c>
      <c r="AU385" s="230" t="s">
        <v>82</v>
      </c>
      <c r="AV385" s="12" t="s">
        <v>82</v>
      </c>
      <c r="AW385" s="12" t="s">
        <v>6</v>
      </c>
      <c r="AX385" s="12" t="s">
        <v>80</v>
      </c>
      <c r="AY385" s="230" t="s">
        <v>138</v>
      </c>
    </row>
    <row r="386" spans="2:65" s="1" customFormat="1" ht="22.5" customHeight="1">
      <c r="B386" s="41"/>
      <c r="C386" s="193" t="s">
        <v>578</v>
      </c>
      <c r="D386" s="193" t="s">
        <v>140</v>
      </c>
      <c r="E386" s="194" t="s">
        <v>579</v>
      </c>
      <c r="F386" s="195" t="s">
        <v>580</v>
      </c>
      <c r="G386" s="196" t="s">
        <v>175</v>
      </c>
      <c r="H386" s="197">
        <v>60.48</v>
      </c>
      <c r="I386" s="198"/>
      <c r="J386" s="199">
        <f>ROUND(I386*H386,2)</f>
        <v>0</v>
      </c>
      <c r="K386" s="195" t="s">
        <v>144</v>
      </c>
      <c r="L386" s="61"/>
      <c r="M386" s="200" t="s">
        <v>21</v>
      </c>
      <c r="N386" s="201" t="s">
        <v>43</v>
      </c>
      <c r="O386" s="42"/>
      <c r="P386" s="202">
        <f>O386*H386</f>
        <v>0</v>
      </c>
      <c r="Q386" s="202">
        <v>0.0004</v>
      </c>
      <c r="R386" s="202">
        <f>Q386*H386</f>
        <v>0.024191999999999998</v>
      </c>
      <c r="S386" s="202">
        <v>0</v>
      </c>
      <c r="T386" s="203">
        <f>S386*H386</f>
        <v>0</v>
      </c>
      <c r="AR386" s="24" t="s">
        <v>223</v>
      </c>
      <c r="AT386" s="24" t="s">
        <v>140</v>
      </c>
      <c r="AU386" s="24" t="s">
        <v>82</v>
      </c>
      <c r="AY386" s="24" t="s">
        <v>138</v>
      </c>
      <c r="BE386" s="204">
        <f>IF(N386="základní",J386,0)</f>
        <v>0</v>
      </c>
      <c r="BF386" s="204">
        <f>IF(N386="snížená",J386,0)</f>
        <v>0</v>
      </c>
      <c r="BG386" s="204">
        <f>IF(N386="zákl. přenesená",J386,0)</f>
        <v>0</v>
      </c>
      <c r="BH386" s="204">
        <f>IF(N386="sníž. přenesená",J386,0)</f>
        <v>0</v>
      </c>
      <c r="BI386" s="204">
        <f>IF(N386="nulová",J386,0)</f>
        <v>0</v>
      </c>
      <c r="BJ386" s="24" t="s">
        <v>80</v>
      </c>
      <c r="BK386" s="204">
        <f>ROUND(I386*H386,2)</f>
        <v>0</v>
      </c>
      <c r="BL386" s="24" t="s">
        <v>223</v>
      </c>
      <c r="BM386" s="24" t="s">
        <v>581</v>
      </c>
    </row>
    <row r="387" spans="2:47" s="1" customFormat="1" ht="40.5">
      <c r="B387" s="41"/>
      <c r="C387" s="63"/>
      <c r="D387" s="205" t="s">
        <v>147</v>
      </c>
      <c r="E387" s="63"/>
      <c r="F387" s="206" t="s">
        <v>582</v>
      </c>
      <c r="G387" s="63"/>
      <c r="H387" s="63"/>
      <c r="I387" s="163"/>
      <c r="J387" s="63"/>
      <c r="K387" s="63"/>
      <c r="L387" s="61"/>
      <c r="M387" s="207"/>
      <c r="N387" s="42"/>
      <c r="O387" s="42"/>
      <c r="P387" s="42"/>
      <c r="Q387" s="42"/>
      <c r="R387" s="42"/>
      <c r="S387" s="42"/>
      <c r="T387" s="78"/>
      <c r="AT387" s="24" t="s">
        <v>147</v>
      </c>
      <c r="AU387" s="24" t="s">
        <v>82</v>
      </c>
    </row>
    <row r="388" spans="2:51" s="12" customFormat="1" ht="13.5">
      <c r="B388" s="219"/>
      <c r="C388" s="220"/>
      <c r="D388" s="221" t="s">
        <v>149</v>
      </c>
      <c r="E388" s="222" t="s">
        <v>21</v>
      </c>
      <c r="F388" s="223" t="s">
        <v>571</v>
      </c>
      <c r="G388" s="220"/>
      <c r="H388" s="224">
        <v>60.48</v>
      </c>
      <c r="I388" s="225"/>
      <c r="J388" s="220"/>
      <c r="K388" s="220"/>
      <c r="L388" s="226"/>
      <c r="M388" s="227"/>
      <c r="N388" s="228"/>
      <c r="O388" s="228"/>
      <c r="P388" s="228"/>
      <c r="Q388" s="228"/>
      <c r="R388" s="228"/>
      <c r="S388" s="228"/>
      <c r="T388" s="229"/>
      <c r="AT388" s="230" t="s">
        <v>149</v>
      </c>
      <c r="AU388" s="230" t="s">
        <v>82</v>
      </c>
      <c r="AV388" s="12" t="s">
        <v>82</v>
      </c>
      <c r="AW388" s="12" t="s">
        <v>35</v>
      </c>
      <c r="AX388" s="12" t="s">
        <v>80</v>
      </c>
      <c r="AY388" s="230" t="s">
        <v>138</v>
      </c>
    </row>
    <row r="389" spans="2:65" s="1" customFormat="1" ht="22.5" customHeight="1">
      <c r="B389" s="41"/>
      <c r="C389" s="260" t="s">
        <v>583</v>
      </c>
      <c r="D389" s="260" t="s">
        <v>369</v>
      </c>
      <c r="E389" s="261" t="s">
        <v>584</v>
      </c>
      <c r="F389" s="262" t="s">
        <v>585</v>
      </c>
      <c r="G389" s="263" t="s">
        <v>175</v>
      </c>
      <c r="H389" s="264">
        <v>69.552</v>
      </c>
      <c r="I389" s="265"/>
      <c r="J389" s="266">
        <f>ROUND(I389*H389,2)</f>
        <v>0</v>
      </c>
      <c r="K389" s="262" t="s">
        <v>21</v>
      </c>
      <c r="L389" s="267"/>
      <c r="M389" s="268" t="s">
        <v>21</v>
      </c>
      <c r="N389" s="269" t="s">
        <v>43</v>
      </c>
      <c r="O389" s="42"/>
      <c r="P389" s="202">
        <f>O389*H389</f>
        <v>0</v>
      </c>
      <c r="Q389" s="202">
        <v>0.00388</v>
      </c>
      <c r="R389" s="202">
        <f>Q389*H389</f>
        <v>0.26986176000000006</v>
      </c>
      <c r="S389" s="202">
        <v>0</v>
      </c>
      <c r="T389" s="203">
        <f>S389*H389</f>
        <v>0</v>
      </c>
      <c r="AR389" s="24" t="s">
        <v>347</v>
      </c>
      <c r="AT389" s="24" t="s">
        <v>369</v>
      </c>
      <c r="AU389" s="24" t="s">
        <v>82</v>
      </c>
      <c r="AY389" s="24" t="s">
        <v>138</v>
      </c>
      <c r="BE389" s="204">
        <f>IF(N389="základní",J389,0)</f>
        <v>0</v>
      </c>
      <c r="BF389" s="204">
        <f>IF(N389="snížená",J389,0)</f>
        <v>0</v>
      </c>
      <c r="BG389" s="204">
        <f>IF(N389="zákl. přenesená",J389,0)</f>
        <v>0</v>
      </c>
      <c r="BH389" s="204">
        <f>IF(N389="sníž. přenesená",J389,0)</f>
        <v>0</v>
      </c>
      <c r="BI389" s="204">
        <f>IF(N389="nulová",J389,0)</f>
        <v>0</v>
      </c>
      <c r="BJ389" s="24" t="s">
        <v>80</v>
      </c>
      <c r="BK389" s="204">
        <f>ROUND(I389*H389,2)</f>
        <v>0</v>
      </c>
      <c r="BL389" s="24" t="s">
        <v>223</v>
      </c>
      <c r="BM389" s="24" t="s">
        <v>586</v>
      </c>
    </row>
    <row r="390" spans="2:51" s="12" customFormat="1" ht="13.5">
      <c r="B390" s="219"/>
      <c r="C390" s="220"/>
      <c r="D390" s="221" t="s">
        <v>149</v>
      </c>
      <c r="E390" s="220"/>
      <c r="F390" s="223" t="s">
        <v>587</v>
      </c>
      <c r="G390" s="220"/>
      <c r="H390" s="224">
        <v>69.552</v>
      </c>
      <c r="I390" s="225"/>
      <c r="J390" s="220"/>
      <c r="K390" s="220"/>
      <c r="L390" s="226"/>
      <c r="M390" s="227"/>
      <c r="N390" s="228"/>
      <c r="O390" s="228"/>
      <c r="P390" s="228"/>
      <c r="Q390" s="228"/>
      <c r="R390" s="228"/>
      <c r="S390" s="228"/>
      <c r="T390" s="229"/>
      <c r="AT390" s="230" t="s">
        <v>149</v>
      </c>
      <c r="AU390" s="230" t="s">
        <v>82</v>
      </c>
      <c r="AV390" s="12" t="s">
        <v>82</v>
      </c>
      <c r="AW390" s="12" t="s">
        <v>6</v>
      </c>
      <c r="AX390" s="12" t="s">
        <v>80</v>
      </c>
      <c r="AY390" s="230" t="s">
        <v>138</v>
      </c>
    </row>
    <row r="391" spans="2:65" s="1" customFormat="1" ht="22.5" customHeight="1">
      <c r="B391" s="41"/>
      <c r="C391" s="193" t="s">
        <v>588</v>
      </c>
      <c r="D391" s="193" t="s">
        <v>140</v>
      </c>
      <c r="E391" s="194" t="s">
        <v>589</v>
      </c>
      <c r="F391" s="195" t="s">
        <v>590</v>
      </c>
      <c r="G391" s="196" t="s">
        <v>591</v>
      </c>
      <c r="H391" s="270"/>
      <c r="I391" s="198"/>
      <c r="J391" s="199">
        <f>ROUND(I391*H391,2)</f>
        <v>0</v>
      </c>
      <c r="K391" s="195" t="s">
        <v>144</v>
      </c>
      <c r="L391" s="61"/>
      <c r="M391" s="200" t="s">
        <v>21</v>
      </c>
      <c r="N391" s="201" t="s">
        <v>43</v>
      </c>
      <c r="O391" s="42"/>
      <c r="P391" s="202">
        <f>O391*H391</f>
        <v>0</v>
      </c>
      <c r="Q391" s="202">
        <v>0</v>
      </c>
      <c r="R391" s="202">
        <f>Q391*H391</f>
        <v>0</v>
      </c>
      <c r="S391" s="202">
        <v>0</v>
      </c>
      <c r="T391" s="203">
        <f>S391*H391</f>
        <v>0</v>
      </c>
      <c r="AR391" s="24" t="s">
        <v>223</v>
      </c>
      <c r="AT391" s="24" t="s">
        <v>140</v>
      </c>
      <c r="AU391" s="24" t="s">
        <v>82</v>
      </c>
      <c r="AY391" s="24" t="s">
        <v>138</v>
      </c>
      <c r="BE391" s="204">
        <f>IF(N391="základní",J391,0)</f>
        <v>0</v>
      </c>
      <c r="BF391" s="204">
        <f>IF(N391="snížená",J391,0)</f>
        <v>0</v>
      </c>
      <c r="BG391" s="204">
        <f>IF(N391="zákl. přenesená",J391,0)</f>
        <v>0</v>
      </c>
      <c r="BH391" s="204">
        <f>IF(N391="sníž. přenesená",J391,0)</f>
        <v>0</v>
      </c>
      <c r="BI391" s="204">
        <f>IF(N391="nulová",J391,0)</f>
        <v>0</v>
      </c>
      <c r="BJ391" s="24" t="s">
        <v>80</v>
      </c>
      <c r="BK391" s="204">
        <f>ROUND(I391*H391,2)</f>
        <v>0</v>
      </c>
      <c r="BL391" s="24" t="s">
        <v>223</v>
      </c>
      <c r="BM391" s="24" t="s">
        <v>592</v>
      </c>
    </row>
    <row r="392" spans="2:47" s="1" customFormat="1" ht="121.5">
      <c r="B392" s="41"/>
      <c r="C392" s="63"/>
      <c r="D392" s="205" t="s">
        <v>147</v>
      </c>
      <c r="E392" s="63"/>
      <c r="F392" s="206" t="s">
        <v>593</v>
      </c>
      <c r="G392" s="63"/>
      <c r="H392" s="63"/>
      <c r="I392" s="163"/>
      <c r="J392" s="63"/>
      <c r="K392" s="63"/>
      <c r="L392" s="61"/>
      <c r="M392" s="207"/>
      <c r="N392" s="42"/>
      <c r="O392" s="42"/>
      <c r="P392" s="42"/>
      <c r="Q392" s="42"/>
      <c r="R392" s="42"/>
      <c r="S392" s="42"/>
      <c r="T392" s="78"/>
      <c r="AT392" s="24" t="s">
        <v>147</v>
      </c>
      <c r="AU392" s="24" t="s">
        <v>82</v>
      </c>
    </row>
    <row r="393" spans="2:63" s="10" customFormat="1" ht="29.85" customHeight="1">
      <c r="B393" s="176"/>
      <c r="C393" s="177"/>
      <c r="D393" s="190" t="s">
        <v>71</v>
      </c>
      <c r="E393" s="191" t="s">
        <v>594</v>
      </c>
      <c r="F393" s="191" t="s">
        <v>595</v>
      </c>
      <c r="G393" s="177"/>
      <c r="H393" s="177"/>
      <c r="I393" s="180"/>
      <c r="J393" s="192">
        <f>BK393</f>
        <v>0</v>
      </c>
      <c r="K393" s="177"/>
      <c r="L393" s="182"/>
      <c r="M393" s="183"/>
      <c r="N393" s="184"/>
      <c r="O393" s="184"/>
      <c r="P393" s="185">
        <f>SUM(P394:P413)</f>
        <v>0</v>
      </c>
      <c r="Q393" s="184"/>
      <c r="R393" s="185">
        <f>SUM(R394:R413)</f>
        <v>0.5839563</v>
      </c>
      <c r="S393" s="184"/>
      <c r="T393" s="186">
        <f>SUM(T394:T413)</f>
        <v>0</v>
      </c>
      <c r="AR393" s="187" t="s">
        <v>82</v>
      </c>
      <c r="AT393" s="188" t="s">
        <v>71</v>
      </c>
      <c r="AU393" s="188" t="s">
        <v>80</v>
      </c>
      <c r="AY393" s="187" t="s">
        <v>138</v>
      </c>
      <c r="BK393" s="189">
        <f>SUM(BK394:BK413)</f>
        <v>0</v>
      </c>
    </row>
    <row r="394" spans="2:65" s="1" customFormat="1" ht="22.5" customHeight="1">
      <c r="B394" s="41"/>
      <c r="C394" s="193" t="s">
        <v>596</v>
      </c>
      <c r="D394" s="193" t="s">
        <v>140</v>
      </c>
      <c r="E394" s="194" t="s">
        <v>597</v>
      </c>
      <c r="F394" s="195" t="s">
        <v>598</v>
      </c>
      <c r="G394" s="196" t="s">
        <v>175</v>
      </c>
      <c r="H394" s="197">
        <v>60.48</v>
      </c>
      <c r="I394" s="198"/>
      <c r="J394" s="199">
        <f>ROUND(I394*H394,2)</f>
        <v>0</v>
      </c>
      <c r="K394" s="195" t="s">
        <v>144</v>
      </c>
      <c r="L394" s="61"/>
      <c r="M394" s="200" t="s">
        <v>21</v>
      </c>
      <c r="N394" s="201" t="s">
        <v>43</v>
      </c>
      <c r="O394" s="42"/>
      <c r="P394" s="202">
        <f>O394*H394</f>
        <v>0</v>
      </c>
      <c r="Q394" s="202">
        <v>0</v>
      </c>
      <c r="R394" s="202">
        <f>Q394*H394</f>
        <v>0</v>
      </c>
      <c r="S394" s="202">
        <v>0</v>
      </c>
      <c r="T394" s="203">
        <f>S394*H394</f>
        <v>0</v>
      </c>
      <c r="AR394" s="24" t="s">
        <v>223</v>
      </c>
      <c r="AT394" s="24" t="s">
        <v>140</v>
      </c>
      <c r="AU394" s="24" t="s">
        <v>82</v>
      </c>
      <c r="AY394" s="24" t="s">
        <v>138</v>
      </c>
      <c r="BE394" s="204">
        <f>IF(N394="základní",J394,0)</f>
        <v>0</v>
      </c>
      <c r="BF394" s="204">
        <f>IF(N394="snížená",J394,0)</f>
        <v>0</v>
      </c>
      <c r="BG394" s="204">
        <f>IF(N394="zákl. přenesená",J394,0)</f>
        <v>0</v>
      </c>
      <c r="BH394" s="204">
        <f>IF(N394="sníž. přenesená",J394,0)</f>
        <v>0</v>
      </c>
      <c r="BI394" s="204">
        <f>IF(N394="nulová",J394,0)</f>
        <v>0</v>
      </c>
      <c r="BJ394" s="24" t="s">
        <v>80</v>
      </c>
      <c r="BK394" s="204">
        <f>ROUND(I394*H394,2)</f>
        <v>0</v>
      </c>
      <c r="BL394" s="24" t="s">
        <v>223</v>
      </c>
      <c r="BM394" s="24" t="s">
        <v>599</v>
      </c>
    </row>
    <row r="395" spans="2:51" s="12" customFormat="1" ht="13.5">
      <c r="B395" s="219"/>
      <c r="C395" s="220"/>
      <c r="D395" s="221" t="s">
        <v>149</v>
      </c>
      <c r="E395" s="222" t="s">
        <v>21</v>
      </c>
      <c r="F395" s="223" t="s">
        <v>571</v>
      </c>
      <c r="G395" s="220"/>
      <c r="H395" s="224">
        <v>60.48</v>
      </c>
      <c r="I395" s="225"/>
      <c r="J395" s="220"/>
      <c r="K395" s="220"/>
      <c r="L395" s="226"/>
      <c r="M395" s="227"/>
      <c r="N395" s="228"/>
      <c r="O395" s="228"/>
      <c r="P395" s="228"/>
      <c r="Q395" s="228"/>
      <c r="R395" s="228"/>
      <c r="S395" s="228"/>
      <c r="T395" s="229"/>
      <c r="AT395" s="230" t="s">
        <v>149</v>
      </c>
      <c r="AU395" s="230" t="s">
        <v>82</v>
      </c>
      <c r="AV395" s="12" t="s">
        <v>82</v>
      </c>
      <c r="AW395" s="12" t="s">
        <v>35</v>
      </c>
      <c r="AX395" s="12" t="s">
        <v>80</v>
      </c>
      <c r="AY395" s="230" t="s">
        <v>138</v>
      </c>
    </row>
    <row r="396" spans="2:65" s="1" customFormat="1" ht="22.5" customHeight="1">
      <c r="B396" s="41"/>
      <c r="C396" s="260" t="s">
        <v>600</v>
      </c>
      <c r="D396" s="260" t="s">
        <v>369</v>
      </c>
      <c r="E396" s="261" t="s">
        <v>601</v>
      </c>
      <c r="F396" s="262" t="s">
        <v>602</v>
      </c>
      <c r="G396" s="263" t="s">
        <v>175</v>
      </c>
      <c r="H396" s="264">
        <v>63.504</v>
      </c>
      <c r="I396" s="265"/>
      <c r="J396" s="266">
        <f>ROUND(I396*H396,2)</f>
        <v>0</v>
      </c>
      <c r="K396" s="262" t="s">
        <v>21</v>
      </c>
      <c r="L396" s="267"/>
      <c r="M396" s="268" t="s">
        <v>21</v>
      </c>
      <c r="N396" s="269" t="s">
        <v>43</v>
      </c>
      <c r="O396" s="42"/>
      <c r="P396" s="202">
        <f>O396*H396</f>
        <v>0</v>
      </c>
      <c r="Q396" s="202">
        <v>0.007</v>
      </c>
      <c r="R396" s="202">
        <f>Q396*H396</f>
        <v>0.444528</v>
      </c>
      <c r="S396" s="202">
        <v>0</v>
      </c>
      <c r="T396" s="203">
        <f>S396*H396</f>
        <v>0</v>
      </c>
      <c r="AR396" s="24" t="s">
        <v>347</v>
      </c>
      <c r="AT396" s="24" t="s">
        <v>369</v>
      </c>
      <c r="AU396" s="24" t="s">
        <v>82</v>
      </c>
      <c r="AY396" s="24" t="s">
        <v>138</v>
      </c>
      <c r="BE396" s="204">
        <f>IF(N396="základní",J396,0)</f>
        <v>0</v>
      </c>
      <c r="BF396" s="204">
        <f>IF(N396="snížená",J396,0)</f>
        <v>0</v>
      </c>
      <c r="BG396" s="204">
        <f>IF(N396="zákl. přenesená",J396,0)</f>
        <v>0</v>
      </c>
      <c r="BH396" s="204">
        <f>IF(N396="sníž. přenesená",J396,0)</f>
        <v>0</v>
      </c>
      <c r="BI396" s="204">
        <f>IF(N396="nulová",J396,0)</f>
        <v>0</v>
      </c>
      <c r="BJ396" s="24" t="s">
        <v>80</v>
      </c>
      <c r="BK396" s="204">
        <f>ROUND(I396*H396,2)</f>
        <v>0</v>
      </c>
      <c r="BL396" s="24" t="s">
        <v>223</v>
      </c>
      <c r="BM396" s="24" t="s">
        <v>603</v>
      </c>
    </row>
    <row r="397" spans="2:51" s="12" customFormat="1" ht="13.5">
      <c r="B397" s="219"/>
      <c r="C397" s="220"/>
      <c r="D397" s="221" t="s">
        <v>149</v>
      </c>
      <c r="E397" s="220"/>
      <c r="F397" s="223" t="s">
        <v>604</v>
      </c>
      <c r="G397" s="220"/>
      <c r="H397" s="224">
        <v>63.504</v>
      </c>
      <c r="I397" s="225"/>
      <c r="J397" s="220"/>
      <c r="K397" s="220"/>
      <c r="L397" s="226"/>
      <c r="M397" s="227"/>
      <c r="N397" s="228"/>
      <c r="O397" s="228"/>
      <c r="P397" s="228"/>
      <c r="Q397" s="228"/>
      <c r="R397" s="228"/>
      <c r="S397" s="228"/>
      <c r="T397" s="229"/>
      <c r="AT397" s="230" t="s">
        <v>149</v>
      </c>
      <c r="AU397" s="230" t="s">
        <v>82</v>
      </c>
      <c r="AV397" s="12" t="s">
        <v>82</v>
      </c>
      <c r="AW397" s="12" t="s">
        <v>6</v>
      </c>
      <c r="AX397" s="12" t="s">
        <v>80</v>
      </c>
      <c r="AY397" s="230" t="s">
        <v>138</v>
      </c>
    </row>
    <row r="398" spans="2:65" s="1" customFormat="1" ht="22.5" customHeight="1">
      <c r="B398" s="41"/>
      <c r="C398" s="193" t="s">
        <v>605</v>
      </c>
      <c r="D398" s="193" t="s">
        <v>140</v>
      </c>
      <c r="E398" s="194" t="s">
        <v>606</v>
      </c>
      <c r="F398" s="195" t="s">
        <v>607</v>
      </c>
      <c r="G398" s="196" t="s">
        <v>175</v>
      </c>
      <c r="H398" s="197">
        <v>53.102</v>
      </c>
      <c r="I398" s="198"/>
      <c r="J398" s="199">
        <f>ROUND(I398*H398,2)</f>
        <v>0</v>
      </c>
      <c r="K398" s="195" t="s">
        <v>144</v>
      </c>
      <c r="L398" s="61"/>
      <c r="M398" s="200" t="s">
        <v>21</v>
      </c>
      <c r="N398" s="201" t="s">
        <v>43</v>
      </c>
      <c r="O398" s="42"/>
      <c r="P398" s="202">
        <f>O398*H398</f>
        <v>0</v>
      </c>
      <c r="Q398" s="202">
        <v>0</v>
      </c>
      <c r="R398" s="202">
        <f>Q398*H398</f>
        <v>0</v>
      </c>
      <c r="S398" s="202">
        <v>0</v>
      </c>
      <c r="T398" s="203">
        <f>S398*H398</f>
        <v>0</v>
      </c>
      <c r="AR398" s="24" t="s">
        <v>223</v>
      </c>
      <c r="AT398" s="24" t="s">
        <v>140</v>
      </c>
      <c r="AU398" s="24" t="s">
        <v>82</v>
      </c>
      <c r="AY398" s="24" t="s">
        <v>138</v>
      </c>
      <c r="BE398" s="204">
        <f>IF(N398="základní",J398,0)</f>
        <v>0</v>
      </c>
      <c r="BF398" s="204">
        <f>IF(N398="snížená",J398,0)</f>
        <v>0</v>
      </c>
      <c r="BG398" s="204">
        <f>IF(N398="zákl. přenesená",J398,0)</f>
        <v>0</v>
      </c>
      <c r="BH398" s="204">
        <f>IF(N398="sníž. přenesená",J398,0)</f>
        <v>0</v>
      </c>
      <c r="BI398" s="204">
        <f>IF(N398="nulová",J398,0)</f>
        <v>0</v>
      </c>
      <c r="BJ398" s="24" t="s">
        <v>80</v>
      </c>
      <c r="BK398" s="204">
        <f>ROUND(I398*H398,2)</f>
        <v>0</v>
      </c>
      <c r="BL398" s="24" t="s">
        <v>223</v>
      </c>
      <c r="BM398" s="24" t="s">
        <v>608</v>
      </c>
    </row>
    <row r="399" spans="2:47" s="1" customFormat="1" ht="40.5">
      <c r="B399" s="41"/>
      <c r="C399" s="63"/>
      <c r="D399" s="205" t="s">
        <v>147</v>
      </c>
      <c r="E399" s="63"/>
      <c r="F399" s="206" t="s">
        <v>609</v>
      </c>
      <c r="G399" s="63"/>
      <c r="H399" s="63"/>
      <c r="I399" s="163"/>
      <c r="J399" s="63"/>
      <c r="K399" s="63"/>
      <c r="L399" s="61"/>
      <c r="M399" s="207"/>
      <c r="N399" s="42"/>
      <c r="O399" s="42"/>
      <c r="P399" s="42"/>
      <c r="Q399" s="42"/>
      <c r="R399" s="42"/>
      <c r="S399" s="42"/>
      <c r="T399" s="78"/>
      <c r="AT399" s="24" t="s">
        <v>147</v>
      </c>
      <c r="AU399" s="24" t="s">
        <v>82</v>
      </c>
    </row>
    <row r="400" spans="2:51" s="12" customFormat="1" ht="13.5">
      <c r="B400" s="219"/>
      <c r="C400" s="220"/>
      <c r="D400" s="221" t="s">
        <v>149</v>
      </c>
      <c r="E400" s="222" t="s">
        <v>21</v>
      </c>
      <c r="F400" s="223" t="s">
        <v>455</v>
      </c>
      <c r="G400" s="220"/>
      <c r="H400" s="224">
        <v>53.102</v>
      </c>
      <c r="I400" s="225"/>
      <c r="J400" s="220"/>
      <c r="K400" s="220"/>
      <c r="L400" s="226"/>
      <c r="M400" s="227"/>
      <c r="N400" s="228"/>
      <c r="O400" s="228"/>
      <c r="P400" s="228"/>
      <c r="Q400" s="228"/>
      <c r="R400" s="228"/>
      <c r="S400" s="228"/>
      <c r="T400" s="229"/>
      <c r="AT400" s="230" t="s">
        <v>149</v>
      </c>
      <c r="AU400" s="230" t="s">
        <v>82</v>
      </c>
      <c r="AV400" s="12" t="s">
        <v>82</v>
      </c>
      <c r="AW400" s="12" t="s">
        <v>35</v>
      </c>
      <c r="AX400" s="12" t="s">
        <v>80</v>
      </c>
      <c r="AY400" s="230" t="s">
        <v>138</v>
      </c>
    </row>
    <row r="401" spans="2:65" s="1" customFormat="1" ht="22.5" customHeight="1">
      <c r="B401" s="41"/>
      <c r="C401" s="260" t="s">
        <v>610</v>
      </c>
      <c r="D401" s="260" t="s">
        <v>369</v>
      </c>
      <c r="E401" s="261" t="s">
        <v>611</v>
      </c>
      <c r="F401" s="262" t="s">
        <v>612</v>
      </c>
      <c r="G401" s="263" t="s">
        <v>175</v>
      </c>
      <c r="H401" s="264">
        <v>55.757</v>
      </c>
      <c r="I401" s="265"/>
      <c r="J401" s="266">
        <f>ROUND(I401*H401,2)</f>
        <v>0</v>
      </c>
      <c r="K401" s="262" t="s">
        <v>144</v>
      </c>
      <c r="L401" s="267"/>
      <c r="M401" s="268" t="s">
        <v>21</v>
      </c>
      <c r="N401" s="269" t="s">
        <v>43</v>
      </c>
      <c r="O401" s="42"/>
      <c r="P401" s="202">
        <f>O401*H401</f>
        <v>0</v>
      </c>
      <c r="Q401" s="202">
        <v>0.0015</v>
      </c>
      <c r="R401" s="202">
        <f>Q401*H401</f>
        <v>0.0836355</v>
      </c>
      <c r="S401" s="202">
        <v>0</v>
      </c>
      <c r="T401" s="203">
        <f>S401*H401</f>
        <v>0</v>
      </c>
      <c r="AR401" s="24" t="s">
        <v>347</v>
      </c>
      <c r="AT401" s="24" t="s">
        <v>369</v>
      </c>
      <c r="AU401" s="24" t="s">
        <v>82</v>
      </c>
      <c r="AY401" s="24" t="s">
        <v>138</v>
      </c>
      <c r="BE401" s="204">
        <f>IF(N401="základní",J401,0)</f>
        <v>0</v>
      </c>
      <c r="BF401" s="204">
        <f>IF(N401="snížená",J401,0)</f>
        <v>0</v>
      </c>
      <c r="BG401" s="204">
        <f>IF(N401="zákl. přenesená",J401,0)</f>
        <v>0</v>
      </c>
      <c r="BH401" s="204">
        <f>IF(N401="sníž. přenesená",J401,0)</f>
        <v>0</v>
      </c>
      <c r="BI401" s="204">
        <f>IF(N401="nulová",J401,0)</f>
        <v>0</v>
      </c>
      <c r="BJ401" s="24" t="s">
        <v>80</v>
      </c>
      <c r="BK401" s="204">
        <f>ROUND(I401*H401,2)</f>
        <v>0</v>
      </c>
      <c r="BL401" s="24" t="s">
        <v>223</v>
      </c>
      <c r="BM401" s="24" t="s">
        <v>613</v>
      </c>
    </row>
    <row r="402" spans="2:47" s="1" customFormat="1" ht="27">
      <c r="B402" s="41"/>
      <c r="C402" s="63"/>
      <c r="D402" s="205" t="s">
        <v>160</v>
      </c>
      <c r="E402" s="63"/>
      <c r="F402" s="206" t="s">
        <v>614</v>
      </c>
      <c r="G402" s="63"/>
      <c r="H402" s="63"/>
      <c r="I402" s="163"/>
      <c r="J402" s="63"/>
      <c r="K402" s="63"/>
      <c r="L402" s="61"/>
      <c r="M402" s="207"/>
      <c r="N402" s="42"/>
      <c r="O402" s="42"/>
      <c r="P402" s="42"/>
      <c r="Q402" s="42"/>
      <c r="R402" s="42"/>
      <c r="S402" s="42"/>
      <c r="T402" s="78"/>
      <c r="AT402" s="24" t="s">
        <v>160</v>
      </c>
      <c r="AU402" s="24" t="s">
        <v>82</v>
      </c>
    </row>
    <row r="403" spans="2:51" s="12" customFormat="1" ht="13.5">
      <c r="B403" s="219"/>
      <c r="C403" s="220"/>
      <c r="D403" s="221" t="s">
        <v>149</v>
      </c>
      <c r="E403" s="220"/>
      <c r="F403" s="223" t="s">
        <v>615</v>
      </c>
      <c r="G403" s="220"/>
      <c r="H403" s="224">
        <v>55.757</v>
      </c>
      <c r="I403" s="225"/>
      <c r="J403" s="220"/>
      <c r="K403" s="220"/>
      <c r="L403" s="226"/>
      <c r="M403" s="227"/>
      <c r="N403" s="228"/>
      <c r="O403" s="228"/>
      <c r="P403" s="228"/>
      <c r="Q403" s="228"/>
      <c r="R403" s="228"/>
      <c r="S403" s="228"/>
      <c r="T403" s="229"/>
      <c r="AT403" s="230" t="s">
        <v>149</v>
      </c>
      <c r="AU403" s="230" t="s">
        <v>82</v>
      </c>
      <c r="AV403" s="12" t="s">
        <v>82</v>
      </c>
      <c r="AW403" s="12" t="s">
        <v>6</v>
      </c>
      <c r="AX403" s="12" t="s">
        <v>80</v>
      </c>
      <c r="AY403" s="230" t="s">
        <v>138</v>
      </c>
    </row>
    <row r="404" spans="2:65" s="1" customFormat="1" ht="22.5" customHeight="1">
      <c r="B404" s="41"/>
      <c r="C404" s="193" t="s">
        <v>616</v>
      </c>
      <c r="D404" s="193" t="s">
        <v>140</v>
      </c>
      <c r="E404" s="194" t="s">
        <v>617</v>
      </c>
      <c r="F404" s="195" t="s">
        <v>618</v>
      </c>
      <c r="G404" s="196" t="s">
        <v>175</v>
      </c>
      <c r="H404" s="197">
        <v>7.685</v>
      </c>
      <c r="I404" s="198"/>
      <c r="J404" s="199">
        <f>ROUND(I404*H404,2)</f>
        <v>0</v>
      </c>
      <c r="K404" s="195" t="s">
        <v>144</v>
      </c>
      <c r="L404" s="61"/>
      <c r="M404" s="200" t="s">
        <v>21</v>
      </c>
      <c r="N404" s="201" t="s">
        <v>43</v>
      </c>
      <c r="O404" s="42"/>
      <c r="P404" s="202">
        <f>O404*H404</f>
        <v>0</v>
      </c>
      <c r="Q404" s="202">
        <v>0.006</v>
      </c>
      <c r="R404" s="202">
        <f>Q404*H404</f>
        <v>0.04611</v>
      </c>
      <c r="S404" s="202">
        <v>0</v>
      </c>
      <c r="T404" s="203">
        <f>S404*H404</f>
        <v>0</v>
      </c>
      <c r="AR404" s="24" t="s">
        <v>223</v>
      </c>
      <c r="AT404" s="24" t="s">
        <v>140</v>
      </c>
      <c r="AU404" s="24" t="s">
        <v>82</v>
      </c>
      <c r="AY404" s="24" t="s">
        <v>138</v>
      </c>
      <c r="BE404" s="204">
        <f>IF(N404="základní",J404,0)</f>
        <v>0</v>
      </c>
      <c r="BF404" s="204">
        <f>IF(N404="snížená",J404,0)</f>
        <v>0</v>
      </c>
      <c r="BG404" s="204">
        <f>IF(N404="zákl. přenesená",J404,0)</f>
        <v>0</v>
      </c>
      <c r="BH404" s="204">
        <f>IF(N404="sníž. přenesená",J404,0)</f>
        <v>0</v>
      </c>
      <c r="BI404" s="204">
        <f>IF(N404="nulová",J404,0)</f>
        <v>0</v>
      </c>
      <c r="BJ404" s="24" t="s">
        <v>80</v>
      </c>
      <c r="BK404" s="204">
        <f>ROUND(I404*H404,2)</f>
        <v>0</v>
      </c>
      <c r="BL404" s="24" t="s">
        <v>223</v>
      </c>
      <c r="BM404" s="24" t="s">
        <v>619</v>
      </c>
    </row>
    <row r="405" spans="2:47" s="1" customFormat="1" ht="81">
      <c r="B405" s="41"/>
      <c r="C405" s="63"/>
      <c r="D405" s="205" t="s">
        <v>147</v>
      </c>
      <c r="E405" s="63"/>
      <c r="F405" s="206" t="s">
        <v>620</v>
      </c>
      <c r="G405" s="63"/>
      <c r="H405" s="63"/>
      <c r="I405" s="163"/>
      <c r="J405" s="63"/>
      <c r="K405" s="63"/>
      <c r="L405" s="61"/>
      <c r="M405" s="207"/>
      <c r="N405" s="42"/>
      <c r="O405" s="42"/>
      <c r="P405" s="42"/>
      <c r="Q405" s="42"/>
      <c r="R405" s="42"/>
      <c r="S405" s="42"/>
      <c r="T405" s="78"/>
      <c r="AT405" s="24" t="s">
        <v>147</v>
      </c>
      <c r="AU405" s="24" t="s">
        <v>82</v>
      </c>
    </row>
    <row r="406" spans="2:51" s="11" customFormat="1" ht="13.5">
      <c r="B406" s="208"/>
      <c r="C406" s="209"/>
      <c r="D406" s="205" t="s">
        <v>149</v>
      </c>
      <c r="E406" s="210" t="s">
        <v>21</v>
      </c>
      <c r="F406" s="211" t="s">
        <v>621</v>
      </c>
      <c r="G406" s="209"/>
      <c r="H406" s="212" t="s">
        <v>21</v>
      </c>
      <c r="I406" s="213"/>
      <c r="J406" s="209"/>
      <c r="K406" s="209"/>
      <c r="L406" s="214"/>
      <c r="M406" s="215"/>
      <c r="N406" s="216"/>
      <c r="O406" s="216"/>
      <c r="P406" s="216"/>
      <c r="Q406" s="216"/>
      <c r="R406" s="216"/>
      <c r="S406" s="216"/>
      <c r="T406" s="217"/>
      <c r="AT406" s="218" t="s">
        <v>149</v>
      </c>
      <c r="AU406" s="218" t="s">
        <v>82</v>
      </c>
      <c r="AV406" s="11" t="s">
        <v>80</v>
      </c>
      <c r="AW406" s="11" t="s">
        <v>35</v>
      </c>
      <c r="AX406" s="11" t="s">
        <v>72</v>
      </c>
      <c r="AY406" s="218" t="s">
        <v>138</v>
      </c>
    </row>
    <row r="407" spans="2:51" s="12" customFormat="1" ht="13.5">
      <c r="B407" s="219"/>
      <c r="C407" s="220"/>
      <c r="D407" s="205" t="s">
        <v>149</v>
      </c>
      <c r="E407" s="232" t="s">
        <v>21</v>
      </c>
      <c r="F407" s="233" t="s">
        <v>622</v>
      </c>
      <c r="G407" s="220"/>
      <c r="H407" s="234">
        <v>4.725</v>
      </c>
      <c r="I407" s="225"/>
      <c r="J407" s="220"/>
      <c r="K407" s="220"/>
      <c r="L407" s="226"/>
      <c r="M407" s="227"/>
      <c r="N407" s="228"/>
      <c r="O407" s="228"/>
      <c r="P407" s="228"/>
      <c r="Q407" s="228"/>
      <c r="R407" s="228"/>
      <c r="S407" s="228"/>
      <c r="T407" s="229"/>
      <c r="AT407" s="230" t="s">
        <v>149</v>
      </c>
      <c r="AU407" s="230" t="s">
        <v>82</v>
      </c>
      <c r="AV407" s="12" t="s">
        <v>82</v>
      </c>
      <c r="AW407" s="12" t="s">
        <v>35</v>
      </c>
      <c r="AX407" s="12" t="s">
        <v>72</v>
      </c>
      <c r="AY407" s="230" t="s">
        <v>138</v>
      </c>
    </row>
    <row r="408" spans="2:51" s="12" customFormat="1" ht="13.5">
      <c r="B408" s="219"/>
      <c r="C408" s="220"/>
      <c r="D408" s="205" t="s">
        <v>149</v>
      </c>
      <c r="E408" s="232" t="s">
        <v>21</v>
      </c>
      <c r="F408" s="233" t="s">
        <v>623</v>
      </c>
      <c r="G408" s="220"/>
      <c r="H408" s="234">
        <v>2.96</v>
      </c>
      <c r="I408" s="225"/>
      <c r="J408" s="220"/>
      <c r="K408" s="220"/>
      <c r="L408" s="226"/>
      <c r="M408" s="227"/>
      <c r="N408" s="228"/>
      <c r="O408" s="228"/>
      <c r="P408" s="228"/>
      <c r="Q408" s="228"/>
      <c r="R408" s="228"/>
      <c r="S408" s="228"/>
      <c r="T408" s="229"/>
      <c r="AT408" s="230" t="s">
        <v>149</v>
      </c>
      <c r="AU408" s="230" t="s">
        <v>82</v>
      </c>
      <c r="AV408" s="12" t="s">
        <v>82</v>
      </c>
      <c r="AW408" s="12" t="s">
        <v>35</v>
      </c>
      <c r="AX408" s="12" t="s">
        <v>72</v>
      </c>
      <c r="AY408" s="230" t="s">
        <v>138</v>
      </c>
    </row>
    <row r="409" spans="2:51" s="13" customFormat="1" ht="13.5">
      <c r="B409" s="235"/>
      <c r="C409" s="236"/>
      <c r="D409" s="221" t="s">
        <v>149</v>
      </c>
      <c r="E409" s="237" t="s">
        <v>21</v>
      </c>
      <c r="F409" s="238" t="s">
        <v>213</v>
      </c>
      <c r="G409" s="236"/>
      <c r="H409" s="239">
        <v>7.685</v>
      </c>
      <c r="I409" s="240"/>
      <c r="J409" s="236"/>
      <c r="K409" s="236"/>
      <c r="L409" s="241"/>
      <c r="M409" s="242"/>
      <c r="N409" s="243"/>
      <c r="O409" s="243"/>
      <c r="P409" s="243"/>
      <c r="Q409" s="243"/>
      <c r="R409" s="243"/>
      <c r="S409" s="243"/>
      <c r="T409" s="244"/>
      <c r="AT409" s="245" t="s">
        <v>149</v>
      </c>
      <c r="AU409" s="245" t="s">
        <v>82</v>
      </c>
      <c r="AV409" s="13" t="s">
        <v>145</v>
      </c>
      <c r="AW409" s="13" t="s">
        <v>35</v>
      </c>
      <c r="AX409" s="13" t="s">
        <v>80</v>
      </c>
      <c r="AY409" s="245" t="s">
        <v>138</v>
      </c>
    </row>
    <row r="410" spans="2:65" s="1" customFormat="1" ht="22.5" customHeight="1">
      <c r="B410" s="41"/>
      <c r="C410" s="260" t="s">
        <v>624</v>
      </c>
      <c r="D410" s="260" t="s">
        <v>369</v>
      </c>
      <c r="E410" s="261" t="s">
        <v>625</v>
      </c>
      <c r="F410" s="262" t="s">
        <v>626</v>
      </c>
      <c r="G410" s="263" t="s">
        <v>175</v>
      </c>
      <c r="H410" s="264">
        <v>8.069</v>
      </c>
      <c r="I410" s="265"/>
      <c r="J410" s="266">
        <f>ROUND(I410*H410,2)</f>
        <v>0</v>
      </c>
      <c r="K410" s="262" t="s">
        <v>144</v>
      </c>
      <c r="L410" s="267"/>
      <c r="M410" s="268" t="s">
        <v>21</v>
      </c>
      <c r="N410" s="269" t="s">
        <v>43</v>
      </c>
      <c r="O410" s="42"/>
      <c r="P410" s="202">
        <f>O410*H410</f>
        <v>0</v>
      </c>
      <c r="Q410" s="202">
        <v>0.0012</v>
      </c>
      <c r="R410" s="202">
        <f>Q410*H410</f>
        <v>0.0096828</v>
      </c>
      <c r="S410" s="202">
        <v>0</v>
      </c>
      <c r="T410" s="203">
        <f>S410*H410</f>
        <v>0</v>
      </c>
      <c r="AR410" s="24" t="s">
        <v>347</v>
      </c>
      <c r="AT410" s="24" t="s">
        <v>369</v>
      </c>
      <c r="AU410" s="24" t="s">
        <v>82</v>
      </c>
      <c r="AY410" s="24" t="s">
        <v>138</v>
      </c>
      <c r="BE410" s="204">
        <f>IF(N410="základní",J410,0)</f>
        <v>0</v>
      </c>
      <c r="BF410" s="204">
        <f>IF(N410="snížená",J410,0)</f>
        <v>0</v>
      </c>
      <c r="BG410" s="204">
        <f>IF(N410="zákl. přenesená",J410,0)</f>
        <v>0</v>
      </c>
      <c r="BH410" s="204">
        <f>IF(N410="sníž. přenesená",J410,0)</f>
        <v>0</v>
      </c>
      <c r="BI410" s="204">
        <f>IF(N410="nulová",J410,0)</f>
        <v>0</v>
      </c>
      <c r="BJ410" s="24" t="s">
        <v>80</v>
      </c>
      <c r="BK410" s="204">
        <f>ROUND(I410*H410,2)</f>
        <v>0</v>
      </c>
      <c r="BL410" s="24" t="s">
        <v>223</v>
      </c>
      <c r="BM410" s="24" t="s">
        <v>627</v>
      </c>
    </row>
    <row r="411" spans="2:51" s="12" customFormat="1" ht="13.5">
      <c r="B411" s="219"/>
      <c r="C411" s="220"/>
      <c r="D411" s="221" t="s">
        <v>149</v>
      </c>
      <c r="E411" s="220"/>
      <c r="F411" s="223" t="s">
        <v>628</v>
      </c>
      <c r="G411" s="220"/>
      <c r="H411" s="224">
        <v>8.069</v>
      </c>
      <c r="I411" s="225"/>
      <c r="J411" s="220"/>
      <c r="K411" s="220"/>
      <c r="L411" s="226"/>
      <c r="M411" s="227"/>
      <c r="N411" s="228"/>
      <c r="O411" s="228"/>
      <c r="P411" s="228"/>
      <c r="Q411" s="228"/>
      <c r="R411" s="228"/>
      <c r="S411" s="228"/>
      <c r="T411" s="229"/>
      <c r="AT411" s="230" t="s">
        <v>149</v>
      </c>
      <c r="AU411" s="230" t="s">
        <v>82</v>
      </c>
      <c r="AV411" s="12" t="s">
        <v>82</v>
      </c>
      <c r="AW411" s="12" t="s">
        <v>6</v>
      </c>
      <c r="AX411" s="12" t="s">
        <v>80</v>
      </c>
      <c r="AY411" s="230" t="s">
        <v>138</v>
      </c>
    </row>
    <row r="412" spans="2:65" s="1" customFormat="1" ht="22.5" customHeight="1">
      <c r="B412" s="41"/>
      <c r="C412" s="193" t="s">
        <v>629</v>
      </c>
      <c r="D412" s="193" t="s">
        <v>140</v>
      </c>
      <c r="E412" s="194" t="s">
        <v>630</v>
      </c>
      <c r="F412" s="195" t="s">
        <v>631</v>
      </c>
      <c r="G412" s="196" t="s">
        <v>591</v>
      </c>
      <c r="H412" s="270"/>
      <c r="I412" s="198"/>
      <c r="J412" s="199">
        <f>ROUND(I412*H412,2)</f>
        <v>0</v>
      </c>
      <c r="K412" s="195" t="s">
        <v>144</v>
      </c>
      <c r="L412" s="61"/>
      <c r="M412" s="200" t="s">
        <v>21</v>
      </c>
      <c r="N412" s="201" t="s">
        <v>43</v>
      </c>
      <c r="O412" s="42"/>
      <c r="P412" s="202">
        <f>O412*H412</f>
        <v>0</v>
      </c>
      <c r="Q412" s="202">
        <v>0</v>
      </c>
      <c r="R412" s="202">
        <f>Q412*H412</f>
        <v>0</v>
      </c>
      <c r="S412" s="202">
        <v>0</v>
      </c>
      <c r="T412" s="203">
        <f>S412*H412</f>
        <v>0</v>
      </c>
      <c r="AR412" s="24" t="s">
        <v>223</v>
      </c>
      <c r="AT412" s="24" t="s">
        <v>140</v>
      </c>
      <c r="AU412" s="24" t="s">
        <v>82</v>
      </c>
      <c r="AY412" s="24" t="s">
        <v>138</v>
      </c>
      <c r="BE412" s="204">
        <f>IF(N412="základní",J412,0)</f>
        <v>0</v>
      </c>
      <c r="BF412" s="204">
        <f>IF(N412="snížená",J412,0)</f>
        <v>0</v>
      </c>
      <c r="BG412" s="204">
        <f>IF(N412="zákl. přenesená",J412,0)</f>
        <v>0</v>
      </c>
      <c r="BH412" s="204">
        <f>IF(N412="sníž. přenesená",J412,0)</f>
        <v>0</v>
      </c>
      <c r="BI412" s="204">
        <f>IF(N412="nulová",J412,0)</f>
        <v>0</v>
      </c>
      <c r="BJ412" s="24" t="s">
        <v>80</v>
      </c>
      <c r="BK412" s="204">
        <f>ROUND(I412*H412,2)</f>
        <v>0</v>
      </c>
      <c r="BL412" s="24" t="s">
        <v>223</v>
      </c>
      <c r="BM412" s="24" t="s">
        <v>632</v>
      </c>
    </row>
    <row r="413" spans="2:47" s="1" customFormat="1" ht="121.5">
      <c r="B413" s="41"/>
      <c r="C413" s="63"/>
      <c r="D413" s="205" t="s">
        <v>147</v>
      </c>
      <c r="E413" s="63"/>
      <c r="F413" s="206" t="s">
        <v>633</v>
      </c>
      <c r="G413" s="63"/>
      <c r="H413" s="63"/>
      <c r="I413" s="163"/>
      <c r="J413" s="63"/>
      <c r="K413" s="63"/>
      <c r="L413" s="61"/>
      <c r="M413" s="207"/>
      <c r="N413" s="42"/>
      <c r="O413" s="42"/>
      <c r="P413" s="42"/>
      <c r="Q413" s="42"/>
      <c r="R413" s="42"/>
      <c r="S413" s="42"/>
      <c r="T413" s="78"/>
      <c r="AT413" s="24" t="s">
        <v>147</v>
      </c>
      <c r="AU413" s="24" t="s">
        <v>82</v>
      </c>
    </row>
    <row r="414" spans="2:63" s="10" customFormat="1" ht="29.85" customHeight="1">
      <c r="B414" s="176"/>
      <c r="C414" s="177"/>
      <c r="D414" s="190" t="s">
        <v>71</v>
      </c>
      <c r="E414" s="191" t="s">
        <v>634</v>
      </c>
      <c r="F414" s="191" t="s">
        <v>635</v>
      </c>
      <c r="G414" s="177"/>
      <c r="H414" s="177"/>
      <c r="I414" s="180"/>
      <c r="J414" s="192">
        <f>BK414</f>
        <v>0</v>
      </c>
      <c r="K414" s="177"/>
      <c r="L414" s="182"/>
      <c r="M414" s="183"/>
      <c r="N414" s="184"/>
      <c r="O414" s="184"/>
      <c r="P414" s="185">
        <f>SUM(P415:P476)</f>
        <v>0</v>
      </c>
      <c r="Q414" s="184"/>
      <c r="R414" s="185">
        <f>SUM(R415:R476)</f>
        <v>59.904667720000006</v>
      </c>
      <c r="S414" s="184"/>
      <c r="T414" s="186">
        <f>SUM(T415:T476)</f>
        <v>0</v>
      </c>
      <c r="AR414" s="187" t="s">
        <v>82</v>
      </c>
      <c r="AT414" s="188" t="s">
        <v>71</v>
      </c>
      <c r="AU414" s="188" t="s">
        <v>80</v>
      </c>
      <c r="AY414" s="187" t="s">
        <v>138</v>
      </c>
      <c r="BK414" s="189">
        <f>SUM(BK415:BK476)</f>
        <v>0</v>
      </c>
    </row>
    <row r="415" spans="2:65" s="1" customFormat="1" ht="22.5" customHeight="1">
      <c r="B415" s="41"/>
      <c r="C415" s="193" t="s">
        <v>636</v>
      </c>
      <c r="D415" s="193" t="s">
        <v>140</v>
      </c>
      <c r="E415" s="194" t="s">
        <v>637</v>
      </c>
      <c r="F415" s="195" t="s">
        <v>638</v>
      </c>
      <c r="G415" s="196" t="s">
        <v>143</v>
      </c>
      <c r="H415" s="197">
        <v>6.856</v>
      </c>
      <c r="I415" s="198"/>
      <c r="J415" s="199">
        <f>ROUND(I415*H415,2)</f>
        <v>0</v>
      </c>
      <c r="K415" s="195" t="s">
        <v>144</v>
      </c>
      <c r="L415" s="61"/>
      <c r="M415" s="200" t="s">
        <v>21</v>
      </c>
      <c r="N415" s="201" t="s">
        <v>43</v>
      </c>
      <c r="O415" s="42"/>
      <c r="P415" s="202">
        <f>O415*H415</f>
        <v>0</v>
      </c>
      <c r="Q415" s="202">
        <v>0.00122</v>
      </c>
      <c r="R415" s="202">
        <f>Q415*H415</f>
        <v>0.00836432</v>
      </c>
      <c r="S415" s="202">
        <v>0</v>
      </c>
      <c r="T415" s="203">
        <f>S415*H415</f>
        <v>0</v>
      </c>
      <c r="AR415" s="24" t="s">
        <v>223</v>
      </c>
      <c r="AT415" s="24" t="s">
        <v>140</v>
      </c>
      <c r="AU415" s="24" t="s">
        <v>82</v>
      </c>
      <c r="AY415" s="24" t="s">
        <v>138</v>
      </c>
      <c r="BE415" s="204">
        <f>IF(N415="základní",J415,0)</f>
        <v>0</v>
      </c>
      <c r="BF415" s="204">
        <f>IF(N415="snížená",J415,0)</f>
        <v>0</v>
      </c>
      <c r="BG415" s="204">
        <f>IF(N415="zákl. přenesená",J415,0)</f>
        <v>0</v>
      </c>
      <c r="BH415" s="204">
        <f>IF(N415="sníž. přenesená",J415,0)</f>
        <v>0</v>
      </c>
      <c r="BI415" s="204">
        <f>IF(N415="nulová",J415,0)</f>
        <v>0</v>
      </c>
      <c r="BJ415" s="24" t="s">
        <v>80</v>
      </c>
      <c r="BK415" s="204">
        <f>ROUND(I415*H415,2)</f>
        <v>0</v>
      </c>
      <c r="BL415" s="24" t="s">
        <v>223</v>
      </c>
      <c r="BM415" s="24" t="s">
        <v>639</v>
      </c>
    </row>
    <row r="416" spans="2:47" s="1" customFormat="1" ht="135">
      <c r="B416" s="41"/>
      <c r="C416" s="63"/>
      <c r="D416" s="205" t="s">
        <v>147</v>
      </c>
      <c r="E416" s="63"/>
      <c r="F416" s="206" t="s">
        <v>640</v>
      </c>
      <c r="G416" s="63"/>
      <c r="H416" s="63"/>
      <c r="I416" s="163"/>
      <c r="J416" s="63"/>
      <c r="K416" s="63"/>
      <c r="L416" s="61"/>
      <c r="M416" s="207"/>
      <c r="N416" s="42"/>
      <c r="O416" s="42"/>
      <c r="P416" s="42"/>
      <c r="Q416" s="42"/>
      <c r="R416" s="42"/>
      <c r="S416" s="42"/>
      <c r="T416" s="78"/>
      <c r="AT416" s="24" t="s">
        <v>147</v>
      </c>
      <c r="AU416" s="24" t="s">
        <v>82</v>
      </c>
    </row>
    <row r="417" spans="2:51" s="12" customFormat="1" ht="13.5">
      <c r="B417" s="219"/>
      <c r="C417" s="220"/>
      <c r="D417" s="221" t="s">
        <v>149</v>
      </c>
      <c r="E417" s="222" t="s">
        <v>21</v>
      </c>
      <c r="F417" s="223" t="s">
        <v>641</v>
      </c>
      <c r="G417" s="220"/>
      <c r="H417" s="224">
        <v>6.856</v>
      </c>
      <c r="I417" s="225"/>
      <c r="J417" s="220"/>
      <c r="K417" s="220"/>
      <c r="L417" s="226"/>
      <c r="M417" s="227"/>
      <c r="N417" s="228"/>
      <c r="O417" s="228"/>
      <c r="P417" s="228"/>
      <c r="Q417" s="228"/>
      <c r="R417" s="228"/>
      <c r="S417" s="228"/>
      <c r="T417" s="229"/>
      <c r="AT417" s="230" t="s">
        <v>149</v>
      </c>
      <c r="AU417" s="230" t="s">
        <v>82</v>
      </c>
      <c r="AV417" s="12" t="s">
        <v>82</v>
      </c>
      <c r="AW417" s="12" t="s">
        <v>35</v>
      </c>
      <c r="AX417" s="12" t="s">
        <v>80</v>
      </c>
      <c r="AY417" s="230" t="s">
        <v>138</v>
      </c>
    </row>
    <row r="418" spans="2:65" s="1" customFormat="1" ht="22.5" customHeight="1">
      <c r="B418" s="41"/>
      <c r="C418" s="193" t="s">
        <v>642</v>
      </c>
      <c r="D418" s="193" t="s">
        <v>140</v>
      </c>
      <c r="E418" s="194" t="s">
        <v>643</v>
      </c>
      <c r="F418" s="195" t="s">
        <v>644</v>
      </c>
      <c r="G418" s="196" t="s">
        <v>267</v>
      </c>
      <c r="H418" s="197">
        <v>12</v>
      </c>
      <c r="I418" s="198"/>
      <c r="J418" s="199">
        <f>ROUND(I418*H418,2)</f>
        <v>0</v>
      </c>
      <c r="K418" s="195" t="s">
        <v>144</v>
      </c>
      <c r="L418" s="61"/>
      <c r="M418" s="200" t="s">
        <v>21</v>
      </c>
      <c r="N418" s="201" t="s">
        <v>43</v>
      </c>
      <c r="O418" s="42"/>
      <c r="P418" s="202">
        <f>O418*H418</f>
        <v>0</v>
      </c>
      <c r="Q418" s="202">
        <v>0</v>
      </c>
      <c r="R418" s="202">
        <f>Q418*H418</f>
        <v>0</v>
      </c>
      <c r="S418" s="202">
        <v>0</v>
      </c>
      <c r="T418" s="203">
        <f>S418*H418</f>
        <v>0</v>
      </c>
      <c r="AR418" s="24" t="s">
        <v>223</v>
      </c>
      <c r="AT418" s="24" t="s">
        <v>140</v>
      </c>
      <c r="AU418" s="24" t="s">
        <v>82</v>
      </c>
      <c r="AY418" s="24" t="s">
        <v>138</v>
      </c>
      <c r="BE418" s="204">
        <f>IF(N418="základní",J418,0)</f>
        <v>0</v>
      </c>
      <c r="BF418" s="204">
        <f>IF(N418="snížená",J418,0)</f>
        <v>0</v>
      </c>
      <c r="BG418" s="204">
        <f>IF(N418="zákl. přenesená",J418,0)</f>
        <v>0</v>
      </c>
      <c r="BH418" s="204">
        <f>IF(N418="sníž. přenesená",J418,0)</f>
        <v>0</v>
      </c>
      <c r="BI418" s="204">
        <f>IF(N418="nulová",J418,0)</f>
        <v>0</v>
      </c>
      <c r="BJ418" s="24" t="s">
        <v>80</v>
      </c>
      <c r="BK418" s="204">
        <f>ROUND(I418*H418,2)</f>
        <v>0</v>
      </c>
      <c r="BL418" s="24" t="s">
        <v>223</v>
      </c>
      <c r="BM418" s="24" t="s">
        <v>645</v>
      </c>
    </row>
    <row r="419" spans="2:51" s="11" customFormat="1" ht="13.5">
      <c r="B419" s="208"/>
      <c r="C419" s="209"/>
      <c r="D419" s="205" t="s">
        <v>149</v>
      </c>
      <c r="E419" s="210" t="s">
        <v>21</v>
      </c>
      <c r="F419" s="211" t="s">
        <v>646</v>
      </c>
      <c r="G419" s="209"/>
      <c r="H419" s="212" t="s">
        <v>21</v>
      </c>
      <c r="I419" s="213"/>
      <c r="J419" s="209"/>
      <c r="K419" s="209"/>
      <c r="L419" s="214"/>
      <c r="M419" s="215"/>
      <c r="N419" s="216"/>
      <c r="O419" s="216"/>
      <c r="P419" s="216"/>
      <c r="Q419" s="216"/>
      <c r="R419" s="216"/>
      <c r="S419" s="216"/>
      <c r="T419" s="217"/>
      <c r="AT419" s="218" t="s">
        <v>149</v>
      </c>
      <c r="AU419" s="218" t="s">
        <v>82</v>
      </c>
      <c r="AV419" s="11" t="s">
        <v>80</v>
      </c>
      <c r="AW419" s="11" t="s">
        <v>35</v>
      </c>
      <c r="AX419" s="11" t="s">
        <v>72</v>
      </c>
      <c r="AY419" s="218" t="s">
        <v>138</v>
      </c>
    </row>
    <row r="420" spans="2:51" s="12" customFormat="1" ht="13.5">
      <c r="B420" s="219"/>
      <c r="C420" s="220"/>
      <c r="D420" s="221" t="s">
        <v>149</v>
      </c>
      <c r="E420" s="222" t="s">
        <v>21</v>
      </c>
      <c r="F420" s="223" t="s">
        <v>411</v>
      </c>
      <c r="G420" s="220"/>
      <c r="H420" s="224">
        <v>12</v>
      </c>
      <c r="I420" s="225"/>
      <c r="J420" s="220"/>
      <c r="K420" s="220"/>
      <c r="L420" s="226"/>
      <c r="M420" s="227"/>
      <c r="N420" s="228"/>
      <c r="O420" s="228"/>
      <c r="P420" s="228"/>
      <c r="Q420" s="228"/>
      <c r="R420" s="228"/>
      <c r="S420" s="228"/>
      <c r="T420" s="229"/>
      <c r="AT420" s="230" t="s">
        <v>149</v>
      </c>
      <c r="AU420" s="230" t="s">
        <v>82</v>
      </c>
      <c r="AV420" s="12" t="s">
        <v>82</v>
      </c>
      <c r="AW420" s="12" t="s">
        <v>35</v>
      </c>
      <c r="AX420" s="12" t="s">
        <v>80</v>
      </c>
      <c r="AY420" s="230" t="s">
        <v>138</v>
      </c>
    </row>
    <row r="421" spans="2:65" s="1" customFormat="1" ht="22.5" customHeight="1">
      <c r="B421" s="41"/>
      <c r="C421" s="260" t="s">
        <v>647</v>
      </c>
      <c r="D421" s="260" t="s">
        <v>369</v>
      </c>
      <c r="E421" s="261" t="s">
        <v>648</v>
      </c>
      <c r="F421" s="262" t="s">
        <v>649</v>
      </c>
      <c r="G421" s="263" t="s">
        <v>143</v>
      </c>
      <c r="H421" s="264">
        <v>0.27</v>
      </c>
      <c r="I421" s="265"/>
      <c r="J421" s="266">
        <f>ROUND(I421*H421,2)</f>
        <v>0</v>
      </c>
      <c r="K421" s="262" t="s">
        <v>144</v>
      </c>
      <c r="L421" s="267"/>
      <c r="M421" s="268" t="s">
        <v>21</v>
      </c>
      <c r="N421" s="269" t="s">
        <v>43</v>
      </c>
      <c r="O421" s="42"/>
      <c r="P421" s="202">
        <f>O421*H421</f>
        <v>0</v>
      </c>
      <c r="Q421" s="202">
        <v>0.55</v>
      </c>
      <c r="R421" s="202">
        <f>Q421*H421</f>
        <v>0.14850000000000002</v>
      </c>
      <c r="S421" s="202">
        <v>0</v>
      </c>
      <c r="T421" s="203">
        <f>S421*H421</f>
        <v>0</v>
      </c>
      <c r="AR421" s="24" t="s">
        <v>347</v>
      </c>
      <c r="AT421" s="24" t="s">
        <v>369</v>
      </c>
      <c r="AU421" s="24" t="s">
        <v>82</v>
      </c>
      <c r="AY421" s="24" t="s">
        <v>138</v>
      </c>
      <c r="BE421" s="204">
        <f>IF(N421="základní",J421,0)</f>
        <v>0</v>
      </c>
      <c r="BF421" s="204">
        <f>IF(N421="snížená",J421,0)</f>
        <v>0</v>
      </c>
      <c r="BG421" s="204">
        <f>IF(N421="zákl. přenesená",J421,0)</f>
        <v>0</v>
      </c>
      <c r="BH421" s="204">
        <f>IF(N421="sníž. přenesená",J421,0)</f>
        <v>0</v>
      </c>
      <c r="BI421" s="204">
        <f>IF(N421="nulová",J421,0)</f>
        <v>0</v>
      </c>
      <c r="BJ421" s="24" t="s">
        <v>80</v>
      </c>
      <c r="BK421" s="204">
        <f>ROUND(I421*H421,2)</f>
        <v>0</v>
      </c>
      <c r="BL421" s="24" t="s">
        <v>223</v>
      </c>
      <c r="BM421" s="24" t="s">
        <v>650</v>
      </c>
    </row>
    <row r="422" spans="2:51" s="12" customFormat="1" ht="13.5">
      <c r="B422" s="219"/>
      <c r="C422" s="220"/>
      <c r="D422" s="205" t="s">
        <v>149</v>
      </c>
      <c r="E422" s="232" t="s">
        <v>21</v>
      </c>
      <c r="F422" s="233" t="s">
        <v>651</v>
      </c>
      <c r="G422" s="220"/>
      <c r="H422" s="234">
        <v>0.235</v>
      </c>
      <c r="I422" s="225"/>
      <c r="J422" s="220"/>
      <c r="K422" s="220"/>
      <c r="L422" s="226"/>
      <c r="M422" s="227"/>
      <c r="N422" s="228"/>
      <c r="O422" s="228"/>
      <c r="P422" s="228"/>
      <c r="Q422" s="228"/>
      <c r="R422" s="228"/>
      <c r="S422" s="228"/>
      <c r="T422" s="229"/>
      <c r="AT422" s="230" t="s">
        <v>149</v>
      </c>
      <c r="AU422" s="230" t="s">
        <v>82</v>
      </c>
      <c r="AV422" s="12" t="s">
        <v>82</v>
      </c>
      <c r="AW422" s="12" t="s">
        <v>35</v>
      </c>
      <c r="AX422" s="12" t="s">
        <v>80</v>
      </c>
      <c r="AY422" s="230" t="s">
        <v>138</v>
      </c>
    </row>
    <row r="423" spans="2:51" s="12" customFormat="1" ht="13.5">
      <c r="B423" s="219"/>
      <c r="C423" s="220"/>
      <c r="D423" s="221" t="s">
        <v>149</v>
      </c>
      <c r="E423" s="220"/>
      <c r="F423" s="223" t="s">
        <v>652</v>
      </c>
      <c r="G423" s="220"/>
      <c r="H423" s="224">
        <v>0.27</v>
      </c>
      <c r="I423" s="225"/>
      <c r="J423" s="220"/>
      <c r="K423" s="220"/>
      <c r="L423" s="226"/>
      <c r="M423" s="227"/>
      <c r="N423" s="228"/>
      <c r="O423" s="228"/>
      <c r="P423" s="228"/>
      <c r="Q423" s="228"/>
      <c r="R423" s="228"/>
      <c r="S423" s="228"/>
      <c r="T423" s="229"/>
      <c r="AT423" s="230" t="s">
        <v>149</v>
      </c>
      <c r="AU423" s="230" t="s">
        <v>82</v>
      </c>
      <c r="AV423" s="12" t="s">
        <v>82</v>
      </c>
      <c r="AW423" s="12" t="s">
        <v>6</v>
      </c>
      <c r="AX423" s="12" t="s">
        <v>80</v>
      </c>
      <c r="AY423" s="230" t="s">
        <v>138</v>
      </c>
    </row>
    <row r="424" spans="2:65" s="1" customFormat="1" ht="31.5" customHeight="1">
      <c r="B424" s="41"/>
      <c r="C424" s="193" t="s">
        <v>653</v>
      </c>
      <c r="D424" s="193" t="s">
        <v>140</v>
      </c>
      <c r="E424" s="194" t="s">
        <v>654</v>
      </c>
      <c r="F424" s="195" t="s">
        <v>655</v>
      </c>
      <c r="G424" s="196" t="s">
        <v>175</v>
      </c>
      <c r="H424" s="197">
        <v>55.885</v>
      </c>
      <c r="I424" s="198"/>
      <c r="J424" s="199">
        <f>ROUND(I424*H424,2)</f>
        <v>0</v>
      </c>
      <c r="K424" s="195" t="s">
        <v>144</v>
      </c>
      <c r="L424" s="61"/>
      <c r="M424" s="200" t="s">
        <v>21</v>
      </c>
      <c r="N424" s="201" t="s">
        <v>43</v>
      </c>
      <c r="O424" s="42"/>
      <c r="P424" s="202">
        <f>O424*H424</f>
        <v>0</v>
      </c>
      <c r="Q424" s="202">
        <v>0</v>
      </c>
      <c r="R424" s="202">
        <f>Q424*H424</f>
        <v>0</v>
      </c>
      <c r="S424" s="202">
        <v>0</v>
      </c>
      <c r="T424" s="203">
        <f>S424*H424</f>
        <v>0</v>
      </c>
      <c r="AR424" s="24" t="s">
        <v>223</v>
      </c>
      <c r="AT424" s="24" t="s">
        <v>140</v>
      </c>
      <c r="AU424" s="24" t="s">
        <v>82</v>
      </c>
      <c r="AY424" s="24" t="s">
        <v>138</v>
      </c>
      <c r="BE424" s="204">
        <f>IF(N424="základní",J424,0)</f>
        <v>0</v>
      </c>
      <c r="BF424" s="204">
        <f>IF(N424="snížená",J424,0)</f>
        <v>0</v>
      </c>
      <c r="BG424" s="204">
        <f>IF(N424="zákl. přenesená",J424,0)</f>
        <v>0</v>
      </c>
      <c r="BH424" s="204">
        <f>IF(N424="sníž. přenesená",J424,0)</f>
        <v>0</v>
      </c>
      <c r="BI424" s="204">
        <f>IF(N424="nulová",J424,0)</f>
        <v>0</v>
      </c>
      <c r="BJ424" s="24" t="s">
        <v>80</v>
      </c>
      <c r="BK424" s="204">
        <f>ROUND(I424*H424,2)</f>
        <v>0</v>
      </c>
      <c r="BL424" s="24" t="s">
        <v>223</v>
      </c>
      <c r="BM424" s="24" t="s">
        <v>656</v>
      </c>
    </row>
    <row r="425" spans="2:51" s="12" customFormat="1" ht="13.5">
      <c r="B425" s="219"/>
      <c r="C425" s="220"/>
      <c r="D425" s="205" t="s">
        <v>149</v>
      </c>
      <c r="E425" s="232" t="s">
        <v>21</v>
      </c>
      <c r="F425" s="233" t="s">
        <v>657</v>
      </c>
      <c r="G425" s="220"/>
      <c r="H425" s="234">
        <v>46.883</v>
      </c>
      <c r="I425" s="225"/>
      <c r="J425" s="220"/>
      <c r="K425" s="220"/>
      <c r="L425" s="226"/>
      <c r="M425" s="227"/>
      <c r="N425" s="228"/>
      <c r="O425" s="228"/>
      <c r="P425" s="228"/>
      <c r="Q425" s="228"/>
      <c r="R425" s="228"/>
      <c r="S425" s="228"/>
      <c r="T425" s="229"/>
      <c r="AT425" s="230" t="s">
        <v>149</v>
      </c>
      <c r="AU425" s="230" t="s">
        <v>82</v>
      </c>
      <c r="AV425" s="12" t="s">
        <v>82</v>
      </c>
      <c r="AW425" s="12" t="s">
        <v>35</v>
      </c>
      <c r="AX425" s="12" t="s">
        <v>72</v>
      </c>
      <c r="AY425" s="230" t="s">
        <v>138</v>
      </c>
    </row>
    <row r="426" spans="2:51" s="12" customFormat="1" ht="13.5">
      <c r="B426" s="219"/>
      <c r="C426" s="220"/>
      <c r="D426" s="205" t="s">
        <v>149</v>
      </c>
      <c r="E426" s="232" t="s">
        <v>21</v>
      </c>
      <c r="F426" s="233" t="s">
        <v>240</v>
      </c>
      <c r="G426" s="220"/>
      <c r="H426" s="234">
        <v>-5.59</v>
      </c>
      <c r="I426" s="225"/>
      <c r="J426" s="220"/>
      <c r="K426" s="220"/>
      <c r="L426" s="226"/>
      <c r="M426" s="227"/>
      <c r="N426" s="228"/>
      <c r="O426" s="228"/>
      <c r="P426" s="228"/>
      <c r="Q426" s="228"/>
      <c r="R426" s="228"/>
      <c r="S426" s="228"/>
      <c r="T426" s="229"/>
      <c r="AT426" s="230" t="s">
        <v>149</v>
      </c>
      <c r="AU426" s="230" t="s">
        <v>82</v>
      </c>
      <c r="AV426" s="12" t="s">
        <v>82</v>
      </c>
      <c r="AW426" s="12" t="s">
        <v>35</v>
      </c>
      <c r="AX426" s="12" t="s">
        <v>72</v>
      </c>
      <c r="AY426" s="230" t="s">
        <v>138</v>
      </c>
    </row>
    <row r="427" spans="2:51" s="11" customFormat="1" ht="13.5">
      <c r="B427" s="208"/>
      <c r="C427" s="209"/>
      <c r="D427" s="205" t="s">
        <v>149</v>
      </c>
      <c r="E427" s="210" t="s">
        <v>21</v>
      </c>
      <c r="F427" s="211" t="s">
        <v>658</v>
      </c>
      <c r="G427" s="209"/>
      <c r="H427" s="212" t="s">
        <v>21</v>
      </c>
      <c r="I427" s="213"/>
      <c r="J427" s="209"/>
      <c r="K427" s="209"/>
      <c r="L427" s="214"/>
      <c r="M427" s="215"/>
      <c r="N427" s="216"/>
      <c r="O427" s="216"/>
      <c r="P427" s="216"/>
      <c r="Q427" s="216"/>
      <c r="R427" s="216"/>
      <c r="S427" s="216"/>
      <c r="T427" s="217"/>
      <c r="AT427" s="218" t="s">
        <v>149</v>
      </c>
      <c r="AU427" s="218" t="s">
        <v>82</v>
      </c>
      <c r="AV427" s="11" t="s">
        <v>80</v>
      </c>
      <c r="AW427" s="11" t="s">
        <v>35</v>
      </c>
      <c r="AX427" s="11" t="s">
        <v>72</v>
      </c>
      <c r="AY427" s="218" t="s">
        <v>138</v>
      </c>
    </row>
    <row r="428" spans="2:51" s="12" customFormat="1" ht="13.5">
      <c r="B428" s="219"/>
      <c r="C428" s="220"/>
      <c r="D428" s="205" t="s">
        <v>149</v>
      </c>
      <c r="E428" s="232" t="s">
        <v>21</v>
      </c>
      <c r="F428" s="233" t="s">
        <v>659</v>
      </c>
      <c r="G428" s="220"/>
      <c r="H428" s="234">
        <v>14.592</v>
      </c>
      <c r="I428" s="225"/>
      <c r="J428" s="220"/>
      <c r="K428" s="220"/>
      <c r="L428" s="226"/>
      <c r="M428" s="227"/>
      <c r="N428" s="228"/>
      <c r="O428" s="228"/>
      <c r="P428" s="228"/>
      <c r="Q428" s="228"/>
      <c r="R428" s="228"/>
      <c r="S428" s="228"/>
      <c r="T428" s="229"/>
      <c r="AT428" s="230" t="s">
        <v>149</v>
      </c>
      <c r="AU428" s="230" t="s">
        <v>82</v>
      </c>
      <c r="AV428" s="12" t="s">
        <v>82</v>
      </c>
      <c r="AW428" s="12" t="s">
        <v>35</v>
      </c>
      <c r="AX428" s="12" t="s">
        <v>72</v>
      </c>
      <c r="AY428" s="230" t="s">
        <v>138</v>
      </c>
    </row>
    <row r="429" spans="2:51" s="13" customFormat="1" ht="13.5">
      <c r="B429" s="235"/>
      <c r="C429" s="236"/>
      <c r="D429" s="221" t="s">
        <v>149</v>
      </c>
      <c r="E429" s="237" t="s">
        <v>21</v>
      </c>
      <c r="F429" s="238" t="s">
        <v>213</v>
      </c>
      <c r="G429" s="236"/>
      <c r="H429" s="239">
        <v>55.885</v>
      </c>
      <c r="I429" s="240"/>
      <c r="J429" s="236"/>
      <c r="K429" s="236"/>
      <c r="L429" s="241"/>
      <c r="M429" s="242"/>
      <c r="N429" s="243"/>
      <c r="O429" s="243"/>
      <c r="P429" s="243"/>
      <c r="Q429" s="243"/>
      <c r="R429" s="243"/>
      <c r="S429" s="243"/>
      <c r="T429" s="244"/>
      <c r="AT429" s="245" t="s">
        <v>149</v>
      </c>
      <c r="AU429" s="245" t="s">
        <v>82</v>
      </c>
      <c r="AV429" s="13" t="s">
        <v>145</v>
      </c>
      <c r="AW429" s="13" t="s">
        <v>35</v>
      </c>
      <c r="AX429" s="13" t="s">
        <v>80</v>
      </c>
      <c r="AY429" s="245" t="s">
        <v>138</v>
      </c>
    </row>
    <row r="430" spans="2:65" s="1" customFormat="1" ht="22.5" customHeight="1">
      <c r="B430" s="41"/>
      <c r="C430" s="260" t="s">
        <v>660</v>
      </c>
      <c r="D430" s="260" t="s">
        <v>369</v>
      </c>
      <c r="E430" s="261" t="s">
        <v>661</v>
      </c>
      <c r="F430" s="262" t="s">
        <v>662</v>
      </c>
      <c r="G430" s="263" t="s">
        <v>175</v>
      </c>
      <c r="H430" s="264">
        <v>64.268</v>
      </c>
      <c r="I430" s="265"/>
      <c r="J430" s="266">
        <f>ROUND(I430*H430,2)</f>
        <v>0</v>
      </c>
      <c r="K430" s="262" t="s">
        <v>21</v>
      </c>
      <c r="L430" s="267"/>
      <c r="M430" s="268" t="s">
        <v>21</v>
      </c>
      <c r="N430" s="269" t="s">
        <v>43</v>
      </c>
      <c r="O430" s="42"/>
      <c r="P430" s="202">
        <f>O430*H430</f>
        <v>0</v>
      </c>
      <c r="Q430" s="202">
        <v>0.55</v>
      </c>
      <c r="R430" s="202">
        <f>Q430*H430</f>
        <v>35.3474</v>
      </c>
      <c r="S430" s="202">
        <v>0</v>
      </c>
      <c r="T430" s="203">
        <f>S430*H430</f>
        <v>0</v>
      </c>
      <c r="AR430" s="24" t="s">
        <v>347</v>
      </c>
      <c r="AT430" s="24" t="s">
        <v>369</v>
      </c>
      <c r="AU430" s="24" t="s">
        <v>82</v>
      </c>
      <c r="AY430" s="24" t="s">
        <v>138</v>
      </c>
      <c r="BE430" s="204">
        <f>IF(N430="základní",J430,0)</f>
        <v>0</v>
      </c>
      <c r="BF430" s="204">
        <f>IF(N430="snížená",J430,0)</f>
        <v>0</v>
      </c>
      <c r="BG430" s="204">
        <f>IF(N430="zákl. přenesená",J430,0)</f>
        <v>0</v>
      </c>
      <c r="BH430" s="204">
        <f>IF(N430="sníž. přenesená",J430,0)</f>
        <v>0</v>
      </c>
      <c r="BI430" s="204">
        <f>IF(N430="nulová",J430,0)</f>
        <v>0</v>
      </c>
      <c r="BJ430" s="24" t="s">
        <v>80</v>
      </c>
      <c r="BK430" s="204">
        <f>ROUND(I430*H430,2)</f>
        <v>0</v>
      </c>
      <c r="BL430" s="24" t="s">
        <v>223</v>
      </c>
      <c r="BM430" s="24" t="s">
        <v>663</v>
      </c>
    </row>
    <row r="431" spans="2:51" s="12" customFormat="1" ht="13.5">
      <c r="B431" s="219"/>
      <c r="C431" s="220"/>
      <c r="D431" s="221" t="s">
        <v>149</v>
      </c>
      <c r="E431" s="220"/>
      <c r="F431" s="223" t="s">
        <v>664</v>
      </c>
      <c r="G431" s="220"/>
      <c r="H431" s="224">
        <v>64.268</v>
      </c>
      <c r="I431" s="225"/>
      <c r="J431" s="220"/>
      <c r="K431" s="220"/>
      <c r="L431" s="226"/>
      <c r="M431" s="227"/>
      <c r="N431" s="228"/>
      <c r="O431" s="228"/>
      <c r="P431" s="228"/>
      <c r="Q431" s="228"/>
      <c r="R431" s="228"/>
      <c r="S431" s="228"/>
      <c r="T431" s="229"/>
      <c r="AT431" s="230" t="s">
        <v>149</v>
      </c>
      <c r="AU431" s="230" t="s">
        <v>82</v>
      </c>
      <c r="AV431" s="12" t="s">
        <v>82</v>
      </c>
      <c r="AW431" s="12" t="s">
        <v>6</v>
      </c>
      <c r="AX431" s="12" t="s">
        <v>80</v>
      </c>
      <c r="AY431" s="230" t="s">
        <v>138</v>
      </c>
    </row>
    <row r="432" spans="2:65" s="1" customFormat="1" ht="22.5" customHeight="1">
      <c r="B432" s="41"/>
      <c r="C432" s="193" t="s">
        <v>665</v>
      </c>
      <c r="D432" s="193" t="s">
        <v>140</v>
      </c>
      <c r="E432" s="194" t="s">
        <v>666</v>
      </c>
      <c r="F432" s="195" t="s">
        <v>667</v>
      </c>
      <c r="G432" s="196" t="s">
        <v>143</v>
      </c>
      <c r="H432" s="197">
        <v>1.947</v>
      </c>
      <c r="I432" s="198"/>
      <c r="J432" s="199">
        <f>ROUND(I432*H432,2)</f>
        <v>0</v>
      </c>
      <c r="K432" s="195" t="s">
        <v>144</v>
      </c>
      <c r="L432" s="61"/>
      <c r="M432" s="200" t="s">
        <v>21</v>
      </c>
      <c r="N432" s="201" t="s">
        <v>43</v>
      </c>
      <c r="O432" s="42"/>
      <c r="P432" s="202">
        <f>O432*H432</f>
        <v>0</v>
      </c>
      <c r="Q432" s="202">
        <v>0.01266</v>
      </c>
      <c r="R432" s="202">
        <f>Q432*H432</f>
        <v>0.02464902</v>
      </c>
      <c r="S432" s="202">
        <v>0</v>
      </c>
      <c r="T432" s="203">
        <f>S432*H432</f>
        <v>0</v>
      </c>
      <c r="AR432" s="24" t="s">
        <v>223</v>
      </c>
      <c r="AT432" s="24" t="s">
        <v>140</v>
      </c>
      <c r="AU432" s="24" t="s">
        <v>82</v>
      </c>
      <c r="AY432" s="24" t="s">
        <v>138</v>
      </c>
      <c r="BE432" s="204">
        <f>IF(N432="základní",J432,0)</f>
        <v>0</v>
      </c>
      <c r="BF432" s="204">
        <f>IF(N432="snížená",J432,0)</f>
        <v>0</v>
      </c>
      <c r="BG432" s="204">
        <f>IF(N432="zákl. přenesená",J432,0)</f>
        <v>0</v>
      </c>
      <c r="BH432" s="204">
        <f>IF(N432="sníž. přenesená",J432,0)</f>
        <v>0</v>
      </c>
      <c r="BI432" s="204">
        <f>IF(N432="nulová",J432,0)</f>
        <v>0</v>
      </c>
      <c r="BJ432" s="24" t="s">
        <v>80</v>
      </c>
      <c r="BK432" s="204">
        <f>ROUND(I432*H432,2)</f>
        <v>0</v>
      </c>
      <c r="BL432" s="24" t="s">
        <v>223</v>
      </c>
      <c r="BM432" s="24" t="s">
        <v>668</v>
      </c>
    </row>
    <row r="433" spans="2:51" s="12" customFormat="1" ht="13.5">
      <c r="B433" s="219"/>
      <c r="C433" s="220"/>
      <c r="D433" s="221" t="s">
        <v>149</v>
      </c>
      <c r="E433" s="222" t="s">
        <v>21</v>
      </c>
      <c r="F433" s="223" t="s">
        <v>669</v>
      </c>
      <c r="G433" s="220"/>
      <c r="H433" s="224">
        <v>1.947</v>
      </c>
      <c r="I433" s="225"/>
      <c r="J433" s="220"/>
      <c r="K433" s="220"/>
      <c r="L433" s="226"/>
      <c r="M433" s="227"/>
      <c r="N433" s="228"/>
      <c r="O433" s="228"/>
      <c r="P433" s="228"/>
      <c r="Q433" s="228"/>
      <c r="R433" s="228"/>
      <c r="S433" s="228"/>
      <c r="T433" s="229"/>
      <c r="AT433" s="230" t="s">
        <v>149</v>
      </c>
      <c r="AU433" s="230" t="s">
        <v>82</v>
      </c>
      <c r="AV433" s="12" t="s">
        <v>82</v>
      </c>
      <c r="AW433" s="12" t="s">
        <v>35</v>
      </c>
      <c r="AX433" s="12" t="s">
        <v>80</v>
      </c>
      <c r="AY433" s="230" t="s">
        <v>138</v>
      </c>
    </row>
    <row r="434" spans="2:65" s="1" customFormat="1" ht="22.5" customHeight="1">
      <c r="B434" s="41"/>
      <c r="C434" s="193" t="s">
        <v>670</v>
      </c>
      <c r="D434" s="193" t="s">
        <v>140</v>
      </c>
      <c r="E434" s="194" t="s">
        <v>671</v>
      </c>
      <c r="F434" s="195" t="s">
        <v>672</v>
      </c>
      <c r="G434" s="196" t="s">
        <v>175</v>
      </c>
      <c r="H434" s="197">
        <v>116.319</v>
      </c>
      <c r="I434" s="198"/>
      <c r="J434" s="199">
        <f>ROUND(I434*H434,2)</f>
        <v>0</v>
      </c>
      <c r="K434" s="195" t="s">
        <v>144</v>
      </c>
      <c r="L434" s="61"/>
      <c r="M434" s="200" t="s">
        <v>21</v>
      </c>
      <c r="N434" s="201" t="s">
        <v>43</v>
      </c>
      <c r="O434" s="42"/>
      <c r="P434" s="202">
        <f>O434*H434</f>
        <v>0</v>
      </c>
      <c r="Q434" s="202">
        <v>0</v>
      </c>
      <c r="R434" s="202">
        <f>Q434*H434</f>
        <v>0</v>
      </c>
      <c r="S434" s="202">
        <v>0</v>
      </c>
      <c r="T434" s="203">
        <f>S434*H434</f>
        <v>0</v>
      </c>
      <c r="AR434" s="24" t="s">
        <v>223</v>
      </c>
      <c r="AT434" s="24" t="s">
        <v>140</v>
      </c>
      <c r="AU434" s="24" t="s">
        <v>82</v>
      </c>
      <c r="AY434" s="24" t="s">
        <v>138</v>
      </c>
      <c r="BE434" s="204">
        <f>IF(N434="základní",J434,0)</f>
        <v>0</v>
      </c>
      <c r="BF434" s="204">
        <f>IF(N434="snížená",J434,0)</f>
        <v>0</v>
      </c>
      <c r="BG434" s="204">
        <f>IF(N434="zákl. přenesená",J434,0)</f>
        <v>0</v>
      </c>
      <c r="BH434" s="204">
        <f>IF(N434="sníž. přenesená",J434,0)</f>
        <v>0</v>
      </c>
      <c r="BI434" s="204">
        <f>IF(N434="nulová",J434,0)</f>
        <v>0</v>
      </c>
      <c r="BJ434" s="24" t="s">
        <v>80</v>
      </c>
      <c r="BK434" s="204">
        <f>ROUND(I434*H434,2)</f>
        <v>0</v>
      </c>
      <c r="BL434" s="24" t="s">
        <v>223</v>
      </c>
      <c r="BM434" s="24" t="s">
        <v>673</v>
      </c>
    </row>
    <row r="435" spans="2:47" s="1" customFormat="1" ht="54">
      <c r="B435" s="41"/>
      <c r="C435" s="63"/>
      <c r="D435" s="205" t="s">
        <v>147</v>
      </c>
      <c r="E435" s="63"/>
      <c r="F435" s="206" t="s">
        <v>674</v>
      </c>
      <c r="G435" s="63"/>
      <c r="H435" s="63"/>
      <c r="I435" s="163"/>
      <c r="J435" s="63"/>
      <c r="K435" s="63"/>
      <c r="L435" s="61"/>
      <c r="M435" s="207"/>
      <c r="N435" s="42"/>
      <c r="O435" s="42"/>
      <c r="P435" s="42"/>
      <c r="Q435" s="42"/>
      <c r="R435" s="42"/>
      <c r="S435" s="42"/>
      <c r="T435" s="78"/>
      <c r="AT435" s="24" t="s">
        <v>147</v>
      </c>
      <c r="AU435" s="24" t="s">
        <v>82</v>
      </c>
    </row>
    <row r="436" spans="2:51" s="11" customFormat="1" ht="13.5">
      <c r="B436" s="208"/>
      <c r="C436" s="209"/>
      <c r="D436" s="205" t="s">
        <v>149</v>
      </c>
      <c r="E436" s="210" t="s">
        <v>21</v>
      </c>
      <c r="F436" s="211" t="s">
        <v>481</v>
      </c>
      <c r="G436" s="209"/>
      <c r="H436" s="212" t="s">
        <v>21</v>
      </c>
      <c r="I436" s="213"/>
      <c r="J436" s="209"/>
      <c r="K436" s="209"/>
      <c r="L436" s="214"/>
      <c r="M436" s="215"/>
      <c r="N436" s="216"/>
      <c r="O436" s="216"/>
      <c r="P436" s="216"/>
      <c r="Q436" s="216"/>
      <c r="R436" s="216"/>
      <c r="S436" s="216"/>
      <c r="T436" s="217"/>
      <c r="AT436" s="218" t="s">
        <v>149</v>
      </c>
      <c r="AU436" s="218" t="s">
        <v>82</v>
      </c>
      <c r="AV436" s="11" t="s">
        <v>80</v>
      </c>
      <c r="AW436" s="11" t="s">
        <v>35</v>
      </c>
      <c r="AX436" s="11" t="s">
        <v>72</v>
      </c>
      <c r="AY436" s="218" t="s">
        <v>138</v>
      </c>
    </row>
    <row r="437" spans="2:51" s="12" customFormat="1" ht="13.5">
      <c r="B437" s="219"/>
      <c r="C437" s="220"/>
      <c r="D437" s="205" t="s">
        <v>149</v>
      </c>
      <c r="E437" s="232" t="s">
        <v>21</v>
      </c>
      <c r="F437" s="233" t="s">
        <v>482</v>
      </c>
      <c r="G437" s="220"/>
      <c r="H437" s="234">
        <v>45.728</v>
      </c>
      <c r="I437" s="225"/>
      <c r="J437" s="220"/>
      <c r="K437" s="220"/>
      <c r="L437" s="226"/>
      <c r="M437" s="227"/>
      <c r="N437" s="228"/>
      <c r="O437" s="228"/>
      <c r="P437" s="228"/>
      <c r="Q437" s="228"/>
      <c r="R437" s="228"/>
      <c r="S437" s="228"/>
      <c r="T437" s="229"/>
      <c r="AT437" s="230" t="s">
        <v>149</v>
      </c>
      <c r="AU437" s="230" t="s">
        <v>82</v>
      </c>
      <c r="AV437" s="12" t="s">
        <v>82</v>
      </c>
      <c r="AW437" s="12" t="s">
        <v>35</v>
      </c>
      <c r="AX437" s="12" t="s">
        <v>72</v>
      </c>
      <c r="AY437" s="230" t="s">
        <v>138</v>
      </c>
    </row>
    <row r="438" spans="2:51" s="12" customFormat="1" ht="13.5">
      <c r="B438" s="219"/>
      <c r="C438" s="220"/>
      <c r="D438" s="205" t="s">
        <v>149</v>
      </c>
      <c r="E438" s="232" t="s">
        <v>21</v>
      </c>
      <c r="F438" s="233" t="s">
        <v>483</v>
      </c>
      <c r="G438" s="220"/>
      <c r="H438" s="234">
        <v>70.591</v>
      </c>
      <c r="I438" s="225"/>
      <c r="J438" s="220"/>
      <c r="K438" s="220"/>
      <c r="L438" s="226"/>
      <c r="M438" s="227"/>
      <c r="N438" s="228"/>
      <c r="O438" s="228"/>
      <c r="P438" s="228"/>
      <c r="Q438" s="228"/>
      <c r="R438" s="228"/>
      <c r="S438" s="228"/>
      <c r="T438" s="229"/>
      <c r="AT438" s="230" t="s">
        <v>149</v>
      </c>
      <c r="AU438" s="230" t="s">
        <v>82</v>
      </c>
      <c r="AV438" s="12" t="s">
        <v>82</v>
      </c>
      <c r="AW438" s="12" t="s">
        <v>35</v>
      </c>
      <c r="AX438" s="12" t="s">
        <v>72</v>
      </c>
      <c r="AY438" s="230" t="s">
        <v>138</v>
      </c>
    </row>
    <row r="439" spans="2:51" s="13" customFormat="1" ht="13.5">
      <c r="B439" s="235"/>
      <c r="C439" s="236"/>
      <c r="D439" s="221" t="s">
        <v>149</v>
      </c>
      <c r="E439" s="237" t="s">
        <v>21</v>
      </c>
      <c r="F439" s="238" t="s">
        <v>213</v>
      </c>
      <c r="G439" s="236"/>
      <c r="H439" s="239">
        <v>116.319</v>
      </c>
      <c r="I439" s="240"/>
      <c r="J439" s="236"/>
      <c r="K439" s="236"/>
      <c r="L439" s="241"/>
      <c r="M439" s="242"/>
      <c r="N439" s="243"/>
      <c r="O439" s="243"/>
      <c r="P439" s="243"/>
      <c r="Q439" s="243"/>
      <c r="R439" s="243"/>
      <c r="S439" s="243"/>
      <c r="T439" s="244"/>
      <c r="AT439" s="245" t="s">
        <v>149</v>
      </c>
      <c r="AU439" s="245" t="s">
        <v>82</v>
      </c>
      <c r="AV439" s="13" t="s">
        <v>145</v>
      </c>
      <c r="AW439" s="13" t="s">
        <v>35</v>
      </c>
      <c r="AX439" s="13" t="s">
        <v>80</v>
      </c>
      <c r="AY439" s="245" t="s">
        <v>138</v>
      </c>
    </row>
    <row r="440" spans="2:65" s="1" customFormat="1" ht="22.5" customHeight="1">
      <c r="B440" s="41"/>
      <c r="C440" s="260" t="s">
        <v>675</v>
      </c>
      <c r="D440" s="260" t="s">
        <v>369</v>
      </c>
      <c r="E440" s="261" t="s">
        <v>676</v>
      </c>
      <c r="F440" s="262" t="s">
        <v>677</v>
      </c>
      <c r="G440" s="263" t="s">
        <v>143</v>
      </c>
      <c r="H440" s="264">
        <v>3.211</v>
      </c>
      <c r="I440" s="265"/>
      <c r="J440" s="266">
        <f>ROUND(I440*H440,2)</f>
        <v>0</v>
      </c>
      <c r="K440" s="262" t="s">
        <v>144</v>
      </c>
      <c r="L440" s="267"/>
      <c r="M440" s="268" t="s">
        <v>21</v>
      </c>
      <c r="N440" s="269" t="s">
        <v>43</v>
      </c>
      <c r="O440" s="42"/>
      <c r="P440" s="202">
        <f>O440*H440</f>
        <v>0</v>
      </c>
      <c r="Q440" s="202">
        <v>0.55</v>
      </c>
      <c r="R440" s="202">
        <f>Q440*H440</f>
        <v>1.7660500000000001</v>
      </c>
      <c r="S440" s="202">
        <v>0</v>
      </c>
      <c r="T440" s="203">
        <f>S440*H440</f>
        <v>0</v>
      </c>
      <c r="AR440" s="24" t="s">
        <v>347</v>
      </c>
      <c r="AT440" s="24" t="s">
        <v>369</v>
      </c>
      <c r="AU440" s="24" t="s">
        <v>82</v>
      </c>
      <c r="AY440" s="24" t="s">
        <v>138</v>
      </c>
      <c r="BE440" s="204">
        <f>IF(N440="základní",J440,0)</f>
        <v>0</v>
      </c>
      <c r="BF440" s="204">
        <f>IF(N440="snížená",J440,0)</f>
        <v>0</v>
      </c>
      <c r="BG440" s="204">
        <f>IF(N440="zákl. přenesená",J440,0)</f>
        <v>0</v>
      </c>
      <c r="BH440" s="204">
        <f>IF(N440="sníž. přenesená",J440,0)</f>
        <v>0</v>
      </c>
      <c r="BI440" s="204">
        <f>IF(N440="nulová",J440,0)</f>
        <v>0</v>
      </c>
      <c r="BJ440" s="24" t="s">
        <v>80</v>
      </c>
      <c r="BK440" s="204">
        <f>ROUND(I440*H440,2)</f>
        <v>0</v>
      </c>
      <c r="BL440" s="24" t="s">
        <v>223</v>
      </c>
      <c r="BM440" s="24" t="s">
        <v>678</v>
      </c>
    </row>
    <row r="441" spans="2:51" s="12" customFormat="1" ht="13.5">
      <c r="B441" s="219"/>
      <c r="C441" s="220"/>
      <c r="D441" s="205" t="s">
        <v>149</v>
      </c>
      <c r="E441" s="232" t="s">
        <v>21</v>
      </c>
      <c r="F441" s="233" t="s">
        <v>679</v>
      </c>
      <c r="G441" s="220"/>
      <c r="H441" s="234">
        <v>2.792</v>
      </c>
      <c r="I441" s="225"/>
      <c r="J441" s="220"/>
      <c r="K441" s="220"/>
      <c r="L441" s="226"/>
      <c r="M441" s="227"/>
      <c r="N441" s="228"/>
      <c r="O441" s="228"/>
      <c r="P441" s="228"/>
      <c r="Q441" s="228"/>
      <c r="R441" s="228"/>
      <c r="S441" s="228"/>
      <c r="T441" s="229"/>
      <c r="AT441" s="230" t="s">
        <v>149</v>
      </c>
      <c r="AU441" s="230" t="s">
        <v>82</v>
      </c>
      <c r="AV441" s="12" t="s">
        <v>82</v>
      </c>
      <c r="AW441" s="12" t="s">
        <v>35</v>
      </c>
      <c r="AX441" s="12" t="s">
        <v>80</v>
      </c>
      <c r="AY441" s="230" t="s">
        <v>138</v>
      </c>
    </row>
    <row r="442" spans="2:51" s="12" customFormat="1" ht="13.5">
      <c r="B442" s="219"/>
      <c r="C442" s="220"/>
      <c r="D442" s="221" t="s">
        <v>149</v>
      </c>
      <c r="E442" s="220"/>
      <c r="F442" s="223" t="s">
        <v>680</v>
      </c>
      <c r="G442" s="220"/>
      <c r="H442" s="224">
        <v>3.211</v>
      </c>
      <c r="I442" s="225"/>
      <c r="J442" s="220"/>
      <c r="K442" s="220"/>
      <c r="L442" s="226"/>
      <c r="M442" s="227"/>
      <c r="N442" s="228"/>
      <c r="O442" s="228"/>
      <c r="P442" s="228"/>
      <c r="Q442" s="228"/>
      <c r="R442" s="228"/>
      <c r="S442" s="228"/>
      <c r="T442" s="229"/>
      <c r="AT442" s="230" t="s">
        <v>149</v>
      </c>
      <c r="AU442" s="230" t="s">
        <v>82</v>
      </c>
      <c r="AV442" s="12" t="s">
        <v>82</v>
      </c>
      <c r="AW442" s="12" t="s">
        <v>6</v>
      </c>
      <c r="AX442" s="12" t="s">
        <v>80</v>
      </c>
      <c r="AY442" s="230" t="s">
        <v>138</v>
      </c>
    </row>
    <row r="443" spans="2:65" s="1" customFormat="1" ht="22.5" customHeight="1">
      <c r="B443" s="41"/>
      <c r="C443" s="193" t="s">
        <v>681</v>
      </c>
      <c r="D443" s="193" t="s">
        <v>140</v>
      </c>
      <c r="E443" s="194" t="s">
        <v>682</v>
      </c>
      <c r="F443" s="195" t="s">
        <v>683</v>
      </c>
      <c r="G443" s="196" t="s">
        <v>267</v>
      </c>
      <c r="H443" s="197">
        <v>150.462</v>
      </c>
      <c r="I443" s="198"/>
      <c r="J443" s="199">
        <f>ROUND(I443*H443,2)</f>
        <v>0</v>
      </c>
      <c r="K443" s="195" t="s">
        <v>144</v>
      </c>
      <c r="L443" s="61"/>
      <c r="M443" s="200" t="s">
        <v>21</v>
      </c>
      <c r="N443" s="201" t="s">
        <v>43</v>
      </c>
      <c r="O443" s="42"/>
      <c r="P443" s="202">
        <f>O443*H443</f>
        <v>0</v>
      </c>
      <c r="Q443" s="202">
        <v>0</v>
      </c>
      <c r="R443" s="202">
        <f>Q443*H443</f>
        <v>0</v>
      </c>
      <c r="S443" s="202">
        <v>0</v>
      </c>
      <c r="T443" s="203">
        <f>S443*H443</f>
        <v>0</v>
      </c>
      <c r="AR443" s="24" t="s">
        <v>223</v>
      </c>
      <c r="AT443" s="24" t="s">
        <v>140</v>
      </c>
      <c r="AU443" s="24" t="s">
        <v>82</v>
      </c>
      <c r="AY443" s="24" t="s">
        <v>138</v>
      </c>
      <c r="BE443" s="204">
        <f>IF(N443="základní",J443,0)</f>
        <v>0</v>
      </c>
      <c r="BF443" s="204">
        <f>IF(N443="snížená",J443,0)</f>
        <v>0</v>
      </c>
      <c r="BG443" s="204">
        <f>IF(N443="zákl. přenesená",J443,0)</f>
        <v>0</v>
      </c>
      <c r="BH443" s="204">
        <f>IF(N443="sníž. přenesená",J443,0)</f>
        <v>0</v>
      </c>
      <c r="BI443" s="204">
        <f>IF(N443="nulová",J443,0)</f>
        <v>0</v>
      </c>
      <c r="BJ443" s="24" t="s">
        <v>80</v>
      </c>
      <c r="BK443" s="204">
        <f>ROUND(I443*H443,2)</f>
        <v>0</v>
      </c>
      <c r="BL443" s="24" t="s">
        <v>223</v>
      </c>
      <c r="BM443" s="24" t="s">
        <v>684</v>
      </c>
    </row>
    <row r="444" spans="2:47" s="1" customFormat="1" ht="54">
      <c r="B444" s="41"/>
      <c r="C444" s="63"/>
      <c r="D444" s="205" t="s">
        <v>147</v>
      </c>
      <c r="E444" s="63"/>
      <c r="F444" s="206" t="s">
        <v>674</v>
      </c>
      <c r="G444" s="63"/>
      <c r="H444" s="63"/>
      <c r="I444" s="163"/>
      <c r="J444" s="63"/>
      <c r="K444" s="63"/>
      <c r="L444" s="61"/>
      <c r="M444" s="207"/>
      <c r="N444" s="42"/>
      <c r="O444" s="42"/>
      <c r="P444" s="42"/>
      <c r="Q444" s="42"/>
      <c r="R444" s="42"/>
      <c r="S444" s="42"/>
      <c r="T444" s="78"/>
      <c r="AT444" s="24" t="s">
        <v>147</v>
      </c>
      <c r="AU444" s="24" t="s">
        <v>82</v>
      </c>
    </row>
    <row r="445" spans="2:51" s="11" customFormat="1" ht="13.5">
      <c r="B445" s="208"/>
      <c r="C445" s="209"/>
      <c r="D445" s="205" t="s">
        <v>149</v>
      </c>
      <c r="E445" s="210" t="s">
        <v>21</v>
      </c>
      <c r="F445" s="211" t="s">
        <v>685</v>
      </c>
      <c r="G445" s="209"/>
      <c r="H445" s="212" t="s">
        <v>21</v>
      </c>
      <c r="I445" s="213"/>
      <c r="J445" s="209"/>
      <c r="K445" s="209"/>
      <c r="L445" s="214"/>
      <c r="M445" s="215"/>
      <c r="N445" s="216"/>
      <c r="O445" s="216"/>
      <c r="P445" s="216"/>
      <c r="Q445" s="216"/>
      <c r="R445" s="216"/>
      <c r="S445" s="216"/>
      <c r="T445" s="217"/>
      <c r="AT445" s="218" t="s">
        <v>149</v>
      </c>
      <c r="AU445" s="218" t="s">
        <v>82</v>
      </c>
      <c r="AV445" s="11" t="s">
        <v>80</v>
      </c>
      <c r="AW445" s="11" t="s">
        <v>35</v>
      </c>
      <c r="AX445" s="11" t="s">
        <v>72</v>
      </c>
      <c r="AY445" s="218" t="s">
        <v>138</v>
      </c>
    </row>
    <row r="446" spans="2:51" s="12" customFormat="1" ht="13.5">
      <c r="B446" s="219"/>
      <c r="C446" s="220"/>
      <c r="D446" s="205" t="s">
        <v>149</v>
      </c>
      <c r="E446" s="232" t="s">
        <v>21</v>
      </c>
      <c r="F446" s="233" t="s">
        <v>686</v>
      </c>
      <c r="G446" s="220"/>
      <c r="H446" s="234">
        <v>59.15</v>
      </c>
      <c r="I446" s="225"/>
      <c r="J446" s="220"/>
      <c r="K446" s="220"/>
      <c r="L446" s="226"/>
      <c r="M446" s="227"/>
      <c r="N446" s="228"/>
      <c r="O446" s="228"/>
      <c r="P446" s="228"/>
      <c r="Q446" s="228"/>
      <c r="R446" s="228"/>
      <c r="S446" s="228"/>
      <c r="T446" s="229"/>
      <c r="AT446" s="230" t="s">
        <v>149</v>
      </c>
      <c r="AU446" s="230" t="s">
        <v>82</v>
      </c>
      <c r="AV446" s="12" t="s">
        <v>82</v>
      </c>
      <c r="AW446" s="12" t="s">
        <v>35</v>
      </c>
      <c r="AX446" s="12" t="s">
        <v>72</v>
      </c>
      <c r="AY446" s="230" t="s">
        <v>138</v>
      </c>
    </row>
    <row r="447" spans="2:51" s="12" customFormat="1" ht="13.5">
      <c r="B447" s="219"/>
      <c r="C447" s="220"/>
      <c r="D447" s="205" t="s">
        <v>149</v>
      </c>
      <c r="E447" s="232" t="s">
        <v>21</v>
      </c>
      <c r="F447" s="233" t="s">
        <v>687</v>
      </c>
      <c r="G447" s="220"/>
      <c r="H447" s="234">
        <v>91.312</v>
      </c>
      <c r="I447" s="225"/>
      <c r="J447" s="220"/>
      <c r="K447" s="220"/>
      <c r="L447" s="226"/>
      <c r="M447" s="227"/>
      <c r="N447" s="228"/>
      <c r="O447" s="228"/>
      <c r="P447" s="228"/>
      <c r="Q447" s="228"/>
      <c r="R447" s="228"/>
      <c r="S447" s="228"/>
      <c r="T447" s="229"/>
      <c r="AT447" s="230" t="s">
        <v>149</v>
      </c>
      <c r="AU447" s="230" t="s">
        <v>82</v>
      </c>
      <c r="AV447" s="12" t="s">
        <v>82</v>
      </c>
      <c r="AW447" s="12" t="s">
        <v>35</v>
      </c>
      <c r="AX447" s="12" t="s">
        <v>72</v>
      </c>
      <c r="AY447" s="230" t="s">
        <v>138</v>
      </c>
    </row>
    <row r="448" spans="2:51" s="13" customFormat="1" ht="13.5">
      <c r="B448" s="235"/>
      <c r="C448" s="236"/>
      <c r="D448" s="221" t="s">
        <v>149</v>
      </c>
      <c r="E448" s="237" t="s">
        <v>21</v>
      </c>
      <c r="F448" s="238" t="s">
        <v>213</v>
      </c>
      <c r="G448" s="236"/>
      <c r="H448" s="239">
        <v>150.462</v>
      </c>
      <c r="I448" s="240"/>
      <c r="J448" s="236"/>
      <c r="K448" s="236"/>
      <c r="L448" s="241"/>
      <c r="M448" s="242"/>
      <c r="N448" s="243"/>
      <c r="O448" s="243"/>
      <c r="P448" s="243"/>
      <c r="Q448" s="243"/>
      <c r="R448" s="243"/>
      <c r="S448" s="243"/>
      <c r="T448" s="244"/>
      <c r="AT448" s="245" t="s">
        <v>149</v>
      </c>
      <c r="AU448" s="245" t="s">
        <v>82</v>
      </c>
      <c r="AV448" s="13" t="s">
        <v>145</v>
      </c>
      <c r="AW448" s="13" t="s">
        <v>35</v>
      </c>
      <c r="AX448" s="13" t="s">
        <v>80</v>
      </c>
      <c r="AY448" s="245" t="s">
        <v>138</v>
      </c>
    </row>
    <row r="449" spans="2:65" s="1" customFormat="1" ht="22.5" customHeight="1">
      <c r="B449" s="41"/>
      <c r="C449" s="260" t="s">
        <v>688</v>
      </c>
      <c r="D449" s="260" t="s">
        <v>369</v>
      </c>
      <c r="E449" s="261" t="s">
        <v>689</v>
      </c>
      <c r="F449" s="262" t="s">
        <v>690</v>
      </c>
      <c r="G449" s="263" t="s">
        <v>143</v>
      </c>
      <c r="H449" s="264">
        <v>0.415</v>
      </c>
      <c r="I449" s="265"/>
      <c r="J449" s="266">
        <f>ROUND(I449*H449,2)</f>
        <v>0</v>
      </c>
      <c r="K449" s="262" t="s">
        <v>144</v>
      </c>
      <c r="L449" s="267"/>
      <c r="M449" s="268" t="s">
        <v>21</v>
      </c>
      <c r="N449" s="269" t="s">
        <v>43</v>
      </c>
      <c r="O449" s="42"/>
      <c r="P449" s="202">
        <f>O449*H449</f>
        <v>0</v>
      </c>
      <c r="Q449" s="202">
        <v>0.55</v>
      </c>
      <c r="R449" s="202">
        <f>Q449*H449</f>
        <v>0.22825</v>
      </c>
      <c r="S449" s="202">
        <v>0</v>
      </c>
      <c r="T449" s="203">
        <f>S449*H449</f>
        <v>0</v>
      </c>
      <c r="AR449" s="24" t="s">
        <v>347</v>
      </c>
      <c r="AT449" s="24" t="s">
        <v>369</v>
      </c>
      <c r="AU449" s="24" t="s">
        <v>82</v>
      </c>
      <c r="AY449" s="24" t="s">
        <v>138</v>
      </c>
      <c r="BE449" s="204">
        <f>IF(N449="základní",J449,0)</f>
        <v>0</v>
      </c>
      <c r="BF449" s="204">
        <f>IF(N449="snížená",J449,0)</f>
        <v>0</v>
      </c>
      <c r="BG449" s="204">
        <f>IF(N449="zákl. přenesená",J449,0)</f>
        <v>0</v>
      </c>
      <c r="BH449" s="204">
        <f>IF(N449="sníž. přenesená",J449,0)</f>
        <v>0</v>
      </c>
      <c r="BI449" s="204">
        <f>IF(N449="nulová",J449,0)</f>
        <v>0</v>
      </c>
      <c r="BJ449" s="24" t="s">
        <v>80</v>
      </c>
      <c r="BK449" s="204">
        <f>ROUND(I449*H449,2)</f>
        <v>0</v>
      </c>
      <c r="BL449" s="24" t="s">
        <v>223</v>
      </c>
      <c r="BM449" s="24" t="s">
        <v>691</v>
      </c>
    </row>
    <row r="450" spans="2:51" s="12" customFormat="1" ht="13.5">
      <c r="B450" s="219"/>
      <c r="C450" s="220"/>
      <c r="D450" s="205" t="s">
        <v>149</v>
      </c>
      <c r="E450" s="232" t="s">
        <v>21</v>
      </c>
      <c r="F450" s="233" t="s">
        <v>692</v>
      </c>
      <c r="G450" s="220"/>
      <c r="H450" s="234">
        <v>0.361</v>
      </c>
      <c r="I450" s="225"/>
      <c r="J450" s="220"/>
      <c r="K450" s="220"/>
      <c r="L450" s="226"/>
      <c r="M450" s="227"/>
      <c r="N450" s="228"/>
      <c r="O450" s="228"/>
      <c r="P450" s="228"/>
      <c r="Q450" s="228"/>
      <c r="R450" s="228"/>
      <c r="S450" s="228"/>
      <c r="T450" s="229"/>
      <c r="AT450" s="230" t="s">
        <v>149</v>
      </c>
      <c r="AU450" s="230" t="s">
        <v>82</v>
      </c>
      <c r="AV450" s="12" t="s">
        <v>82</v>
      </c>
      <c r="AW450" s="12" t="s">
        <v>35</v>
      </c>
      <c r="AX450" s="12" t="s">
        <v>80</v>
      </c>
      <c r="AY450" s="230" t="s">
        <v>138</v>
      </c>
    </row>
    <row r="451" spans="2:51" s="12" customFormat="1" ht="13.5">
      <c r="B451" s="219"/>
      <c r="C451" s="220"/>
      <c r="D451" s="221" t="s">
        <v>149</v>
      </c>
      <c r="E451" s="220"/>
      <c r="F451" s="223" t="s">
        <v>693</v>
      </c>
      <c r="G451" s="220"/>
      <c r="H451" s="224">
        <v>0.415</v>
      </c>
      <c r="I451" s="225"/>
      <c r="J451" s="220"/>
      <c r="K451" s="220"/>
      <c r="L451" s="226"/>
      <c r="M451" s="227"/>
      <c r="N451" s="228"/>
      <c r="O451" s="228"/>
      <c r="P451" s="228"/>
      <c r="Q451" s="228"/>
      <c r="R451" s="228"/>
      <c r="S451" s="228"/>
      <c r="T451" s="229"/>
      <c r="AT451" s="230" t="s">
        <v>149</v>
      </c>
      <c r="AU451" s="230" t="s">
        <v>82</v>
      </c>
      <c r="AV451" s="12" t="s">
        <v>82</v>
      </c>
      <c r="AW451" s="12" t="s">
        <v>6</v>
      </c>
      <c r="AX451" s="12" t="s">
        <v>80</v>
      </c>
      <c r="AY451" s="230" t="s">
        <v>138</v>
      </c>
    </row>
    <row r="452" spans="2:65" s="1" customFormat="1" ht="22.5" customHeight="1">
      <c r="B452" s="41"/>
      <c r="C452" s="193" t="s">
        <v>694</v>
      </c>
      <c r="D452" s="193" t="s">
        <v>140</v>
      </c>
      <c r="E452" s="194" t="s">
        <v>695</v>
      </c>
      <c r="F452" s="195" t="s">
        <v>696</v>
      </c>
      <c r="G452" s="196" t="s">
        <v>143</v>
      </c>
      <c r="H452" s="197">
        <v>3.626</v>
      </c>
      <c r="I452" s="198"/>
      <c r="J452" s="199">
        <f>ROUND(I452*H452,2)</f>
        <v>0</v>
      </c>
      <c r="K452" s="195" t="s">
        <v>144</v>
      </c>
      <c r="L452" s="61"/>
      <c r="M452" s="200" t="s">
        <v>21</v>
      </c>
      <c r="N452" s="201" t="s">
        <v>43</v>
      </c>
      <c r="O452" s="42"/>
      <c r="P452" s="202">
        <f>O452*H452</f>
        <v>0</v>
      </c>
      <c r="Q452" s="202">
        <v>0.02337</v>
      </c>
      <c r="R452" s="202">
        <f>Q452*H452</f>
        <v>0.08473961999999999</v>
      </c>
      <c r="S452" s="202">
        <v>0</v>
      </c>
      <c r="T452" s="203">
        <f>S452*H452</f>
        <v>0</v>
      </c>
      <c r="AR452" s="24" t="s">
        <v>223</v>
      </c>
      <c r="AT452" s="24" t="s">
        <v>140</v>
      </c>
      <c r="AU452" s="24" t="s">
        <v>82</v>
      </c>
      <c r="AY452" s="24" t="s">
        <v>138</v>
      </c>
      <c r="BE452" s="204">
        <f>IF(N452="základní",J452,0)</f>
        <v>0</v>
      </c>
      <c r="BF452" s="204">
        <f>IF(N452="snížená",J452,0)</f>
        <v>0</v>
      </c>
      <c r="BG452" s="204">
        <f>IF(N452="zákl. přenesená",J452,0)</f>
        <v>0</v>
      </c>
      <c r="BH452" s="204">
        <f>IF(N452="sníž. přenesená",J452,0)</f>
        <v>0</v>
      </c>
      <c r="BI452" s="204">
        <f>IF(N452="nulová",J452,0)</f>
        <v>0</v>
      </c>
      <c r="BJ452" s="24" t="s">
        <v>80</v>
      </c>
      <c r="BK452" s="204">
        <f>ROUND(I452*H452,2)</f>
        <v>0</v>
      </c>
      <c r="BL452" s="24" t="s">
        <v>223</v>
      </c>
      <c r="BM452" s="24" t="s">
        <v>697</v>
      </c>
    </row>
    <row r="453" spans="2:47" s="1" customFormat="1" ht="67.5">
      <c r="B453" s="41"/>
      <c r="C453" s="63"/>
      <c r="D453" s="205" t="s">
        <v>147</v>
      </c>
      <c r="E453" s="63"/>
      <c r="F453" s="206" t="s">
        <v>698</v>
      </c>
      <c r="G453" s="63"/>
      <c r="H453" s="63"/>
      <c r="I453" s="163"/>
      <c r="J453" s="63"/>
      <c r="K453" s="63"/>
      <c r="L453" s="61"/>
      <c r="M453" s="207"/>
      <c r="N453" s="42"/>
      <c r="O453" s="42"/>
      <c r="P453" s="42"/>
      <c r="Q453" s="42"/>
      <c r="R453" s="42"/>
      <c r="S453" s="42"/>
      <c r="T453" s="78"/>
      <c r="AT453" s="24" t="s">
        <v>147</v>
      </c>
      <c r="AU453" s="24" t="s">
        <v>82</v>
      </c>
    </row>
    <row r="454" spans="2:51" s="12" customFormat="1" ht="13.5">
      <c r="B454" s="219"/>
      <c r="C454" s="220"/>
      <c r="D454" s="221" t="s">
        <v>149</v>
      </c>
      <c r="E454" s="222" t="s">
        <v>21</v>
      </c>
      <c r="F454" s="223" t="s">
        <v>699</v>
      </c>
      <c r="G454" s="220"/>
      <c r="H454" s="224">
        <v>3.626</v>
      </c>
      <c r="I454" s="225"/>
      <c r="J454" s="220"/>
      <c r="K454" s="220"/>
      <c r="L454" s="226"/>
      <c r="M454" s="227"/>
      <c r="N454" s="228"/>
      <c r="O454" s="228"/>
      <c r="P454" s="228"/>
      <c r="Q454" s="228"/>
      <c r="R454" s="228"/>
      <c r="S454" s="228"/>
      <c r="T454" s="229"/>
      <c r="AT454" s="230" t="s">
        <v>149</v>
      </c>
      <c r="AU454" s="230" t="s">
        <v>82</v>
      </c>
      <c r="AV454" s="12" t="s">
        <v>82</v>
      </c>
      <c r="AW454" s="12" t="s">
        <v>35</v>
      </c>
      <c r="AX454" s="12" t="s">
        <v>80</v>
      </c>
      <c r="AY454" s="230" t="s">
        <v>138</v>
      </c>
    </row>
    <row r="455" spans="2:65" s="1" customFormat="1" ht="22.5" customHeight="1">
      <c r="B455" s="41"/>
      <c r="C455" s="193" t="s">
        <v>700</v>
      </c>
      <c r="D455" s="193" t="s">
        <v>140</v>
      </c>
      <c r="E455" s="194" t="s">
        <v>701</v>
      </c>
      <c r="F455" s="195" t="s">
        <v>702</v>
      </c>
      <c r="G455" s="196" t="s">
        <v>175</v>
      </c>
      <c r="H455" s="197">
        <v>34.965</v>
      </c>
      <c r="I455" s="198"/>
      <c r="J455" s="199">
        <f>ROUND(I455*H455,2)</f>
        <v>0</v>
      </c>
      <c r="K455" s="195" t="s">
        <v>144</v>
      </c>
      <c r="L455" s="61"/>
      <c r="M455" s="200" t="s">
        <v>21</v>
      </c>
      <c r="N455" s="201" t="s">
        <v>43</v>
      </c>
      <c r="O455" s="42"/>
      <c r="P455" s="202">
        <f>O455*H455</f>
        <v>0</v>
      </c>
      <c r="Q455" s="202">
        <v>0</v>
      </c>
      <c r="R455" s="202">
        <f>Q455*H455</f>
        <v>0</v>
      </c>
      <c r="S455" s="202">
        <v>0</v>
      </c>
      <c r="T455" s="203">
        <f>S455*H455</f>
        <v>0</v>
      </c>
      <c r="AR455" s="24" t="s">
        <v>223</v>
      </c>
      <c r="AT455" s="24" t="s">
        <v>140</v>
      </c>
      <c r="AU455" s="24" t="s">
        <v>82</v>
      </c>
      <c r="AY455" s="24" t="s">
        <v>138</v>
      </c>
      <c r="BE455" s="204">
        <f>IF(N455="základní",J455,0)</f>
        <v>0</v>
      </c>
      <c r="BF455" s="204">
        <f>IF(N455="snížená",J455,0)</f>
        <v>0</v>
      </c>
      <c r="BG455" s="204">
        <f>IF(N455="zákl. přenesená",J455,0)</f>
        <v>0</v>
      </c>
      <c r="BH455" s="204">
        <f>IF(N455="sníž. přenesená",J455,0)</f>
        <v>0</v>
      </c>
      <c r="BI455" s="204">
        <f>IF(N455="nulová",J455,0)</f>
        <v>0</v>
      </c>
      <c r="BJ455" s="24" t="s">
        <v>80</v>
      </c>
      <c r="BK455" s="204">
        <f>ROUND(I455*H455,2)</f>
        <v>0</v>
      </c>
      <c r="BL455" s="24" t="s">
        <v>223</v>
      </c>
      <c r="BM455" s="24" t="s">
        <v>703</v>
      </c>
    </row>
    <row r="456" spans="2:51" s="11" customFormat="1" ht="13.5">
      <c r="B456" s="208"/>
      <c r="C456" s="209"/>
      <c r="D456" s="205" t="s">
        <v>149</v>
      </c>
      <c r="E456" s="210" t="s">
        <v>21</v>
      </c>
      <c r="F456" s="211" t="s">
        <v>704</v>
      </c>
      <c r="G456" s="209"/>
      <c r="H456" s="212" t="s">
        <v>21</v>
      </c>
      <c r="I456" s="213"/>
      <c r="J456" s="209"/>
      <c r="K456" s="209"/>
      <c r="L456" s="214"/>
      <c r="M456" s="215"/>
      <c r="N456" s="216"/>
      <c r="O456" s="216"/>
      <c r="P456" s="216"/>
      <c r="Q456" s="216"/>
      <c r="R456" s="216"/>
      <c r="S456" s="216"/>
      <c r="T456" s="217"/>
      <c r="AT456" s="218" t="s">
        <v>149</v>
      </c>
      <c r="AU456" s="218" t="s">
        <v>82</v>
      </c>
      <c r="AV456" s="11" t="s">
        <v>80</v>
      </c>
      <c r="AW456" s="11" t="s">
        <v>35</v>
      </c>
      <c r="AX456" s="11" t="s">
        <v>72</v>
      </c>
      <c r="AY456" s="218" t="s">
        <v>138</v>
      </c>
    </row>
    <row r="457" spans="2:51" s="12" customFormat="1" ht="13.5">
      <c r="B457" s="219"/>
      <c r="C457" s="220"/>
      <c r="D457" s="221" t="s">
        <v>149</v>
      </c>
      <c r="E457" s="222" t="s">
        <v>21</v>
      </c>
      <c r="F457" s="223" t="s">
        <v>705</v>
      </c>
      <c r="G457" s="220"/>
      <c r="H457" s="224">
        <v>34.965</v>
      </c>
      <c r="I457" s="225"/>
      <c r="J457" s="220"/>
      <c r="K457" s="220"/>
      <c r="L457" s="226"/>
      <c r="M457" s="227"/>
      <c r="N457" s="228"/>
      <c r="O457" s="228"/>
      <c r="P457" s="228"/>
      <c r="Q457" s="228"/>
      <c r="R457" s="228"/>
      <c r="S457" s="228"/>
      <c r="T457" s="229"/>
      <c r="AT457" s="230" t="s">
        <v>149</v>
      </c>
      <c r="AU457" s="230" t="s">
        <v>82</v>
      </c>
      <c r="AV457" s="12" t="s">
        <v>82</v>
      </c>
      <c r="AW457" s="12" t="s">
        <v>35</v>
      </c>
      <c r="AX457" s="12" t="s">
        <v>80</v>
      </c>
      <c r="AY457" s="230" t="s">
        <v>138</v>
      </c>
    </row>
    <row r="458" spans="2:65" s="1" customFormat="1" ht="22.5" customHeight="1">
      <c r="B458" s="41"/>
      <c r="C458" s="260" t="s">
        <v>706</v>
      </c>
      <c r="D458" s="260" t="s">
        <v>369</v>
      </c>
      <c r="E458" s="261" t="s">
        <v>661</v>
      </c>
      <c r="F458" s="262" t="s">
        <v>662</v>
      </c>
      <c r="G458" s="263" t="s">
        <v>175</v>
      </c>
      <c r="H458" s="264">
        <v>40.21</v>
      </c>
      <c r="I458" s="265"/>
      <c r="J458" s="266">
        <f>ROUND(I458*H458,2)</f>
        <v>0</v>
      </c>
      <c r="K458" s="262" t="s">
        <v>21</v>
      </c>
      <c r="L458" s="267"/>
      <c r="M458" s="268" t="s">
        <v>21</v>
      </c>
      <c r="N458" s="269" t="s">
        <v>43</v>
      </c>
      <c r="O458" s="42"/>
      <c r="P458" s="202">
        <f>O458*H458</f>
        <v>0</v>
      </c>
      <c r="Q458" s="202">
        <v>0.55</v>
      </c>
      <c r="R458" s="202">
        <f>Q458*H458</f>
        <v>22.1155</v>
      </c>
      <c r="S458" s="202">
        <v>0</v>
      </c>
      <c r="T458" s="203">
        <f>S458*H458</f>
        <v>0</v>
      </c>
      <c r="AR458" s="24" t="s">
        <v>347</v>
      </c>
      <c r="AT458" s="24" t="s">
        <v>369</v>
      </c>
      <c r="AU458" s="24" t="s">
        <v>82</v>
      </c>
      <c r="AY458" s="24" t="s">
        <v>138</v>
      </c>
      <c r="BE458" s="204">
        <f>IF(N458="základní",J458,0)</f>
        <v>0</v>
      </c>
      <c r="BF458" s="204">
        <f>IF(N458="snížená",J458,0)</f>
        <v>0</v>
      </c>
      <c r="BG458" s="204">
        <f>IF(N458="zákl. přenesená",J458,0)</f>
        <v>0</v>
      </c>
      <c r="BH458" s="204">
        <f>IF(N458="sníž. přenesená",J458,0)</f>
        <v>0</v>
      </c>
      <c r="BI458" s="204">
        <f>IF(N458="nulová",J458,0)</f>
        <v>0</v>
      </c>
      <c r="BJ458" s="24" t="s">
        <v>80</v>
      </c>
      <c r="BK458" s="204">
        <f>ROUND(I458*H458,2)</f>
        <v>0</v>
      </c>
      <c r="BL458" s="24" t="s">
        <v>223</v>
      </c>
      <c r="BM458" s="24" t="s">
        <v>707</v>
      </c>
    </row>
    <row r="459" spans="2:51" s="12" customFormat="1" ht="13.5">
      <c r="B459" s="219"/>
      <c r="C459" s="220"/>
      <c r="D459" s="221" t="s">
        <v>149</v>
      </c>
      <c r="E459" s="220"/>
      <c r="F459" s="223" t="s">
        <v>708</v>
      </c>
      <c r="G459" s="220"/>
      <c r="H459" s="224">
        <v>40.21</v>
      </c>
      <c r="I459" s="225"/>
      <c r="J459" s="220"/>
      <c r="K459" s="220"/>
      <c r="L459" s="226"/>
      <c r="M459" s="227"/>
      <c r="N459" s="228"/>
      <c r="O459" s="228"/>
      <c r="P459" s="228"/>
      <c r="Q459" s="228"/>
      <c r="R459" s="228"/>
      <c r="S459" s="228"/>
      <c r="T459" s="229"/>
      <c r="AT459" s="230" t="s">
        <v>149</v>
      </c>
      <c r="AU459" s="230" t="s">
        <v>82</v>
      </c>
      <c r="AV459" s="12" t="s">
        <v>82</v>
      </c>
      <c r="AW459" s="12" t="s">
        <v>6</v>
      </c>
      <c r="AX459" s="12" t="s">
        <v>80</v>
      </c>
      <c r="AY459" s="230" t="s">
        <v>138</v>
      </c>
    </row>
    <row r="460" spans="2:65" s="1" customFormat="1" ht="22.5" customHeight="1">
      <c r="B460" s="41"/>
      <c r="C460" s="193" t="s">
        <v>709</v>
      </c>
      <c r="D460" s="193" t="s">
        <v>140</v>
      </c>
      <c r="E460" s="194" t="s">
        <v>710</v>
      </c>
      <c r="F460" s="195" t="s">
        <v>711</v>
      </c>
      <c r="G460" s="196" t="s">
        <v>267</v>
      </c>
      <c r="H460" s="197">
        <v>43.248</v>
      </c>
      <c r="I460" s="198"/>
      <c r="J460" s="199">
        <f>ROUND(I460*H460,2)</f>
        <v>0</v>
      </c>
      <c r="K460" s="195" t="s">
        <v>144</v>
      </c>
      <c r="L460" s="61"/>
      <c r="M460" s="200" t="s">
        <v>21</v>
      </c>
      <c r="N460" s="201" t="s">
        <v>43</v>
      </c>
      <c r="O460" s="42"/>
      <c r="P460" s="202">
        <f>O460*H460</f>
        <v>0</v>
      </c>
      <c r="Q460" s="202">
        <v>0</v>
      </c>
      <c r="R460" s="202">
        <f>Q460*H460</f>
        <v>0</v>
      </c>
      <c r="S460" s="202">
        <v>0</v>
      </c>
      <c r="T460" s="203">
        <f>S460*H460</f>
        <v>0</v>
      </c>
      <c r="AR460" s="24" t="s">
        <v>223</v>
      </c>
      <c r="AT460" s="24" t="s">
        <v>140</v>
      </c>
      <c r="AU460" s="24" t="s">
        <v>82</v>
      </c>
      <c r="AY460" s="24" t="s">
        <v>138</v>
      </c>
      <c r="BE460" s="204">
        <f>IF(N460="základní",J460,0)</f>
        <v>0</v>
      </c>
      <c r="BF460" s="204">
        <f>IF(N460="snížená",J460,0)</f>
        <v>0</v>
      </c>
      <c r="BG460" s="204">
        <f>IF(N460="zákl. přenesená",J460,0)</f>
        <v>0</v>
      </c>
      <c r="BH460" s="204">
        <f>IF(N460="sníž. přenesená",J460,0)</f>
        <v>0</v>
      </c>
      <c r="BI460" s="204">
        <f>IF(N460="nulová",J460,0)</f>
        <v>0</v>
      </c>
      <c r="BJ460" s="24" t="s">
        <v>80</v>
      </c>
      <c r="BK460" s="204">
        <f>ROUND(I460*H460,2)</f>
        <v>0</v>
      </c>
      <c r="BL460" s="24" t="s">
        <v>223</v>
      </c>
      <c r="BM460" s="24" t="s">
        <v>712</v>
      </c>
    </row>
    <row r="461" spans="2:51" s="11" customFormat="1" ht="13.5">
      <c r="B461" s="208"/>
      <c r="C461" s="209"/>
      <c r="D461" s="205" t="s">
        <v>149</v>
      </c>
      <c r="E461" s="210" t="s">
        <v>21</v>
      </c>
      <c r="F461" s="211" t="s">
        <v>713</v>
      </c>
      <c r="G461" s="209"/>
      <c r="H461" s="212" t="s">
        <v>21</v>
      </c>
      <c r="I461" s="213"/>
      <c r="J461" s="209"/>
      <c r="K461" s="209"/>
      <c r="L461" s="214"/>
      <c r="M461" s="215"/>
      <c r="N461" s="216"/>
      <c r="O461" s="216"/>
      <c r="P461" s="216"/>
      <c r="Q461" s="216"/>
      <c r="R461" s="216"/>
      <c r="S461" s="216"/>
      <c r="T461" s="217"/>
      <c r="AT461" s="218" t="s">
        <v>149</v>
      </c>
      <c r="AU461" s="218" t="s">
        <v>82</v>
      </c>
      <c r="AV461" s="11" t="s">
        <v>80</v>
      </c>
      <c r="AW461" s="11" t="s">
        <v>35</v>
      </c>
      <c r="AX461" s="11" t="s">
        <v>72</v>
      </c>
      <c r="AY461" s="218" t="s">
        <v>138</v>
      </c>
    </row>
    <row r="462" spans="2:51" s="12" customFormat="1" ht="13.5">
      <c r="B462" s="219"/>
      <c r="C462" s="220"/>
      <c r="D462" s="205" t="s">
        <v>149</v>
      </c>
      <c r="E462" s="232" t="s">
        <v>21</v>
      </c>
      <c r="F462" s="233" t="s">
        <v>714</v>
      </c>
      <c r="G462" s="220"/>
      <c r="H462" s="234">
        <v>9.1</v>
      </c>
      <c r="I462" s="225"/>
      <c r="J462" s="220"/>
      <c r="K462" s="220"/>
      <c r="L462" s="226"/>
      <c r="M462" s="227"/>
      <c r="N462" s="228"/>
      <c r="O462" s="228"/>
      <c r="P462" s="228"/>
      <c r="Q462" s="228"/>
      <c r="R462" s="228"/>
      <c r="S462" s="228"/>
      <c r="T462" s="229"/>
      <c r="AT462" s="230" t="s">
        <v>149</v>
      </c>
      <c r="AU462" s="230" t="s">
        <v>82</v>
      </c>
      <c r="AV462" s="12" t="s">
        <v>82</v>
      </c>
      <c r="AW462" s="12" t="s">
        <v>35</v>
      </c>
      <c r="AX462" s="12" t="s">
        <v>72</v>
      </c>
      <c r="AY462" s="230" t="s">
        <v>138</v>
      </c>
    </row>
    <row r="463" spans="2:51" s="12" customFormat="1" ht="13.5">
      <c r="B463" s="219"/>
      <c r="C463" s="220"/>
      <c r="D463" s="205" t="s">
        <v>149</v>
      </c>
      <c r="E463" s="232" t="s">
        <v>21</v>
      </c>
      <c r="F463" s="233" t="s">
        <v>715</v>
      </c>
      <c r="G463" s="220"/>
      <c r="H463" s="234">
        <v>14.048</v>
      </c>
      <c r="I463" s="225"/>
      <c r="J463" s="220"/>
      <c r="K463" s="220"/>
      <c r="L463" s="226"/>
      <c r="M463" s="227"/>
      <c r="N463" s="228"/>
      <c r="O463" s="228"/>
      <c r="P463" s="228"/>
      <c r="Q463" s="228"/>
      <c r="R463" s="228"/>
      <c r="S463" s="228"/>
      <c r="T463" s="229"/>
      <c r="AT463" s="230" t="s">
        <v>149</v>
      </c>
      <c r="AU463" s="230" t="s">
        <v>82</v>
      </c>
      <c r="AV463" s="12" t="s">
        <v>82</v>
      </c>
      <c r="AW463" s="12" t="s">
        <v>35</v>
      </c>
      <c r="AX463" s="12" t="s">
        <v>72</v>
      </c>
      <c r="AY463" s="230" t="s">
        <v>138</v>
      </c>
    </row>
    <row r="464" spans="2:51" s="12" customFormat="1" ht="13.5">
      <c r="B464" s="219"/>
      <c r="C464" s="220"/>
      <c r="D464" s="205" t="s">
        <v>149</v>
      </c>
      <c r="E464" s="232" t="s">
        <v>21</v>
      </c>
      <c r="F464" s="233" t="s">
        <v>716</v>
      </c>
      <c r="G464" s="220"/>
      <c r="H464" s="234">
        <v>20.1</v>
      </c>
      <c r="I464" s="225"/>
      <c r="J464" s="220"/>
      <c r="K464" s="220"/>
      <c r="L464" s="226"/>
      <c r="M464" s="227"/>
      <c r="N464" s="228"/>
      <c r="O464" s="228"/>
      <c r="P464" s="228"/>
      <c r="Q464" s="228"/>
      <c r="R464" s="228"/>
      <c r="S464" s="228"/>
      <c r="T464" s="229"/>
      <c r="AT464" s="230" t="s">
        <v>149</v>
      </c>
      <c r="AU464" s="230" t="s">
        <v>82</v>
      </c>
      <c r="AV464" s="12" t="s">
        <v>82</v>
      </c>
      <c r="AW464" s="12" t="s">
        <v>35</v>
      </c>
      <c r="AX464" s="12" t="s">
        <v>72</v>
      </c>
      <c r="AY464" s="230" t="s">
        <v>138</v>
      </c>
    </row>
    <row r="465" spans="2:51" s="13" customFormat="1" ht="13.5">
      <c r="B465" s="235"/>
      <c r="C465" s="236"/>
      <c r="D465" s="221" t="s">
        <v>149</v>
      </c>
      <c r="E465" s="237" t="s">
        <v>21</v>
      </c>
      <c r="F465" s="238" t="s">
        <v>213</v>
      </c>
      <c r="G465" s="236"/>
      <c r="H465" s="239">
        <v>43.248</v>
      </c>
      <c r="I465" s="240"/>
      <c r="J465" s="236"/>
      <c r="K465" s="236"/>
      <c r="L465" s="241"/>
      <c r="M465" s="242"/>
      <c r="N465" s="243"/>
      <c r="O465" s="243"/>
      <c r="P465" s="243"/>
      <c r="Q465" s="243"/>
      <c r="R465" s="243"/>
      <c r="S465" s="243"/>
      <c r="T465" s="244"/>
      <c r="AT465" s="245" t="s">
        <v>149</v>
      </c>
      <c r="AU465" s="245" t="s">
        <v>82</v>
      </c>
      <c r="AV465" s="13" t="s">
        <v>145</v>
      </c>
      <c r="AW465" s="13" t="s">
        <v>35</v>
      </c>
      <c r="AX465" s="13" t="s">
        <v>80</v>
      </c>
      <c r="AY465" s="245" t="s">
        <v>138</v>
      </c>
    </row>
    <row r="466" spans="2:65" s="1" customFormat="1" ht="22.5" customHeight="1">
      <c r="B466" s="41"/>
      <c r="C466" s="260" t="s">
        <v>717</v>
      </c>
      <c r="D466" s="260" t="s">
        <v>369</v>
      </c>
      <c r="E466" s="261" t="s">
        <v>718</v>
      </c>
      <c r="F466" s="262" t="s">
        <v>719</v>
      </c>
      <c r="G466" s="263" t="s">
        <v>175</v>
      </c>
      <c r="H466" s="264">
        <v>24.194</v>
      </c>
      <c r="I466" s="265"/>
      <c r="J466" s="266">
        <f>ROUND(I466*H466,2)</f>
        <v>0</v>
      </c>
      <c r="K466" s="262" t="s">
        <v>144</v>
      </c>
      <c r="L466" s="267"/>
      <c r="M466" s="268" t="s">
        <v>21</v>
      </c>
      <c r="N466" s="269" t="s">
        <v>43</v>
      </c>
      <c r="O466" s="42"/>
      <c r="P466" s="202">
        <f>O466*H466</f>
        <v>0</v>
      </c>
      <c r="Q466" s="202">
        <v>0.00735</v>
      </c>
      <c r="R466" s="202">
        <f>Q466*H466</f>
        <v>0.17782589999999998</v>
      </c>
      <c r="S466" s="202">
        <v>0</v>
      </c>
      <c r="T466" s="203">
        <f>S466*H466</f>
        <v>0</v>
      </c>
      <c r="AR466" s="24" t="s">
        <v>347</v>
      </c>
      <c r="AT466" s="24" t="s">
        <v>369</v>
      </c>
      <c r="AU466" s="24" t="s">
        <v>82</v>
      </c>
      <c r="AY466" s="24" t="s">
        <v>138</v>
      </c>
      <c r="BE466" s="204">
        <f>IF(N466="základní",J466,0)</f>
        <v>0</v>
      </c>
      <c r="BF466" s="204">
        <f>IF(N466="snížená",J466,0)</f>
        <v>0</v>
      </c>
      <c r="BG466" s="204">
        <f>IF(N466="zákl. přenesená",J466,0)</f>
        <v>0</v>
      </c>
      <c r="BH466" s="204">
        <f>IF(N466="sníž. přenesená",J466,0)</f>
        <v>0</v>
      </c>
      <c r="BI466" s="204">
        <f>IF(N466="nulová",J466,0)</f>
        <v>0</v>
      </c>
      <c r="BJ466" s="24" t="s">
        <v>80</v>
      </c>
      <c r="BK466" s="204">
        <f>ROUND(I466*H466,2)</f>
        <v>0</v>
      </c>
      <c r="BL466" s="24" t="s">
        <v>223</v>
      </c>
      <c r="BM466" s="24" t="s">
        <v>720</v>
      </c>
    </row>
    <row r="467" spans="2:51" s="11" customFormat="1" ht="13.5">
      <c r="B467" s="208"/>
      <c r="C467" s="209"/>
      <c r="D467" s="205" t="s">
        <v>149</v>
      </c>
      <c r="E467" s="210" t="s">
        <v>21</v>
      </c>
      <c r="F467" s="211" t="s">
        <v>713</v>
      </c>
      <c r="G467" s="209"/>
      <c r="H467" s="212" t="s">
        <v>21</v>
      </c>
      <c r="I467" s="213"/>
      <c r="J467" s="209"/>
      <c r="K467" s="209"/>
      <c r="L467" s="214"/>
      <c r="M467" s="215"/>
      <c r="N467" s="216"/>
      <c r="O467" s="216"/>
      <c r="P467" s="216"/>
      <c r="Q467" s="216"/>
      <c r="R467" s="216"/>
      <c r="S467" s="216"/>
      <c r="T467" s="217"/>
      <c r="AT467" s="218" t="s">
        <v>149</v>
      </c>
      <c r="AU467" s="218" t="s">
        <v>82</v>
      </c>
      <c r="AV467" s="11" t="s">
        <v>80</v>
      </c>
      <c r="AW467" s="11" t="s">
        <v>35</v>
      </c>
      <c r="AX467" s="11" t="s">
        <v>72</v>
      </c>
      <c r="AY467" s="218" t="s">
        <v>138</v>
      </c>
    </row>
    <row r="468" spans="2:51" s="12" customFormat="1" ht="13.5">
      <c r="B468" s="219"/>
      <c r="C468" s="220"/>
      <c r="D468" s="205" t="s">
        <v>149</v>
      </c>
      <c r="E468" s="232" t="s">
        <v>21</v>
      </c>
      <c r="F468" s="233" t="s">
        <v>721</v>
      </c>
      <c r="G468" s="220"/>
      <c r="H468" s="234">
        <v>3.185</v>
      </c>
      <c r="I468" s="225"/>
      <c r="J468" s="220"/>
      <c r="K468" s="220"/>
      <c r="L468" s="226"/>
      <c r="M468" s="227"/>
      <c r="N468" s="228"/>
      <c r="O468" s="228"/>
      <c r="P468" s="228"/>
      <c r="Q468" s="228"/>
      <c r="R468" s="228"/>
      <c r="S468" s="228"/>
      <c r="T468" s="229"/>
      <c r="AT468" s="230" t="s">
        <v>149</v>
      </c>
      <c r="AU468" s="230" t="s">
        <v>82</v>
      </c>
      <c r="AV468" s="12" t="s">
        <v>82</v>
      </c>
      <c r="AW468" s="12" t="s">
        <v>35</v>
      </c>
      <c r="AX468" s="12" t="s">
        <v>72</v>
      </c>
      <c r="AY468" s="230" t="s">
        <v>138</v>
      </c>
    </row>
    <row r="469" spans="2:51" s="12" customFormat="1" ht="13.5">
      <c r="B469" s="219"/>
      <c r="C469" s="220"/>
      <c r="D469" s="205" t="s">
        <v>149</v>
      </c>
      <c r="E469" s="232" t="s">
        <v>21</v>
      </c>
      <c r="F469" s="233" t="s">
        <v>722</v>
      </c>
      <c r="G469" s="220"/>
      <c r="H469" s="234">
        <v>4.917</v>
      </c>
      <c r="I469" s="225"/>
      <c r="J469" s="220"/>
      <c r="K469" s="220"/>
      <c r="L469" s="226"/>
      <c r="M469" s="227"/>
      <c r="N469" s="228"/>
      <c r="O469" s="228"/>
      <c r="P469" s="228"/>
      <c r="Q469" s="228"/>
      <c r="R469" s="228"/>
      <c r="S469" s="228"/>
      <c r="T469" s="229"/>
      <c r="AT469" s="230" t="s">
        <v>149</v>
      </c>
      <c r="AU469" s="230" t="s">
        <v>82</v>
      </c>
      <c r="AV469" s="12" t="s">
        <v>82</v>
      </c>
      <c r="AW469" s="12" t="s">
        <v>35</v>
      </c>
      <c r="AX469" s="12" t="s">
        <v>72</v>
      </c>
      <c r="AY469" s="230" t="s">
        <v>138</v>
      </c>
    </row>
    <row r="470" spans="2:51" s="12" customFormat="1" ht="13.5">
      <c r="B470" s="219"/>
      <c r="C470" s="220"/>
      <c r="D470" s="205" t="s">
        <v>149</v>
      </c>
      <c r="E470" s="232" t="s">
        <v>21</v>
      </c>
      <c r="F470" s="233" t="s">
        <v>723</v>
      </c>
      <c r="G470" s="220"/>
      <c r="H470" s="234">
        <v>12.06</v>
      </c>
      <c r="I470" s="225"/>
      <c r="J470" s="220"/>
      <c r="K470" s="220"/>
      <c r="L470" s="226"/>
      <c r="M470" s="227"/>
      <c r="N470" s="228"/>
      <c r="O470" s="228"/>
      <c r="P470" s="228"/>
      <c r="Q470" s="228"/>
      <c r="R470" s="228"/>
      <c r="S470" s="228"/>
      <c r="T470" s="229"/>
      <c r="AT470" s="230" t="s">
        <v>149</v>
      </c>
      <c r="AU470" s="230" t="s">
        <v>82</v>
      </c>
      <c r="AV470" s="12" t="s">
        <v>82</v>
      </c>
      <c r="AW470" s="12" t="s">
        <v>35</v>
      </c>
      <c r="AX470" s="12" t="s">
        <v>72</v>
      </c>
      <c r="AY470" s="230" t="s">
        <v>138</v>
      </c>
    </row>
    <row r="471" spans="2:51" s="13" customFormat="1" ht="13.5">
      <c r="B471" s="235"/>
      <c r="C471" s="236"/>
      <c r="D471" s="205" t="s">
        <v>149</v>
      </c>
      <c r="E471" s="246" t="s">
        <v>21</v>
      </c>
      <c r="F471" s="247" t="s">
        <v>213</v>
      </c>
      <c r="G471" s="236"/>
      <c r="H471" s="248">
        <v>20.162</v>
      </c>
      <c r="I471" s="240"/>
      <c r="J471" s="236"/>
      <c r="K471" s="236"/>
      <c r="L471" s="241"/>
      <c r="M471" s="242"/>
      <c r="N471" s="243"/>
      <c r="O471" s="243"/>
      <c r="P471" s="243"/>
      <c r="Q471" s="243"/>
      <c r="R471" s="243"/>
      <c r="S471" s="243"/>
      <c r="T471" s="244"/>
      <c r="AT471" s="245" t="s">
        <v>149</v>
      </c>
      <c r="AU471" s="245" t="s">
        <v>82</v>
      </c>
      <c r="AV471" s="13" t="s">
        <v>145</v>
      </c>
      <c r="AW471" s="13" t="s">
        <v>35</v>
      </c>
      <c r="AX471" s="13" t="s">
        <v>80</v>
      </c>
      <c r="AY471" s="245" t="s">
        <v>138</v>
      </c>
    </row>
    <row r="472" spans="2:51" s="12" customFormat="1" ht="13.5">
      <c r="B472" s="219"/>
      <c r="C472" s="220"/>
      <c r="D472" s="221" t="s">
        <v>149</v>
      </c>
      <c r="E472" s="220"/>
      <c r="F472" s="223" t="s">
        <v>724</v>
      </c>
      <c r="G472" s="220"/>
      <c r="H472" s="224">
        <v>24.194</v>
      </c>
      <c r="I472" s="225"/>
      <c r="J472" s="220"/>
      <c r="K472" s="220"/>
      <c r="L472" s="226"/>
      <c r="M472" s="227"/>
      <c r="N472" s="228"/>
      <c r="O472" s="228"/>
      <c r="P472" s="228"/>
      <c r="Q472" s="228"/>
      <c r="R472" s="228"/>
      <c r="S472" s="228"/>
      <c r="T472" s="229"/>
      <c r="AT472" s="230" t="s">
        <v>149</v>
      </c>
      <c r="AU472" s="230" t="s">
        <v>82</v>
      </c>
      <c r="AV472" s="12" t="s">
        <v>82</v>
      </c>
      <c r="AW472" s="12" t="s">
        <v>6</v>
      </c>
      <c r="AX472" s="12" t="s">
        <v>80</v>
      </c>
      <c r="AY472" s="230" t="s">
        <v>138</v>
      </c>
    </row>
    <row r="473" spans="2:65" s="1" customFormat="1" ht="22.5" customHeight="1">
      <c r="B473" s="41"/>
      <c r="C473" s="193" t="s">
        <v>725</v>
      </c>
      <c r="D473" s="193" t="s">
        <v>140</v>
      </c>
      <c r="E473" s="194" t="s">
        <v>726</v>
      </c>
      <c r="F473" s="195" t="s">
        <v>727</v>
      </c>
      <c r="G473" s="196" t="s">
        <v>143</v>
      </c>
      <c r="H473" s="197">
        <v>1.206</v>
      </c>
      <c r="I473" s="198"/>
      <c r="J473" s="199">
        <f>ROUND(I473*H473,2)</f>
        <v>0</v>
      </c>
      <c r="K473" s="195" t="s">
        <v>144</v>
      </c>
      <c r="L473" s="61"/>
      <c r="M473" s="200" t="s">
        <v>21</v>
      </c>
      <c r="N473" s="201" t="s">
        <v>43</v>
      </c>
      <c r="O473" s="42"/>
      <c r="P473" s="202">
        <f>O473*H473</f>
        <v>0</v>
      </c>
      <c r="Q473" s="202">
        <v>0.00281</v>
      </c>
      <c r="R473" s="202">
        <f>Q473*H473</f>
        <v>0.00338886</v>
      </c>
      <c r="S473" s="202">
        <v>0</v>
      </c>
      <c r="T473" s="203">
        <f>S473*H473</f>
        <v>0</v>
      </c>
      <c r="AR473" s="24" t="s">
        <v>223</v>
      </c>
      <c r="AT473" s="24" t="s">
        <v>140</v>
      </c>
      <c r="AU473" s="24" t="s">
        <v>82</v>
      </c>
      <c r="AY473" s="24" t="s">
        <v>138</v>
      </c>
      <c r="BE473" s="204">
        <f>IF(N473="základní",J473,0)</f>
        <v>0</v>
      </c>
      <c r="BF473" s="204">
        <f>IF(N473="snížená",J473,0)</f>
        <v>0</v>
      </c>
      <c r="BG473" s="204">
        <f>IF(N473="zákl. přenesená",J473,0)</f>
        <v>0</v>
      </c>
      <c r="BH473" s="204">
        <f>IF(N473="sníž. přenesená",J473,0)</f>
        <v>0</v>
      </c>
      <c r="BI473" s="204">
        <f>IF(N473="nulová",J473,0)</f>
        <v>0</v>
      </c>
      <c r="BJ473" s="24" t="s">
        <v>80</v>
      </c>
      <c r="BK473" s="204">
        <f>ROUND(I473*H473,2)</f>
        <v>0</v>
      </c>
      <c r="BL473" s="24" t="s">
        <v>223</v>
      </c>
      <c r="BM473" s="24" t="s">
        <v>728</v>
      </c>
    </row>
    <row r="474" spans="2:51" s="12" customFormat="1" ht="13.5">
      <c r="B474" s="219"/>
      <c r="C474" s="220"/>
      <c r="D474" s="221" t="s">
        <v>149</v>
      </c>
      <c r="E474" s="222" t="s">
        <v>21</v>
      </c>
      <c r="F474" s="223" t="s">
        <v>729</v>
      </c>
      <c r="G474" s="220"/>
      <c r="H474" s="224">
        <v>1.206</v>
      </c>
      <c r="I474" s="225"/>
      <c r="J474" s="220"/>
      <c r="K474" s="220"/>
      <c r="L474" s="226"/>
      <c r="M474" s="227"/>
      <c r="N474" s="228"/>
      <c r="O474" s="228"/>
      <c r="P474" s="228"/>
      <c r="Q474" s="228"/>
      <c r="R474" s="228"/>
      <c r="S474" s="228"/>
      <c r="T474" s="229"/>
      <c r="AT474" s="230" t="s">
        <v>149</v>
      </c>
      <c r="AU474" s="230" t="s">
        <v>82</v>
      </c>
      <c r="AV474" s="12" t="s">
        <v>82</v>
      </c>
      <c r="AW474" s="12" t="s">
        <v>35</v>
      </c>
      <c r="AX474" s="12" t="s">
        <v>80</v>
      </c>
      <c r="AY474" s="230" t="s">
        <v>138</v>
      </c>
    </row>
    <row r="475" spans="2:65" s="1" customFormat="1" ht="22.5" customHeight="1">
      <c r="B475" s="41"/>
      <c r="C475" s="193" t="s">
        <v>730</v>
      </c>
      <c r="D475" s="193" t="s">
        <v>140</v>
      </c>
      <c r="E475" s="194" t="s">
        <v>731</v>
      </c>
      <c r="F475" s="195" t="s">
        <v>732</v>
      </c>
      <c r="G475" s="196" t="s">
        <v>591</v>
      </c>
      <c r="H475" s="270"/>
      <c r="I475" s="198"/>
      <c r="J475" s="199">
        <f>ROUND(I475*H475,2)</f>
        <v>0</v>
      </c>
      <c r="K475" s="195" t="s">
        <v>144</v>
      </c>
      <c r="L475" s="61"/>
      <c r="M475" s="200" t="s">
        <v>21</v>
      </c>
      <c r="N475" s="201" t="s">
        <v>43</v>
      </c>
      <c r="O475" s="42"/>
      <c r="P475" s="202">
        <f>O475*H475</f>
        <v>0</v>
      </c>
      <c r="Q475" s="202">
        <v>0</v>
      </c>
      <c r="R475" s="202">
        <f>Q475*H475</f>
        <v>0</v>
      </c>
      <c r="S475" s="202">
        <v>0</v>
      </c>
      <c r="T475" s="203">
        <f>S475*H475</f>
        <v>0</v>
      </c>
      <c r="AR475" s="24" t="s">
        <v>223</v>
      </c>
      <c r="AT475" s="24" t="s">
        <v>140</v>
      </c>
      <c r="AU475" s="24" t="s">
        <v>82</v>
      </c>
      <c r="AY475" s="24" t="s">
        <v>138</v>
      </c>
      <c r="BE475" s="204">
        <f>IF(N475="základní",J475,0)</f>
        <v>0</v>
      </c>
      <c r="BF475" s="204">
        <f>IF(N475="snížená",J475,0)</f>
        <v>0</v>
      </c>
      <c r="BG475" s="204">
        <f>IF(N475="zákl. přenesená",J475,0)</f>
        <v>0</v>
      </c>
      <c r="BH475" s="204">
        <f>IF(N475="sníž. přenesená",J475,0)</f>
        <v>0</v>
      </c>
      <c r="BI475" s="204">
        <f>IF(N475="nulová",J475,0)</f>
        <v>0</v>
      </c>
      <c r="BJ475" s="24" t="s">
        <v>80</v>
      </c>
      <c r="BK475" s="204">
        <f>ROUND(I475*H475,2)</f>
        <v>0</v>
      </c>
      <c r="BL475" s="24" t="s">
        <v>223</v>
      </c>
      <c r="BM475" s="24" t="s">
        <v>733</v>
      </c>
    </row>
    <row r="476" spans="2:47" s="1" customFormat="1" ht="121.5">
      <c r="B476" s="41"/>
      <c r="C476" s="63"/>
      <c r="D476" s="205" t="s">
        <v>147</v>
      </c>
      <c r="E476" s="63"/>
      <c r="F476" s="206" t="s">
        <v>734</v>
      </c>
      <c r="G476" s="63"/>
      <c r="H476" s="63"/>
      <c r="I476" s="163"/>
      <c r="J476" s="63"/>
      <c r="K476" s="63"/>
      <c r="L476" s="61"/>
      <c r="M476" s="207"/>
      <c r="N476" s="42"/>
      <c r="O476" s="42"/>
      <c r="P476" s="42"/>
      <c r="Q476" s="42"/>
      <c r="R476" s="42"/>
      <c r="S476" s="42"/>
      <c r="T476" s="78"/>
      <c r="AT476" s="24" t="s">
        <v>147</v>
      </c>
      <c r="AU476" s="24" t="s">
        <v>82</v>
      </c>
    </row>
    <row r="477" spans="2:63" s="10" customFormat="1" ht="29.85" customHeight="1">
      <c r="B477" s="176"/>
      <c r="C477" s="177"/>
      <c r="D477" s="190" t="s">
        <v>71</v>
      </c>
      <c r="E477" s="191" t="s">
        <v>735</v>
      </c>
      <c r="F477" s="191" t="s">
        <v>736</v>
      </c>
      <c r="G477" s="177"/>
      <c r="H477" s="177"/>
      <c r="I477" s="180"/>
      <c r="J477" s="192">
        <f>BK477</f>
        <v>0</v>
      </c>
      <c r="K477" s="177"/>
      <c r="L477" s="182"/>
      <c r="M477" s="183"/>
      <c r="N477" s="184"/>
      <c r="O477" s="184"/>
      <c r="P477" s="185">
        <f>SUM(P478:P521)</f>
        <v>0</v>
      </c>
      <c r="Q477" s="184"/>
      <c r="R477" s="185">
        <f>SUM(R478:R521)</f>
        <v>0.93632905</v>
      </c>
      <c r="S477" s="184"/>
      <c r="T477" s="186">
        <f>SUM(T478:T521)</f>
        <v>0</v>
      </c>
      <c r="AR477" s="187" t="s">
        <v>82</v>
      </c>
      <c r="AT477" s="188" t="s">
        <v>71</v>
      </c>
      <c r="AU477" s="188" t="s">
        <v>80</v>
      </c>
      <c r="AY477" s="187" t="s">
        <v>138</v>
      </c>
      <c r="BK477" s="189">
        <f>SUM(BK478:BK521)</f>
        <v>0</v>
      </c>
    </row>
    <row r="478" spans="2:65" s="1" customFormat="1" ht="22.5" customHeight="1">
      <c r="B478" s="41"/>
      <c r="C478" s="193" t="s">
        <v>737</v>
      </c>
      <c r="D478" s="193" t="s">
        <v>140</v>
      </c>
      <c r="E478" s="194" t="s">
        <v>738</v>
      </c>
      <c r="F478" s="195" t="s">
        <v>739</v>
      </c>
      <c r="G478" s="196" t="s">
        <v>175</v>
      </c>
      <c r="H478" s="197">
        <v>53.102</v>
      </c>
      <c r="I478" s="198"/>
      <c r="J478" s="199">
        <f>ROUND(I478*H478,2)</f>
        <v>0</v>
      </c>
      <c r="K478" s="195" t="s">
        <v>144</v>
      </c>
      <c r="L478" s="61"/>
      <c r="M478" s="200" t="s">
        <v>21</v>
      </c>
      <c r="N478" s="201" t="s">
        <v>43</v>
      </c>
      <c r="O478" s="42"/>
      <c r="P478" s="202">
        <f>O478*H478</f>
        <v>0</v>
      </c>
      <c r="Q478" s="202">
        <v>0.01223</v>
      </c>
      <c r="R478" s="202">
        <f>Q478*H478</f>
        <v>0.6494374599999999</v>
      </c>
      <c r="S478" s="202">
        <v>0</v>
      </c>
      <c r="T478" s="203">
        <f>S478*H478</f>
        <v>0</v>
      </c>
      <c r="AR478" s="24" t="s">
        <v>223</v>
      </c>
      <c r="AT478" s="24" t="s">
        <v>140</v>
      </c>
      <c r="AU478" s="24" t="s">
        <v>82</v>
      </c>
      <c r="AY478" s="24" t="s">
        <v>138</v>
      </c>
      <c r="BE478" s="204">
        <f>IF(N478="základní",J478,0)</f>
        <v>0</v>
      </c>
      <c r="BF478" s="204">
        <f>IF(N478="snížená",J478,0)</f>
        <v>0</v>
      </c>
      <c r="BG478" s="204">
        <f>IF(N478="zákl. přenesená",J478,0)</f>
        <v>0</v>
      </c>
      <c r="BH478" s="204">
        <f>IF(N478="sníž. přenesená",J478,0)</f>
        <v>0</v>
      </c>
      <c r="BI478" s="204">
        <f>IF(N478="nulová",J478,0)</f>
        <v>0</v>
      </c>
      <c r="BJ478" s="24" t="s">
        <v>80</v>
      </c>
      <c r="BK478" s="204">
        <f>ROUND(I478*H478,2)</f>
        <v>0</v>
      </c>
      <c r="BL478" s="24" t="s">
        <v>223</v>
      </c>
      <c r="BM478" s="24" t="s">
        <v>740</v>
      </c>
    </row>
    <row r="479" spans="2:47" s="1" customFormat="1" ht="135">
      <c r="B479" s="41"/>
      <c r="C479" s="63"/>
      <c r="D479" s="205" t="s">
        <v>147</v>
      </c>
      <c r="E479" s="63"/>
      <c r="F479" s="206" t="s">
        <v>741</v>
      </c>
      <c r="G479" s="63"/>
      <c r="H479" s="63"/>
      <c r="I479" s="163"/>
      <c r="J479" s="63"/>
      <c r="K479" s="63"/>
      <c r="L479" s="61"/>
      <c r="M479" s="207"/>
      <c r="N479" s="42"/>
      <c r="O479" s="42"/>
      <c r="P479" s="42"/>
      <c r="Q479" s="42"/>
      <c r="R479" s="42"/>
      <c r="S479" s="42"/>
      <c r="T479" s="78"/>
      <c r="AT479" s="24" t="s">
        <v>147</v>
      </c>
      <c r="AU479" s="24" t="s">
        <v>82</v>
      </c>
    </row>
    <row r="480" spans="2:51" s="12" customFormat="1" ht="13.5">
      <c r="B480" s="219"/>
      <c r="C480" s="220"/>
      <c r="D480" s="221" t="s">
        <v>149</v>
      </c>
      <c r="E480" s="222" t="s">
        <v>21</v>
      </c>
      <c r="F480" s="223" t="s">
        <v>455</v>
      </c>
      <c r="G480" s="220"/>
      <c r="H480" s="224">
        <v>53.102</v>
      </c>
      <c r="I480" s="225"/>
      <c r="J480" s="220"/>
      <c r="K480" s="220"/>
      <c r="L480" s="226"/>
      <c r="M480" s="227"/>
      <c r="N480" s="228"/>
      <c r="O480" s="228"/>
      <c r="P480" s="228"/>
      <c r="Q480" s="228"/>
      <c r="R480" s="228"/>
      <c r="S480" s="228"/>
      <c r="T480" s="229"/>
      <c r="AT480" s="230" t="s">
        <v>149</v>
      </c>
      <c r="AU480" s="230" t="s">
        <v>82</v>
      </c>
      <c r="AV480" s="12" t="s">
        <v>82</v>
      </c>
      <c r="AW480" s="12" t="s">
        <v>35</v>
      </c>
      <c r="AX480" s="12" t="s">
        <v>80</v>
      </c>
      <c r="AY480" s="230" t="s">
        <v>138</v>
      </c>
    </row>
    <row r="481" spans="2:65" s="1" customFormat="1" ht="22.5" customHeight="1">
      <c r="B481" s="41"/>
      <c r="C481" s="193" t="s">
        <v>742</v>
      </c>
      <c r="D481" s="193" t="s">
        <v>140</v>
      </c>
      <c r="E481" s="194" t="s">
        <v>743</v>
      </c>
      <c r="F481" s="195" t="s">
        <v>744</v>
      </c>
      <c r="G481" s="196" t="s">
        <v>175</v>
      </c>
      <c r="H481" s="197">
        <v>53.102</v>
      </c>
      <c r="I481" s="198"/>
      <c r="J481" s="199">
        <f>ROUND(I481*H481,2)</f>
        <v>0</v>
      </c>
      <c r="K481" s="195" t="s">
        <v>144</v>
      </c>
      <c r="L481" s="61"/>
      <c r="M481" s="200" t="s">
        <v>21</v>
      </c>
      <c r="N481" s="201" t="s">
        <v>43</v>
      </c>
      <c r="O481" s="42"/>
      <c r="P481" s="202">
        <f>O481*H481</f>
        <v>0</v>
      </c>
      <c r="Q481" s="202">
        <v>0.0001</v>
      </c>
      <c r="R481" s="202">
        <f>Q481*H481</f>
        <v>0.0053102</v>
      </c>
      <c r="S481" s="202">
        <v>0</v>
      </c>
      <c r="T481" s="203">
        <f>S481*H481</f>
        <v>0</v>
      </c>
      <c r="AR481" s="24" t="s">
        <v>223</v>
      </c>
      <c r="AT481" s="24" t="s">
        <v>140</v>
      </c>
      <c r="AU481" s="24" t="s">
        <v>82</v>
      </c>
      <c r="AY481" s="24" t="s">
        <v>138</v>
      </c>
      <c r="BE481" s="204">
        <f>IF(N481="základní",J481,0)</f>
        <v>0</v>
      </c>
      <c r="BF481" s="204">
        <f>IF(N481="snížená",J481,0)</f>
        <v>0</v>
      </c>
      <c r="BG481" s="204">
        <f>IF(N481="zákl. přenesená",J481,0)</f>
        <v>0</v>
      </c>
      <c r="BH481" s="204">
        <f>IF(N481="sníž. přenesená",J481,0)</f>
        <v>0</v>
      </c>
      <c r="BI481" s="204">
        <f>IF(N481="nulová",J481,0)</f>
        <v>0</v>
      </c>
      <c r="BJ481" s="24" t="s">
        <v>80</v>
      </c>
      <c r="BK481" s="204">
        <f>ROUND(I481*H481,2)</f>
        <v>0</v>
      </c>
      <c r="BL481" s="24" t="s">
        <v>223</v>
      </c>
      <c r="BM481" s="24" t="s">
        <v>745</v>
      </c>
    </row>
    <row r="482" spans="2:47" s="1" customFormat="1" ht="135">
      <c r="B482" s="41"/>
      <c r="C482" s="63"/>
      <c r="D482" s="221" t="s">
        <v>147</v>
      </c>
      <c r="E482" s="63"/>
      <c r="F482" s="231" t="s">
        <v>741</v>
      </c>
      <c r="G482" s="63"/>
      <c r="H482" s="63"/>
      <c r="I482" s="163"/>
      <c r="J482" s="63"/>
      <c r="K482" s="63"/>
      <c r="L482" s="61"/>
      <c r="M482" s="207"/>
      <c r="N482" s="42"/>
      <c r="O482" s="42"/>
      <c r="P482" s="42"/>
      <c r="Q482" s="42"/>
      <c r="R482" s="42"/>
      <c r="S482" s="42"/>
      <c r="T482" s="78"/>
      <c r="AT482" s="24" t="s">
        <v>147</v>
      </c>
      <c r="AU482" s="24" t="s">
        <v>82</v>
      </c>
    </row>
    <row r="483" spans="2:65" s="1" customFormat="1" ht="22.5" customHeight="1">
      <c r="B483" s="41"/>
      <c r="C483" s="193" t="s">
        <v>746</v>
      </c>
      <c r="D483" s="193" t="s">
        <v>140</v>
      </c>
      <c r="E483" s="194" t="s">
        <v>747</v>
      </c>
      <c r="F483" s="195" t="s">
        <v>748</v>
      </c>
      <c r="G483" s="196" t="s">
        <v>175</v>
      </c>
      <c r="H483" s="197">
        <v>53.102</v>
      </c>
      <c r="I483" s="198"/>
      <c r="J483" s="199">
        <f>ROUND(I483*H483,2)</f>
        <v>0</v>
      </c>
      <c r="K483" s="195" t="s">
        <v>144</v>
      </c>
      <c r="L483" s="61"/>
      <c r="M483" s="200" t="s">
        <v>21</v>
      </c>
      <c r="N483" s="201" t="s">
        <v>43</v>
      </c>
      <c r="O483" s="42"/>
      <c r="P483" s="202">
        <f>O483*H483</f>
        <v>0</v>
      </c>
      <c r="Q483" s="202">
        <v>0</v>
      </c>
      <c r="R483" s="202">
        <f>Q483*H483</f>
        <v>0</v>
      </c>
      <c r="S483" s="202">
        <v>0</v>
      </c>
      <c r="T483" s="203">
        <f>S483*H483</f>
        <v>0</v>
      </c>
      <c r="AR483" s="24" t="s">
        <v>223</v>
      </c>
      <c r="AT483" s="24" t="s">
        <v>140</v>
      </c>
      <c r="AU483" s="24" t="s">
        <v>82</v>
      </c>
      <c r="AY483" s="24" t="s">
        <v>138</v>
      </c>
      <c r="BE483" s="204">
        <f>IF(N483="základní",J483,0)</f>
        <v>0</v>
      </c>
      <c r="BF483" s="204">
        <f>IF(N483="snížená",J483,0)</f>
        <v>0</v>
      </c>
      <c r="BG483" s="204">
        <f>IF(N483="zákl. přenesená",J483,0)</f>
        <v>0</v>
      </c>
      <c r="BH483" s="204">
        <f>IF(N483="sníž. přenesená",J483,0)</f>
        <v>0</v>
      </c>
      <c r="BI483" s="204">
        <f>IF(N483="nulová",J483,0)</f>
        <v>0</v>
      </c>
      <c r="BJ483" s="24" t="s">
        <v>80</v>
      </c>
      <c r="BK483" s="204">
        <f>ROUND(I483*H483,2)</f>
        <v>0</v>
      </c>
      <c r="BL483" s="24" t="s">
        <v>223</v>
      </c>
      <c r="BM483" s="24" t="s">
        <v>749</v>
      </c>
    </row>
    <row r="484" spans="2:47" s="1" customFormat="1" ht="135">
      <c r="B484" s="41"/>
      <c r="C484" s="63"/>
      <c r="D484" s="205" t="s">
        <v>147</v>
      </c>
      <c r="E484" s="63"/>
      <c r="F484" s="206" t="s">
        <v>741</v>
      </c>
      <c r="G484" s="63"/>
      <c r="H484" s="63"/>
      <c r="I484" s="163"/>
      <c r="J484" s="63"/>
      <c r="K484" s="63"/>
      <c r="L484" s="61"/>
      <c r="M484" s="207"/>
      <c r="N484" s="42"/>
      <c r="O484" s="42"/>
      <c r="P484" s="42"/>
      <c r="Q484" s="42"/>
      <c r="R484" s="42"/>
      <c r="S484" s="42"/>
      <c r="T484" s="78"/>
      <c r="AT484" s="24" t="s">
        <v>147</v>
      </c>
      <c r="AU484" s="24" t="s">
        <v>82</v>
      </c>
    </row>
    <row r="485" spans="2:51" s="12" customFormat="1" ht="13.5">
      <c r="B485" s="219"/>
      <c r="C485" s="220"/>
      <c r="D485" s="221" t="s">
        <v>149</v>
      </c>
      <c r="E485" s="222" t="s">
        <v>21</v>
      </c>
      <c r="F485" s="223" t="s">
        <v>750</v>
      </c>
      <c r="G485" s="220"/>
      <c r="H485" s="224">
        <v>53.102</v>
      </c>
      <c r="I485" s="225"/>
      <c r="J485" s="220"/>
      <c r="K485" s="220"/>
      <c r="L485" s="226"/>
      <c r="M485" s="227"/>
      <c r="N485" s="228"/>
      <c r="O485" s="228"/>
      <c r="P485" s="228"/>
      <c r="Q485" s="228"/>
      <c r="R485" s="228"/>
      <c r="S485" s="228"/>
      <c r="T485" s="229"/>
      <c r="AT485" s="230" t="s">
        <v>149</v>
      </c>
      <c r="AU485" s="230" t="s">
        <v>82</v>
      </c>
      <c r="AV485" s="12" t="s">
        <v>82</v>
      </c>
      <c r="AW485" s="12" t="s">
        <v>35</v>
      </c>
      <c r="AX485" s="12" t="s">
        <v>80</v>
      </c>
      <c r="AY485" s="230" t="s">
        <v>138</v>
      </c>
    </row>
    <row r="486" spans="2:65" s="1" customFormat="1" ht="22.5" customHeight="1">
      <c r="B486" s="41"/>
      <c r="C486" s="260" t="s">
        <v>751</v>
      </c>
      <c r="D486" s="260" t="s">
        <v>369</v>
      </c>
      <c r="E486" s="261" t="s">
        <v>752</v>
      </c>
      <c r="F486" s="262" t="s">
        <v>753</v>
      </c>
      <c r="G486" s="263" t="s">
        <v>175</v>
      </c>
      <c r="H486" s="264">
        <v>61.067</v>
      </c>
      <c r="I486" s="265"/>
      <c r="J486" s="266">
        <f>ROUND(I486*H486,2)</f>
        <v>0</v>
      </c>
      <c r="K486" s="262" t="s">
        <v>21</v>
      </c>
      <c r="L486" s="267"/>
      <c r="M486" s="268" t="s">
        <v>21</v>
      </c>
      <c r="N486" s="269" t="s">
        <v>43</v>
      </c>
      <c r="O486" s="42"/>
      <c r="P486" s="202">
        <f>O486*H486</f>
        <v>0</v>
      </c>
      <c r="Q486" s="202">
        <v>0.00017</v>
      </c>
      <c r="R486" s="202">
        <f>Q486*H486</f>
        <v>0.01038139</v>
      </c>
      <c r="S486" s="202">
        <v>0</v>
      </c>
      <c r="T486" s="203">
        <f>S486*H486</f>
        <v>0</v>
      </c>
      <c r="AR486" s="24" t="s">
        <v>347</v>
      </c>
      <c r="AT486" s="24" t="s">
        <v>369</v>
      </c>
      <c r="AU486" s="24" t="s">
        <v>82</v>
      </c>
      <c r="AY486" s="24" t="s">
        <v>138</v>
      </c>
      <c r="BE486" s="204">
        <f>IF(N486="základní",J486,0)</f>
        <v>0</v>
      </c>
      <c r="BF486" s="204">
        <f>IF(N486="snížená",J486,0)</f>
        <v>0</v>
      </c>
      <c r="BG486" s="204">
        <f>IF(N486="zákl. přenesená",J486,0)</f>
        <v>0</v>
      </c>
      <c r="BH486" s="204">
        <f>IF(N486="sníž. přenesená",J486,0)</f>
        <v>0</v>
      </c>
      <c r="BI486" s="204">
        <f>IF(N486="nulová",J486,0)</f>
        <v>0</v>
      </c>
      <c r="BJ486" s="24" t="s">
        <v>80</v>
      </c>
      <c r="BK486" s="204">
        <f>ROUND(I486*H486,2)</f>
        <v>0</v>
      </c>
      <c r="BL486" s="24" t="s">
        <v>223</v>
      </c>
      <c r="BM486" s="24" t="s">
        <v>754</v>
      </c>
    </row>
    <row r="487" spans="2:47" s="1" customFormat="1" ht="27">
      <c r="B487" s="41"/>
      <c r="C487" s="63"/>
      <c r="D487" s="205" t="s">
        <v>160</v>
      </c>
      <c r="E487" s="63"/>
      <c r="F487" s="206" t="s">
        <v>755</v>
      </c>
      <c r="G487" s="63"/>
      <c r="H487" s="63"/>
      <c r="I487" s="163"/>
      <c r="J487" s="63"/>
      <c r="K487" s="63"/>
      <c r="L487" s="61"/>
      <c r="M487" s="207"/>
      <c r="N487" s="42"/>
      <c r="O487" s="42"/>
      <c r="P487" s="42"/>
      <c r="Q487" s="42"/>
      <c r="R487" s="42"/>
      <c r="S487" s="42"/>
      <c r="T487" s="78"/>
      <c r="AT487" s="24" t="s">
        <v>160</v>
      </c>
      <c r="AU487" s="24" t="s">
        <v>82</v>
      </c>
    </row>
    <row r="488" spans="2:51" s="12" customFormat="1" ht="13.5">
      <c r="B488" s="219"/>
      <c r="C488" s="220"/>
      <c r="D488" s="221" t="s">
        <v>149</v>
      </c>
      <c r="E488" s="220"/>
      <c r="F488" s="223" t="s">
        <v>756</v>
      </c>
      <c r="G488" s="220"/>
      <c r="H488" s="224">
        <v>61.067</v>
      </c>
      <c r="I488" s="225"/>
      <c r="J488" s="220"/>
      <c r="K488" s="220"/>
      <c r="L488" s="226"/>
      <c r="M488" s="227"/>
      <c r="N488" s="228"/>
      <c r="O488" s="228"/>
      <c r="P488" s="228"/>
      <c r="Q488" s="228"/>
      <c r="R488" s="228"/>
      <c r="S488" s="228"/>
      <c r="T488" s="229"/>
      <c r="AT488" s="230" t="s">
        <v>149</v>
      </c>
      <c r="AU488" s="230" t="s">
        <v>82</v>
      </c>
      <c r="AV488" s="12" t="s">
        <v>82</v>
      </c>
      <c r="AW488" s="12" t="s">
        <v>6</v>
      </c>
      <c r="AX488" s="12" t="s">
        <v>80</v>
      </c>
      <c r="AY488" s="230" t="s">
        <v>138</v>
      </c>
    </row>
    <row r="489" spans="2:65" s="1" customFormat="1" ht="22.5" customHeight="1">
      <c r="B489" s="41"/>
      <c r="C489" s="260" t="s">
        <v>757</v>
      </c>
      <c r="D489" s="260" t="s">
        <v>369</v>
      </c>
      <c r="E489" s="261" t="s">
        <v>758</v>
      </c>
      <c r="F489" s="262" t="s">
        <v>759</v>
      </c>
      <c r="G489" s="263" t="s">
        <v>267</v>
      </c>
      <c r="H489" s="264">
        <v>60</v>
      </c>
      <c r="I489" s="265"/>
      <c r="J489" s="266">
        <f>ROUND(I489*H489,2)</f>
        <v>0</v>
      </c>
      <c r="K489" s="262" t="s">
        <v>21</v>
      </c>
      <c r="L489" s="267"/>
      <c r="M489" s="268" t="s">
        <v>21</v>
      </c>
      <c r="N489" s="269" t="s">
        <v>43</v>
      </c>
      <c r="O489" s="42"/>
      <c r="P489" s="202">
        <f>O489*H489</f>
        <v>0</v>
      </c>
      <c r="Q489" s="202">
        <v>1E-05</v>
      </c>
      <c r="R489" s="202">
        <f>Q489*H489</f>
        <v>0.0006000000000000001</v>
      </c>
      <c r="S489" s="202">
        <v>0</v>
      </c>
      <c r="T489" s="203">
        <f>S489*H489</f>
        <v>0</v>
      </c>
      <c r="AR489" s="24" t="s">
        <v>347</v>
      </c>
      <c r="AT489" s="24" t="s">
        <v>369</v>
      </c>
      <c r="AU489" s="24" t="s">
        <v>82</v>
      </c>
      <c r="AY489" s="24" t="s">
        <v>138</v>
      </c>
      <c r="BE489" s="204">
        <f>IF(N489="základní",J489,0)</f>
        <v>0</v>
      </c>
      <c r="BF489" s="204">
        <f>IF(N489="snížená",J489,0)</f>
        <v>0</v>
      </c>
      <c r="BG489" s="204">
        <f>IF(N489="zákl. přenesená",J489,0)</f>
        <v>0</v>
      </c>
      <c r="BH489" s="204">
        <f>IF(N489="sníž. přenesená",J489,0)</f>
        <v>0</v>
      </c>
      <c r="BI489" s="204">
        <f>IF(N489="nulová",J489,0)</f>
        <v>0</v>
      </c>
      <c r="BJ489" s="24" t="s">
        <v>80</v>
      </c>
      <c r="BK489" s="204">
        <f>ROUND(I489*H489,2)</f>
        <v>0</v>
      </c>
      <c r="BL489" s="24" t="s">
        <v>223</v>
      </c>
      <c r="BM489" s="24" t="s">
        <v>760</v>
      </c>
    </row>
    <row r="490" spans="2:51" s="12" customFormat="1" ht="13.5">
      <c r="B490" s="219"/>
      <c r="C490" s="220"/>
      <c r="D490" s="221" t="s">
        <v>149</v>
      </c>
      <c r="E490" s="220"/>
      <c r="F490" s="223" t="s">
        <v>761</v>
      </c>
      <c r="G490" s="220"/>
      <c r="H490" s="224">
        <v>60</v>
      </c>
      <c r="I490" s="225"/>
      <c r="J490" s="220"/>
      <c r="K490" s="220"/>
      <c r="L490" s="226"/>
      <c r="M490" s="227"/>
      <c r="N490" s="228"/>
      <c r="O490" s="228"/>
      <c r="P490" s="228"/>
      <c r="Q490" s="228"/>
      <c r="R490" s="228"/>
      <c r="S490" s="228"/>
      <c r="T490" s="229"/>
      <c r="AT490" s="230" t="s">
        <v>149</v>
      </c>
      <c r="AU490" s="230" t="s">
        <v>82</v>
      </c>
      <c r="AV490" s="12" t="s">
        <v>82</v>
      </c>
      <c r="AW490" s="12" t="s">
        <v>6</v>
      </c>
      <c r="AX490" s="12" t="s">
        <v>80</v>
      </c>
      <c r="AY490" s="230" t="s">
        <v>138</v>
      </c>
    </row>
    <row r="491" spans="2:65" s="1" customFormat="1" ht="31.5" customHeight="1">
      <c r="B491" s="41"/>
      <c r="C491" s="193" t="s">
        <v>762</v>
      </c>
      <c r="D491" s="193" t="s">
        <v>140</v>
      </c>
      <c r="E491" s="194" t="s">
        <v>763</v>
      </c>
      <c r="F491" s="195" t="s">
        <v>764</v>
      </c>
      <c r="G491" s="196" t="s">
        <v>267</v>
      </c>
      <c r="H491" s="197">
        <v>119.68</v>
      </c>
      <c r="I491" s="198"/>
      <c r="J491" s="199">
        <f>ROUND(I491*H491,2)</f>
        <v>0</v>
      </c>
      <c r="K491" s="195" t="s">
        <v>144</v>
      </c>
      <c r="L491" s="61"/>
      <c r="M491" s="200" t="s">
        <v>21</v>
      </c>
      <c r="N491" s="201" t="s">
        <v>43</v>
      </c>
      <c r="O491" s="42"/>
      <c r="P491" s="202">
        <f>O491*H491</f>
        <v>0</v>
      </c>
      <c r="Q491" s="202">
        <v>0</v>
      </c>
      <c r="R491" s="202">
        <f>Q491*H491</f>
        <v>0</v>
      </c>
      <c r="S491" s="202">
        <v>0</v>
      </c>
      <c r="T491" s="203">
        <f>S491*H491</f>
        <v>0</v>
      </c>
      <c r="AR491" s="24" t="s">
        <v>223</v>
      </c>
      <c r="AT491" s="24" t="s">
        <v>140</v>
      </c>
      <c r="AU491" s="24" t="s">
        <v>82</v>
      </c>
      <c r="AY491" s="24" t="s">
        <v>138</v>
      </c>
      <c r="BE491" s="204">
        <f>IF(N491="základní",J491,0)</f>
        <v>0</v>
      </c>
      <c r="BF491" s="204">
        <f>IF(N491="snížená",J491,0)</f>
        <v>0</v>
      </c>
      <c r="BG491" s="204">
        <f>IF(N491="zákl. přenesená",J491,0)</f>
        <v>0</v>
      </c>
      <c r="BH491" s="204">
        <f>IF(N491="sníž. přenesená",J491,0)</f>
        <v>0</v>
      </c>
      <c r="BI491" s="204">
        <f>IF(N491="nulová",J491,0)</f>
        <v>0</v>
      </c>
      <c r="BJ491" s="24" t="s">
        <v>80</v>
      </c>
      <c r="BK491" s="204">
        <f>ROUND(I491*H491,2)</f>
        <v>0</v>
      </c>
      <c r="BL491" s="24" t="s">
        <v>223</v>
      </c>
      <c r="BM491" s="24" t="s">
        <v>765</v>
      </c>
    </row>
    <row r="492" spans="2:47" s="1" customFormat="1" ht="108">
      <c r="B492" s="41"/>
      <c r="C492" s="63"/>
      <c r="D492" s="205" t="s">
        <v>147</v>
      </c>
      <c r="E492" s="63"/>
      <c r="F492" s="206" t="s">
        <v>766</v>
      </c>
      <c r="G492" s="63"/>
      <c r="H492" s="63"/>
      <c r="I492" s="163"/>
      <c r="J492" s="63"/>
      <c r="K492" s="63"/>
      <c r="L492" s="61"/>
      <c r="M492" s="207"/>
      <c r="N492" s="42"/>
      <c r="O492" s="42"/>
      <c r="P492" s="42"/>
      <c r="Q492" s="42"/>
      <c r="R492" s="42"/>
      <c r="S492" s="42"/>
      <c r="T492" s="78"/>
      <c r="AT492" s="24" t="s">
        <v>147</v>
      </c>
      <c r="AU492" s="24" t="s">
        <v>82</v>
      </c>
    </row>
    <row r="493" spans="2:51" s="11" customFormat="1" ht="13.5">
      <c r="B493" s="208"/>
      <c r="C493" s="209"/>
      <c r="D493" s="205" t="s">
        <v>149</v>
      </c>
      <c r="E493" s="210" t="s">
        <v>21</v>
      </c>
      <c r="F493" s="211" t="s">
        <v>767</v>
      </c>
      <c r="G493" s="209"/>
      <c r="H493" s="212" t="s">
        <v>21</v>
      </c>
      <c r="I493" s="213"/>
      <c r="J493" s="209"/>
      <c r="K493" s="209"/>
      <c r="L493" s="214"/>
      <c r="M493" s="215"/>
      <c r="N493" s="216"/>
      <c r="O493" s="216"/>
      <c r="P493" s="216"/>
      <c r="Q493" s="216"/>
      <c r="R493" s="216"/>
      <c r="S493" s="216"/>
      <c r="T493" s="217"/>
      <c r="AT493" s="218" t="s">
        <v>149</v>
      </c>
      <c r="AU493" s="218" t="s">
        <v>82</v>
      </c>
      <c r="AV493" s="11" t="s">
        <v>80</v>
      </c>
      <c r="AW493" s="11" t="s">
        <v>35</v>
      </c>
      <c r="AX493" s="11" t="s">
        <v>72</v>
      </c>
      <c r="AY493" s="218" t="s">
        <v>138</v>
      </c>
    </row>
    <row r="494" spans="2:51" s="12" customFormat="1" ht="13.5">
      <c r="B494" s="219"/>
      <c r="C494" s="220"/>
      <c r="D494" s="221" t="s">
        <v>149</v>
      </c>
      <c r="E494" s="222" t="s">
        <v>21</v>
      </c>
      <c r="F494" s="223" t="s">
        <v>768</v>
      </c>
      <c r="G494" s="220"/>
      <c r="H494" s="224">
        <v>119.68</v>
      </c>
      <c r="I494" s="225"/>
      <c r="J494" s="220"/>
      <c r="K494" s="220"/>
      <c r="L494" s="226"/>
      <c r="M494" s="227"/>
      <c r="N494" s="228"/>
      <c r="O494" s="228"/>
      <c r="P494" s="228"/>
      <c r="Q494" s="228"/>
      <c r="R494" s="228"/>
      <c r="S494" s="228"/>
      <c r="T494" s="229"/>
      <c r="AT494" s="230" t="s">
        <v>149</v>
      </c>
      <c r="AU494" s="230" t="s">
        <v>82</v>
      </c>
      <c r="AV494" s="12" t="s">
        <v>82</v>
      </c>
      <c r="AW494" s="12" t="s">
        <v>35</v>
      </c>
      <c r="AX494" s="12" t="s">
        <v>80</v>
      </c>
      <c r="AY494" s="230" t="s">
        <v>138</v>
      </c>
    </row>
    <row r="495" spans="2:65" s="1" customFormat="1" ht="22.5" customHeight="1">
      <c r="B495" s="41"/>
      <c r="C495" s="260" t="s">
        <v>769</v>
      </c>
      <c r="D495" s="260" t="s">
        <v>369</v>
      </c>
      <c r="E495" s="261" t="s">
        <v>770</v>
      </c>
      <c r="F495" s="262" t="s">
        <v>771</v>
      </c>
      <c r="G495" s="263" t="s">
        <v>250</v>
      </c>
      <c r="H495" s="264">
        <v>11</v>
      </c>
      <c r="I495" s="265"/>
      <c r="J495" s="266">
        <f>ROUND(I495*H495,2)</f>
        <v>0</v>
      </c>
      <c r="K495" s="262" t="s">
        <v>21</v>
      </c>
      <c r="L495" s="267"/>
      <c r="M495" s="268" t="s">
        <v>21</v>
      </c>
      <c r="N495" s="269" t="s">
        <v>43</v>
      </c>
      <c r="O495" s="42"/>
      <c r="P495" s="202">
        <f>O495*H495</f>
        <v>0</v>
      </c>
      <c r="Q495" s="202">
        <v>0</v>
      </c>
      <c r="R495" s="202">
        <f>Q495*H495</f>
        <v>0</v>
      </c>
      <c r="S495" s="202">
        <v>0</v>
      </c>
      <c r="T495" s="203">
        <f>S495*H495</f>
        <v>0</v>
      </c>
      <c r="AR495" s="24" t="s">
        <v>347</v>
      </c>
      <c r="AT495" s="24" t="s">
        <v>369</v>
      </c>
      <c r="AU495" s="24" t="s">
        <v>82</v>
      </c>
      <c r="AY495" s="24" t="s">
        <v>138</v>
      </c>
      <c r="BE495" s="204">
        <f>IF(N495="základní",J495,0)</f>
        <v>0</v>
      </c>
      <c r="BF495" s="204">
        <f>IF(N495="snížená",J495,0)</f>
        <v>0</v>
      </c>
      <c r="BG495" s="204">
        <f>IF(N495="zákl. přenesená",J495,0)</f>
        <v>0</v>
      </c>
      <c r="BH495" s="204">
        <f>IF(N495="sníž. přenesená",J495,0)</f>
        <v>0</v>
      </c>
      <c r="BI495" s="204">
        <f>IF(N495="nulová",J495,0)</f>
        <v>0</v>
      </c>
      <c r="BJ495" s="24" t="s">
        <v>80</v>
      </c>
      <c r="BK495" s="204">
        <f>ROUND(I495*H495,2)</f>
        <v>0</v>
      </c>
      <c r="BL495" s="24" t="s">
        <v>223</v>
      </c>
      <c r="BM495" s="24" t="s">
        <v>772</v>
      </c>
    </row>
    <row r="496" spans="2:65" s="1" customFormat="1" ht="31.5" customHeight="1">
      <c r="B496" s="41"/>
      <c r="C496" s="193" t="s">
        <v>773</v>
      </c>
      <c r="D496" s="193" t="s">
        <v>140</v>
      </c>
      <c r="E496" s="194" t="s">
        <v>774</v>
      </c>
      <c r="F496" s="195" t="s">
        <v>775</v>
      </c>
      <c r="G496" s="196" t="s">
        <v>267</v>
      </c>
      <c r="H496" s="197">
        <v>6.3</v>
      </c>
      <c r="I496" s="198"/>
      <c r="J496" s="199">
        <f>ROUND(I496*H496,2)</f>
        <v>0</v>
      </c>
      <c r="K496" s="195" t="s">
        <v>144</v>
      </c>
      <c r="L496" s="61"/>
      <c r="M496" s="200" t="s">
        <v>21</v>
      </c>
      <c r="N496" s="201" t="s">
        <v>43</v>
      </c>
      <c r="O496" s="42"/>
      <c r="P496" s="202">
        <f>O496*H496</f>
        <v>0</v>
      </c>
      <c r="Q496" s="202">
        <v>0</v>
      </c>
      <c r="R496" s="202">
        <f>Q496*H496</f>
        <v>0</v>
      </c>
      <c r="S496" s="202">
        <v>0</v>
      </c>
      <c r="T496" s="203">
        <f>S496*H496</f>
        <v>0</v>
      </c>
      <c r="AR496" s="24" t="s">
        <v>223</v>
      </c>
      <c r="AT496" s="24" t="s">
        <v>140</v>
      </c>
      <c r="AU496" s="24" t="s">
        <v>82</v>
      </c>
      <c r="AY496" s="24" t="s">
        <v>138</v>
      </c>
      <c r="BE496" s="204">
        <f>IF(N496="základní",J496,0)</f>
        <v>0</v>
      </c>
      <c r="BF496" s="204">
        <f>IF(N496="snížená",J496,0)</f>
        <v>0</v>
      </c>
      <c r="BG496" s="204">
        <f>IF(N496="zákl. přenesená",J496,0)</f>
        <v>0</v>
      </c>
      <c r="BH496" s="204">
        <f>IF(N496="sníž. přenesená",J496,0)</f>
        <v>0</v>
      </c>
      <c r="BI496" s="204">
        <f>IF(N496="nulová",J496,0)</f>
        <v>0</v>
      </c>
      <c r="BJ496" s="24" t="s">
        <v>80</v>
      </c>
      <c r="BK496" s="204">
        <f>ROUND(I496*H496,2)</f>
        <v>0</v>
      </c>
      <c r="BL496" s="24" t="s">
        <v>223</v>
      </c>
      <c r="BM496" s="24" t="s">
        <v>776</v>
      </c>
    </row>
    <row r="497" spans="2:47" s="1" customFormat="1" ht="108">
      <c r="B497" s="41"/>
      <c r="C497" s="63"/>
      <c r="D497" s="205" t="s">
        <v>147</v>
      </c>
      <c r="E497" s="63"/>
      <c r="F497" s="206" t="s">
        <v>766</v>
      </c>
      <c r="G497" s="63"/>
      <c r="H497" s="63"/>
      <c r="I497" s="163"/>
      <c r="J497" s="63"/>
      <c r="K497" s="63"/>
      <c r="L497" s="61"/>
      <c r="M497" s="207"/>
      <c r="N497" s="42"/>
      <c r="O497" s="42"/>
      <c r="P497" s="42"/>
      <c r="Q497" s="42"/>
      <c r="R497" s="42"/>
      <c r="S497" s="42"/>
      <c r="T497" s="78"/>
      <c r="AT497" s="24" t="s">
        <v>147</v>
      </c>
      <c r="AU497" s="24" t="s">
        <v>82</v>
      </c>
    </row>
    <row r="498" spans="2:51" s="11" customFormat="1" ht="13.5">
      <c r="B498" s="208"/>
      <c r="C498" s="209"/>
      <c r="D498" s="205" t="s">
        <v>149</v>
      </c>
      <c r="E498" s="210" t="s">
        <v>21</v>
      </c>
      <c r="F498" s="211" t="s">
        <v>777</v>
      </c>
      <c r="G498" s="209"/>
      <c r="H498" s="212" t="s">
        <v>21</v>
      </c>
      <c r="I498" s="213"/>
      <c r="J498" s="209"/>
      <c r="K498" s="209"/>
      <c r="L498" s="214"/>
      <c r="M498" s="215"/>
      <c r="N498" s="216"/>
      <c r="O498" s="216"/>
      <c r="P498" s="216"/>
      <c r="Q498" s="216"/>
      <c r="R498" s="216"/>
      <c r="S498" s="216"/>
      <c r="T498" s="217"/>
      <c r="AT498" s="218" t="s">
        <v>149</v>
      </c>
      <c r="AU498" s="218" t="s">
        <v>82</v>
      </c>
      <c r="AV498" s="11" t="s">
        <v>80</v>
      </c>
      <c r="AW498" s="11" t="s">
        <v>35</v>
      </c>
      <c r="AX498" s="11" t="s">
        <v>72</v>
      </c>
      <c r="AY498" s="218" t="s">
        <v>138</v>
      </c>
    </row>
    <row r="499" spans="2:51" s="12" customFormat="1" ht="13.5">
      <c r="B499" s="219"/>
      <c r="C499" s="220"/>
      <c r="D499" s="221" t="s">
        <v>149</v>
      </c>
      <c r="E499" s="222" t="s">
        <v>21</v>
      </c>
      <c r="F499" s="223" t="s">
        <v>778</v>
      </c>
      <c r="G499" s="220"/>
      <c r="H499" s="224">
        <v>6.3</v>
      </c>
      <c r="I499" s="225"/>
      <c r="J499" s="220"/>
      <c r="K499" s="220"/>
      <c r="L499" s="226"/>
      <c r="M499" s="227"/>
      <c r="N499" s="228"/>
      <c r="O499" s="228"/>
      <c r="P499" s="228"/>
      <c r="Q499" s="228"/>
      <c r="R499" s="228"/>
      <c r="S499" s="228"/>
      <c r="T499" s="229"/>
      <c r="AT499" s="230" t="s">
        <v>149</v>
      </c>
      <c r="AU499" s="230" t="s">
        <v>82</v>
      </c>
      <c r="AV499" s="12" t="s">
        <v>82</v>
      </c>
      <c r="AW499" s="12" t="s">
        <v>35</v>
      </c>
      <c r="AX499" s="12" t="s">
        <v>80</v>
      </c>
      <c r="AY499" s="230" t="s">
        <v>138</v>
      </c>
    </row>
    <row r="500" spans="2:65" s="1" customFormat="1" ht="22.5" customHeight="1">
      <c r="B500" s="41"/>
      <c r="C500" s="260" t="s">
        <v>779</v>
      </c>
      <c r="D500" s="260" t="s">
        <v>369</v>
      </c>
      <c r="E500" s="261" t="s">
        <v>780</v>
      </c>
      <c r="F500" s="262" t="s">
        <v>781</v>
      </c>
      <c r="G500" s="263" t="s">
        <v>143</v>
      </c>
      <c r="H500" s="264">
        <v>0.141</v>
      </c>
      <c r="I500" s="265"/>
      <c r="J500" s="266">
        <f>ROUND(I500*H500,2)</f>
        <v>0</v>
      </c>
      <c r="K500" s="262" t="s">
        <v>144</v>
      </c>
      <c r="L500" s="267"/>
      <c r="M500" s="268" t="s">
        <v>21</v>
      </c>
      <c r="N500" s="269" t="s">
        <v>43</v>
      </c>
      <c r="O500" s="42"/>
      <c r="P500" s="202">
        <f>O500*H500</f>
        <v>0</v>
      </c>
      <c r="Q500" s="202">
        <v>0.55</v>
      </c>
      <c r="R500" s="202">
        <f>Q500*H500</f>
        <v>0.07755</v>
      </c>
      <c r="S500" s="202">
        <v>0</v>
      </c>
      <c r="T500" s="203">
        <f>S500*H500</f>
        <v>0</v>
      </c>
      <c r="AR500" s="24" t="s">
        <v>347</v>
      </c>
      <c r="AT500" s="24" t="s">
        <v>369</v>
      </c>
      <c r="AU500" s="24" t="s">
        <v>82</v>
      </c>
      <c r="AY500" s="24" t="s">
        <v>138</v>
      </c>
      <c r="BE500" s="204">
        <f>IF(N500="základní",J500,0)</f>
        <v>0</v>
      </c>
      <c r="BF500" s="204">
        <f>IF(N500="snížená",J500,0)</f>
        <v>0</v>
      </c>
      <c r="BG500" s="204">
        <f>IF(N500="zákl. přenesená",J500,0)</f>
        <v>0</v>
      </c>
      <c r="BH500" s="204">
        <f>IF(N500="sníž. přenesená",J500,0)</f>
        <v>0</v>
      </c>
      <c r="BI500" s="204">
        <f>IF(N500="nulová",J500,0)</f>
        <v>0</v>
      </c>
      <c r="BJ500" s="24" t="s">
        <v>80</v>
      </c>
      <c r="BK500" s="204">
        <f>ROUND(I500*H500,2)</f>
        <v>0</v>
      </c>
      <c r="BL500" s="24" t="s">
        <v>223</v>
      </c>
      <c r="BM500" s="24" t="s">
        <v>782</v>
      </c>
    </row>
    <row r="501" spans="2:51" s="12" customFormat="1" ht="13.5">
      <c r="B501" s="219"/>
      <c r="C501" s="220"/>
      <c r="D501" s="205" t="s">
        <v>149</v>
      </c>
      <c r="E501" s="232" t="s">
        <v>21</v>
      </c>
      <c r="F501" s="233" t="s">
        <v>783</v>
      </c>
      <c r="G501" s="220"/>
      <c r="H501" s="234">
        <v>0.123</v>
      </c>
      <c r="I501" s="225"/>
      <c r="J501" s="220"/>
      <c r="K501" s="220"/>
      <c r="L501" s="226"/>
      <c r="M501" s="227"/>
      <c r="N501" s="228"/>
      <c r="O501" s="228"/>
      <c r="P501" s="228"/>
      <c r="Q501" s="228"/>
      <c r="R501" s="228"/>
      <c r="S501" s="228"/>
      <c r="T501" s="229"/>
      <c r="AT501" s="230" t="s">
        <v>149</v>
      </c>
      <c r="AU501" s="230" t="s">
        <v>82</v>
      </c>
      <c r="AV501" s="12" t="s">
        <v>82</v>
      </c>
      <c r="AW501" s="12" t="s">
        <v>35</v>
      </c>
      <c r="AX501" s="12" t="s">
        <v>80</v>
      </c>
      <c r="AY501" s="230" t="s">
        <v>138</v>
      </c>
    </row>
    <row r="502" spans="2:51" s="12" customFormat="1" ht="13.5">
      <c r="B502" s="219"/>
      <c r="C502" s="220"/>
      <c r="D502" s="221" t="s">
        <v>149</v>
      </c>
      <c r="E502" s="220"/>
      <c r="F502" s="223" t="s">
        <v>784</v>
      </c>
      <c r="G502" s="220"/>
      <c r="H502" s="224">
        <v>0.141</v>
      </c>
      <c r="I502" s="225"/>
      <c r="J502" s="220"/>
      <c r="K502" s="220"/>
      <c r="L502" s="226"/>
      <c r="M502" s="227"/>
      <c r="N502" s="228"/>
      <c r="O502" s="228"/>
      <c r="P502" s="228"/>
      <c r="Q502" s="228"/>
      <c r="R502" s="228"/>
      <c r="S502" s="228"/>
      <c r="T502" s="229"/>
      <c r="AT502" s="230" t="s">
        <v>149</v>
      </c>
      <c r="AU502" s="230" t="s">
        <v>82</v>
      </c>
      <c r="AV502" s="12" t="s">
        <v>82</v>
      </c>
      <c r="AW502" s="12" t="s">
        <v>6</v>
      </c>
      <c r="AX502" s="12" t="s">
        <v>80</v>
      </c>
      <c r="AY502" s="230" t="s">
        <v>138</v>
      </c>
    </row>
    <row r="503" spans="2:65" s="1" customFormat="1" ht="31.5" customHeight="1">
      <c r="B503" s="41"/>
      <c r="C503" s="193" t="s">
        <v>785</v>
      </c>
      <c r="D503" s="193" t="s">
        <v>140</v>
      </c>
      <c r="E503" s="194" t="s">
        <v>786</v>
      </c>
      <c r="F503" s="195" t="s">
        <v>787</v>
      </c>
      <c r="G503" s="196" t="s">
        <v>267</v>
      </c>
      <c r="H503" s="197">
        <v>2.8</v>
      </c>
      <c r="I503" s="198"/>
      <c r="J503" s="199">
        <f>ROUND(I503*H503,2)</f>
        <v>0</v>
      </c>
      <c r="K503" s="195" t="s">
        <v>144</v>
      </c>
      <c r="L503" s="61"/>
      <c r="M503" s="200" t="s">
        <v>21</v>
      </c>
      <c r="N503" s="201" t="s">
        <v>43</v>
      </c>
      <c r="O503" s="42"/>
      <c r="P503" s="202">
        <f>O503*H503</f>
        <v>0</v>
      </c>
      <c r="Q503" s="202">
        <v>0</v>
      </c>
      <c r="R503" s="202">
        <f>Q503*H503</f>
        <v>0</v>
      </c>
      <c r="S503" s="202">
        <v>0</v>
      </c>
      <c r="T503" s="203">
        <f>S503*H503</f>
        <v>0</v>
      </c>
      <c r="AR503" s="24" t="s">
        <v>223</v>
      </c>
      <c r="AT503" s="24" t="s">
        <v>140</v>
      </c>
      <c r="AU503" s="24" t="s">
        <v>82</v>
      </c>
      <c r="AY503" s="24" t="s">
        <v>138</v>
      </c>
      <c r="BE503" s="204">
        <f>IF(N503="základní",J503,0)</f>
        <v>0</v>
      </c>
      <c r="BF503" s="204">
        <f>IF(N503="snížená",J503,0)</f>
        <v>0</v>
      </c>
      <c r="BG503" s="204">
        <f>IF(N503="zákl. přenesená",J503,0)</f>
        <v>0</v>
      </c>
      <c r="BH503" s="204">
        <f>IF(N503="sníž. přenesená",J503,0)</f>
        <v>0</v>
      </c>
      <c r="BI503" s="204">
        <f>IF(N503="nulová",J503,0)</f>
        <v>0</v>
      </c>
      <c r="BJ503" s="24" t="s">
        <v>80</v>
      </c>
      <c r="BK503" s="204">
        <f>ROUND(I503*H503,2)</f>
        <v>0</v>
      </c>
      <c r="BL503" s="24" t="s">
        <v>223</v>
      </c>
      <c r="BM503" s="24" t="s">
        <v>788</v>
      </c>
    </row>
    <row r="504" spans="2:47" s="1" customFormat="1" ht="108">
      <c r="B504" s="41"/>
      <c r="C504" s="63"/>
      <c r="D504" s="205" t="s">
        <v>147</v>
      </c>
      <c r="E504" s="63"/>
      <c r="F504" s="206" t="s">
        <v>766</v>
      </c>
      <c r="G504" s="63"/>
      <c r="H504" s="63"/>
      <c r="I504" s="163"/>
      <c r="J504" s="63"/>
      <c r="K504" s="63"/>
      <c r="L504" s="61"/>
      <c r="M504" s="207"/>
      <c r="N504" s="42"/>
      <c r="O504" s="42"/>
      <c r="P504" s="42"/>
      <c r="Q504" s="42"/>
      <c r="R504" s="42"/>
      <c r="S504" s="42"/>
      <c r="T504" s="78"/>
      <c r="AT504" s="24" t="s">
        <v>147</v>
      </c>
      <c r="AU504" s="24" t="s">
        <v>82</v>
      </c>
    </row>
    <row r="505" spans="2:51" s="11" customFormat="1" ht="13.5">
      <c r="B505" s="208"/>
      <c r="C505" s="209"/>
      <c r="D505" s="205" t="s">
        <v>149</v>
      </c>
      <c r="E505" s="210" t="s">
        <v>21</v>
      </c>
      <c r="F505" s="211" t="s">
        <v>789</v>
      </c>
      <c r="G505" s="209"/>
      <c r="H505" s="212" t="s">
        <v>21</v>
      </c>
      <c r="I505" s="213"/>
      <c r="J505" s="209"/>
      <c r="K505" s="209"/>
      <c r="L505" s="214"/>
      <c r="M505" s="215"/>
      <c r="N505" s="216"/>
      <c r="O505" s="216"/>
      <c r="P505" s="216"/>
      <c r="Q505" s="216"/>
      <c r="R505" s="216"/>
      <c r="S505" s="216"/>
      <c r="T505" s="217"/>
      <c r="AT505" s="218" t="s">
        <v>149</v>
      </c>
      <c r="AU505" s="218" t="s">
        <v>82</v>
      </c>
      <c r="AV505" s="11" t="s">
        <v>80</v>
      </c>
      <c r="AW505" s="11" t="s">
        <v>35</v>
      </c>
      <c r="AX505" s="11" t="s">
        <v>72</v>
      </c>
      <c r="AY505" s="218" t="s">
        <v>138</v>
      </c>
    </row>
    <row r="506" spans="2:51" s="12" customFormat="1" ht="13.5">
      <c r="B506" s="219"/>
      <c r="C506" s="220"/>
      <c r="D506" s="221" t="s">
        <v>149</v>
      </c>
      <c r="E506" s="222" t="s">
        <v>21</v>
      </c>
      <c r="F506" s="223" t="s">
        <v>790</v>
      </c>
      <c r="G506" s="220"/>
      <c r="H506" s="224">
        <v>2.8</v>
      </c>
      <c r="I506" s="225"/>
      <c r="J506" s="220"/>
      <c r="K506" s="220"/>
      <c r="L506" s="226"/>
      <c r="M506" s="227"/>
      <c r="N506" s="228"/>
      <c r="O506" s="228"/>
      <c r="P506" s="228"/>
      <c r="Q506" s="228"/>
      <c r="R506" s="228"/>
      <c r="S506" s="228"/>
      <c r="T506" s="229"/>
      <c r="AT506" s="230" t="s">
        <v>149</v>
      </c>
      <c r="AU506" s="230" t="s">
        <v>82</v>
      </c>
      <c r="AV506" s="12" t="s">
        <v>82</v>
      </c>
      <c r="AW506" s="12" t="s">
        <v>35</v>
      </c>
      <c r="AX506" s="12" t="s">
        <v>80</v>
      </c>
      <c r="AY506" s="230" t="s">
        <v>138</v>
      </c>
    </row>
    <row r="507" spans="2:65" s="1" customFormat="1" ht="22.5" customHeight="1">
      <c r="B507" s="41"/>
      <c r="C507" s="260" t="s">
        <v>791</v>
      </c>
      <c r="D507" s="260" t="s">
        <v>369</v>
      </c>
      <c r="E507" s="261" t="s">
        <v>780</v>
      </c>
      <c r="F507" s="262" t="s">
        <v>781</v>
      </c>
      <c r="G507" s="263" t="s">
        <v>143</v>
      </c>
      <c r="H507" s="264">
        <v>0.032</v>
      </c>
      <c r="I507" s="265"/>
      <c r="J507" s="266">
        <f>ROUND(I507*H507,2)</f>
        <v>0</v>
      </c>
      <c r="K507" s="262" t="s">
        <v>144</v>
      </c>
      <c r="L507" s="267"/>
      <c r="M507" s="268" t="s">
        <v>21</v>
      </c>
      <c r="N507" s="269" t="s">
        <v>43</v>
      </c>
      <c r="O507" s="42"/>
      <c r="P507" s="202">
        <f>O507*H507</f>
        <v>0</v>
      </c>
      <c r="Q507" s="202">
        <v>0.55</v>
      </c>
      <c r="R507" s="202">
        <f>Q507*H507</f>
        <v>0.0176</v>
      </c>
      <c r="S507" s="202">
        <v>0</v>
      </c>
      <c r="T507" s="203">
        <f>S507*H507</f>
        <v>0</v>
      </c>
      <c r="AR507" s="24" t="s">
        <v>347</v>
      </c>
      <c r="AT507" s="24" t="s">
        <v>369</v>
      </c>
      <c r="AU507" s="24" t="s">
        <v>82</v>
      </c>
      <c r="AY507" s="24" t="s">
        <v>138</v>
      </c>
      <c r="BE507" s="204">
        <f>IF(N507="základní",J507,0)</f>
        <v>0</v>
      </c>
      <c r="BF507" s="204">
        <f>IF(N507="snížená",J507,0)</f>
        <v>0</v>
      </c>
      <c r="BG507" s="204">
        <f>IF(N507="zákl. přenesená",J507,0)</f>
        <v>0</v>
      </c>
      <c r="BH507" s="204">
        <f>IF(N507="sníž. přenesená",J507,0)</f>
        <v>0</v>
      </c>
      <c r="BI507" s="204">
        <f>IF(N507="nulová",J507,0)</f>
        <v>0</v>
      </c>
      <c r="BJ507" s="24" t="s">
        <v>80</v>
      </c>
      <c r="BK507" s="204">
        <f>ROUND(I507*H507,2)</f>
        <v>0</v>
      </c>
      <c r="BL507" s="24" t="s">
        <v>223</v>
      </c>
      <c r="BM507" s="24" t="s">
        <v>792</v>
      </c>
    </row>
    <row r="508" spans="2:51" s="12" customFormat="1" ht="13.5">
      <c r="B508" s="219"/>
      <c r="C508" s="220"/>
      <c r="D508" s="205" t="s">
        <v>149</v>
      </c>
      <c r="E508" s="232" t="s">
        <v>21</v>
      </c>
      <c r="F508" s="233" t="s">
        <v>793</v>
      </c>
      <c r="G508" s="220"/>
      <c r="H508" s="234">
        <v>0.028</v>
      </c>
      <c r="I508" s="225"/>
      <c r="J508" s="220"/>
      <c r="K508" s="220"/>
      <c r="L508" s="226"/>
      <c r="M508" s="227"/>
      <c r="N508" s="228"/>
      <c r="O508" s="228"/>
      <c r="P508" s="228"/>
      <c r="Q508" s="228"/>
      <c r="R508" s="228"/>
      <c r="S508" s="228"/>
      <c r="T508" s="229"/>
      <c r="AT508" s="230" t="s">
        <v>149</v>
      </c>
      <c r="AU508" s="230" t="s">
        <v>82</v>
      </c>
      <c r="AV508" s="12" t="s">
        <v>82</v>
      </c>
      <c r="AW508" s="12" t="s">
        <v>35</v>
      </c>
      <c r="AX508" s="12" t="s">
        <v>80</v>
      </c>
      <c r="AY508" s="230" t="s">
        <v>138</v>
      </c>
    </row>
    <row r="509" spans="2:51" s="12" customFormat="1" ht="13.5">
      <c r="B509" s="219"/>
      <c r="C509" s="220"/>
      <c r="D509" s="221" t="s">
        <v>149</v>
      </c>
      <c r="E509" s="220"/>
      <c r="F509" s="223" t="s">
        <v>794</v>
      </c>
      <c r="G509" s="220"/>
      <c r="H509" s="224">
        <v>0.032</v>
      </c>
      <c r="I509" s="225"/>
      <c r="J509" s="220"/>
      <c r="K509" s="220"/>
      <c r="L509" s="226"/>
      <c r="M509" s="227"/>
      <c r="N509" s="228"/>
      <c r="O509" s="228"/>
      <c r="P509" s="228"/>
      <c r="Q509" s="228"/>
      <c r="R509" s="228"/>
      <c r="S509" s="228"/>
      <c r="T509" s="229"/>
      <c r="AT509" s="230" t="s">
        <v>149</v>
      </c>
      <c r="AU509" s="230" t="s">
        <v>82</v>
      </c>
      <c r="AV509" s="12" t="s">
        <v>82</v>
      </c>
      <c r="AW509" s="12" t="s">
        <v>6</v>
      </c>
      <c r="AX509" s="12" t="s">
        <v>80</v>
      </c>
      <c r="AY509" s="230" t="s">
        <v>138</v>
      </c>
    </row>
    <row r="510" spans="2:65" s="1" customFormat="1" ht="31.5" customHeight="1">
      <c r="B510" s="41"/>
      <c r="C510" s="193" t="s">
        <v>795</v>
      </c>
      <c r="D510" s="193" t="s">
        <v>140</v>
      </c>
      <c r="E510" s="194" t="s">
        <v>796</v>
      </c>
      <c r="F510" s="195" t="s">
        <v>797</v>
      </c>
      <c r="G510" s="196" t="s">
        <v>267</v>
      </c>
      <c r="H510" s="197">
        <v>11</v>
      </c>
      <c r="I510" s="198"/>
      <c r="J510" s="199">
        <f>ROUND(I510*H510,2)</f>
        <v>0</v>
      </c>
      <c r="K510" s="195" t="s">
        <v>144</v>
      </c>
      <c r="L510" s="61"/>
      <c r="M510" s="200" t="s">
        <v>21</v>
      </c>
      <c r="N510" s="201" t="s">
        <v>43</v>
      </c>
      <c r="O510" s="42"/>
      <c r="P510" s="202">
        <f>O510*H510</f>
        <v>0</v>
      </c>
      <c r="Q510" s="202">
        <v>0</v>
      </c>
      <c r="R510" s="202">
        <f>Q510*H510</f>
        <v>0</v>
      </c>
      <c r="S510" s="202">
        <v>0</v>
      </c>
      <c r="T510" s="203">
        <f>S510*H510</f>
        <v>0</v>
      </c>
      <c r="AR510" s="24" t="s">
        <v>223</v>
      </c>
      <c r="AT510" s="24" t="s">
        <v>140</v>
      </c>
      <c r="AU510" s="24" t="s">
        <v>82</v>
      </c>
      <c r="AY510" s="24" t="s">
        <v>138</v>
      </c>
      <c r="BE510" s="204">
        <f>IF(N510="základní",J510,0)</f>
        <v>0</v>
      </c>
      <c r="BF510" s="204">
        <f>IF(N510="snížená",J510,0)</f>
        <v>0</v>
      </c>
      <c r="BG510" s="204">
        <f>IF(N510="zákl. přenesená",J510,0)</f>
        <v>0</v>
      </c>
      <c r="BH510" s="204">
        <f>IF(N510="sníž. přenesená",J510,0)</f>
        <v>0</v>
      </c>
      <c r="BI510" s="204">
        <f>IF(N510="nulová",J510,0)</f>
        <v>0</v>
      </c>
      <c r="BJ510" s="24" t="s">
        <v>80</v>
      </c>
      <c r="BK510" s="204">
        <f>ROUND(I510*H510,2)</f>
        <v>0</v>
      </c>
      <c r="BL510" s="24" t="s">
        <v>223</v>
      </c>
      <c r="BM510" s="24" t="s">
        <v>798</v>
      </c>
    </row>
    <row r="511" spans="2:47" s="1" customFormat="1" ht="108">
      <c r="B511" s="41"/>
      <c r="C511" s="63"/>
      <c r="D511" s="205" t="s">
        <v>147</v>
      </c>
      <c r="E511" s="63"/>
      <c r="F511" s="206" t="s">
        <v>766</v>
      </c>
      <c r="G511" s="63"/>
      <c r="H511" s="63"/>
      <c r="I511" s="163"/>
      <c r="J511" s="63"/>
      <c r="K511" s="63"/>
      <c r="L511" s="61"/>
      <c r="M511" s="207"/>
      <c r="N511" s="42"/>
      <c r="O511" s="42"/>
      <c r="P511" s="42"/>
      <c r="Q511" s="42"/>
      <c r="R511" s="42"/>
      <c r="S511" s="42"/>
      <c r="T511" s="78"/>
      <c r="AT511" s="24" t="s">
        <v>147</v>
      </c>
      <c r="AU511" s="24" t="s">
        <v>82</v>
      </c>
    </row>
    <row r="512" spans="2:51" s="11" customFormat="1" ht="13.5">
      <c r="B512" s="208"/>
      <c r="C512" s="209"/>
      <c r="D512" s="205" t="s">
        <v>149</v>
      </c>
      <c r="E512" s="210" t="s">
        <v>21</v>
      </c>
      <c r="F512" s="211" t="s">
        <v>799</v>
      </c>
      <c r="G512" s="209"/>
      <c r="H512" s="212" t="s">
        <v>21</v>
      </c>
      <c r="I512" s="213"/>
      <c r="J512" s="209"/>
      <c r="K512" s="209"/>
      <c r="L512" s="214"/>
      <c r="M512" s="215"/>
      <c r="N512" s="216"/>
      <c r="O512" s="216"/>
      <c r="P512" s="216"/>
      <c r="Q512" s="216"/>
      <c r="R512" s="216"/>
      <c r="S512" s="216"/>
      <c r="T512" s="217"/>
      <c r="AT512" s="218" t="s">
        <v>149</v>
      </c>
      <c r="AU512" s="218" t="s">
        <v>82</v>
      </c>
      <c r="AV512" s="11" t="s">
        <v>80</v>
      </c>
      <c r="AW512" s="11" t="s">
        <v>35</v>
      </c>
      <c r="AX512" s="11" t="s">
        <v>72</v>
      </c>
      <c r="AY512" s="218" t="s">
        <v>138</v>
      </c>
    </row>
    <row r="513" spans="2:51" s="12" customFormat="1" ht="13.5">
      <c r="B513" s="219"/>
      <c r="C513" s="220"/>
      <c r="D513" s="221" t="s">
        <v>149</v>
      </c>
      <c r="E513" s="222" t="s">
        <v>21</v>
      </c>
      <c r="F513" s="223" t="s">
        <v>800</v>
      </c>
      <c r="G513" s="220"/>
      <c r="H513" s="224">
        <v>11</v>
      </c>
      <c r="I513" s="225"/>
      <c r="J513" s="220"/>
      <c r="K513" s="220"/>
      <c r="L513" s="226"/>
      <c r="M513" s="227"/>
      <c r="N513" s="228"/>
      <c r="O513" s="228"/>
      <c r="P513" s="228"/>
      <c r="Q513" s="228"/>
      <c r="R513" s="228"/>
      <c r="S513" s="228"/>
      <c r="T513" s="229"/>
      <c r="AT513" s="230" t="s">
        <v>149</v>
      </c>
      <c r="AU513" s="230" t="s">
        <v>82</v>
      </c>
      <c r="AV513" s="12" t="s">
        <v>82</v>
      </c>
      <c r="AW513" s="12" t="s">
        <v>35</v>
      </c>
      <c r="AX513" s="12" t="s">
        <v>80</v>
      </c>
      <c r="AY513" s="230" t="s">
        <v>138</v>
      </c>
    </row>
    <row r="514" spans="2:65" s="1" customFormat="1" ht="22.5" customHeight="1">
      <c r="B514" s="41"/>
      <c r="C514" s="260" t="s">
        <v>801</v>
      </c>
      <c r="D514" s="260" t="s">
        <v>369</v>
      </c>
      <c r="E514" s="261" t="s">
        <v>780</v>
      </c>
      <c r="F514" s="262" t="s">
        <v>781</v>
      </c>
      <c r="G514" s="263" t="s">
        <v>143</v>
      </c>
      <c r="H514" s="264">
        <v>0.319</v>
      </c>
      <c r="I514" s="265"/>
      <c r="J514" s="266">
        <f>ROUND(I514*H514,2)</f>
        <v>0</v>
      </c>
      <c r="K514" s="262" t="s">
        <v>144</v>
      </c>
      <c r="L514" s="267"/>
      <c r="M514" s="268" t="s">
        <v>21</v>
      </c>
      <c r="N514" s="269" t="s">
        <v>43</v>
      </c>
      <c r="O514" s="42"/>
      <c r="P514" s="202">
        <f>O514*H514</f>
        <v>0</v>
      </c>
      <c r="Q514" s="202">
        <v>0.55</v>
      </c>
      <c r="R514" s="202">
        <f>Q514*H514</f>
        <v>0.17545000000000002</v>
      </c>
      <c r="S514" s="202">
        <v>0</v>
      </c>
      <c r="T514" s="203">
        <f>S514*H514</f>
        <v>0</v>
      </c>
      <c r="AR514" s="24" t="s">
        <v>347</v>
      </c>
      <c r="AT514" s="24" t="s">
        <v>369</v>
      </c>
      <c r="AU514" s="24" t="s">
        <v>82</v>
      </c>
      <c r="AY514" s="24" t="s">
        <v>138</v>
      </c>
      <c r="BE514" s="204">
        <f>IF(N514="základní",J514,0)</f>
        <v>0</v>
      </c>
      <c r="BF514" s="204">
        <f>IF(N514="snížená",J514,0)</f>
        <v>0</v>
      </c>
      <c r="BG514" s="204">
        <f>IF(N514="zákl. přenesená",J514,0)</f>
        <v>0</v>
      </c>
      <c r="BH514" s="204">
        <f>IF(N514="sníž. přenesená",J514,0)</f>
        <v>0</v>
      </c>
      <c r="BI514" s="204">
        <f>IF(N514="nulová",J514,0)</f>
        <v>0</v>
      </c>
      <c r="BJ514" s="24" t="s">
        <v>80</v>
      </c>
      <c r="BK514" s="204">
        <f>ROUND(I514*H514,2)</f>
        <v>0</v>
      </c>
      <c r="BL514" s="24" t="s">
        <v>223</v>
      </c>
      <c r="BM514" s="24" t="s">
        <v>802</v>
      </c>
    </row>
    <row r="515" spans="2:51" s="12" customFormat="1" ht="13.5">
      <c r="B515" s="219"/>
      <c r="C515" s="220"/>
      <c r="D515" s="205" t="s">
        <v>149</v>
      </c>
      <c r="E515" s="232" t="s">
        <v>21</v>
      </c>
      <c r="F515" s="233" t="s">
        <v>803</v>
      </c>
      <c r="G515" s="220"/>
      <c r="H515" s="234">
        <v>0.277</v>
      </c>
      <c r="I515" s="225"/>
      <c r="J515" s="220"/>
      <c r="K515" s="220"/>
      <c r="L515" s="226"/>
      <c r="M515" s="227"/>
      <c r="N515" s="228"/>
      <c r="O515" s="228"/>
      <c r="P515" s="228"/>
      <c r="Q515" s="228"/>
      <c r="R515" s="228"/>
      <c r="S515" s="228"/>
      <c r="T515" s="229"/>
      <c r="AT515" s="230" t="s">
        <v>149</v>
      </c>
      <c r="AU515" s="230" t="s">
        <v>82</v>
      </c>
      <c r="AV515" s="12" t="s">
        <v>82</v>
      </c>
      <c r="AW515" s="12" t="s">
        <v>35</v>
      </c>
      <c r="AX515" s="12" t="s">
        <v>80</v>
      </c>
      <c r="AY515" s="230" t="s">
        <v>138</v>
      </c>
    </row>
    <row r="516" spans="2:51" s="12" customFormat="1" ht="13.5">
      <c r="B516" s="219"/>
      <c r="C516" s="220"/>
      <c r="D516" s="221" t="s">
        <v>149</v>
      </c>
      <c r="E516" s="220"/>
      <c r="F516" s="223" t="s">
        <v>804</v>
      </c>
      <c r="G516" s="220"/>
      <c r="H516" s="224">
        <v>0.319</v>
      </c>
      <c r="I516" s="225"/>
      <c r="J516" s="220"/>
      <c r="K516" s="220"/>
      <c r="L516" s="226"/>
      <c r="M516" s="227"/>
      <c r="N516" s="228"/>
      <c r="O516" s="228"/>
      <c r="P516" s="228"/>
      <c r="Q516" s="228"/>
      <c r="R516" s="228"/>
      <c r="S516" s="228"/>
      <c r="T516" s="229"/>
      <c r="AT516" s="230" t="s">
        <v>149</v>
      </c>
      <c r="AU516" s="230" t="s">
        <v>82</v>
      </c>
      <c r="AV516" s="12" t="s">
        <v>82</v>
      </c>
      <c r="AW516" s="12" t="s">
        <v>6</v>
      </c>
      <c r="AX516" s="12" t="s">
        <v>80</v>
      </c>
      <c r="AY516" s="230" t="s">
        <v>138</v>
      </c>
    </row>
    <row r="517" spans="2:65" s="1" customFormat="1" ht="22.5" customHeight="1">
      <c r="B517" s="41"/>
      <c r="C517" s="193" t="s">
        <v>805</v>
      </c>
      <c r="D517" s="193" t="s">
        <v>140</v>
      </c>
      <c r="E517" s="194" t="s">
        <v>806</v>
      </c>
      <c r="F517" s="195" t="s">
        <v>807</v>
      </c>
      <c r="G517" s="196" t="s">
        <v>808</v>
      </c>
      <c r="H517" s="197">
        <v>20</v>
      </c>
      <c r="I517" s="198"/>
      <c r="J517" s="199">
        <f>ROUND(I517*H517,2)</f>
        <v>0</v>
      </c>
      <c r="K517" s="195" t="s">
        <v>144</v>
      </c>
      <c r="L517" s="61"/>
      <c r="M517" s="200" t="s">
        <v>21</v>
      </c>
      <c r="N517" s="201" t="s">
        <v>43</v>
      </c>
      <c r="O517" s="42"/>
      <c r="P517" s="202">
        <f>O517*H517</f>
        <v>0</v>
      </c>
      <c r="Q517" s="202">
        <v>0</v>
      </c>
      <c r="R517" s="202">
        <f>Q517*H517</f>
        <v>0</v>
      </c>
      <c r="S517" s="202">
        <v>0</v>
      </c>
      <c r="T517" s="203">
        <f>S517*H517</f>
        <v>0</v>
      </c>
      <c r="AR517" s="24" t="s">
        <v>223</v>
      </c>
      <c r="AT517" s="24" t="s">
        <v>140</v>
      </c>
      <c r="AU517" s="24" t="s">
        <v>82</v>
      </c>
      <c r="AY517" s="24" t="s">
        <v>138</v>
      </c>
      <c r="BE517" s="204">
        <f>IF(N517="základní",J517,0)</f>
        <v>0</v>
      </c>
      <c r="BF517" s="204">
        <f>IF(N517="snížená",J517,0)</f>
        <v>0</v>
      </c>
      <c r="BG517" s="204">
        <f>IF(N517="zákl. přenesená",J517,0)</f>
        <v>0</v>
      </c>
      <c r="BH517" s="204">
        <f>IF(N517="sníž. přenesená",J517,0)</f>
        <v>0</v>
      </c>
      <c r="BI517" s="204">
        <f>IF(N517="nulová",J517,0)</f>
        <v>0</v>
      </c>
      <c r="BJ517" s="24" t="s">
        <v>80</v>
      </c>
      <c r="BK517" s="204">
        <f>ROUND(I517*H517,2)</f>
        <v>0</v>
      </c>
      <c r="BL517" s="24" t="s">
        <v>223</v>
      </c>
      <c r="BM517" s="24" t="s">
        <v>809</v>
      </c>
    </row>
    <row r="518" spans="2:47" s="1" customFormat="1" ht="54">
      <c r="B518" s="41"/>
      <c r="C518" s="63"/>
      <c r="D518" s="221" t="s">
        <v>147</v>
      </c>
      <c r="E518" s="63"/>
      <c r="F518" s="231" t="s">
        <v>810</v>
      </c>
      <c r="G518" s="63"/>
      <c r="H518" s="63"/>
      <c r="I518" s="163"/>
      <c r="J518" s="63"/>
      <c r="K518" s="63"/>
      <c r="L518" s="61"/>
      <c r="M518" s="207"/>
      <c r="N518" s="42"/>
      <c r="O518" s="42"/>
      <c r="P518" s="42"/>
      <c r="Q518" s="42"/>
      <c r="R518" s="42"/>
      <c r="S518" s="42"/>
      <c r="T518" s="78"/>
      <c r="AT518" s="24" t="s">
        <v>147</v>
      </c>
      <c r="AU518" s="24" t="s">
        <v>82</v>
      </c>
    </row>
    <row r="519" spans="2:65" s="1" customFormat="1" ht="22.5" customHeight="1">
      <c r="B519" s="41"/>
      <c r="C519" s="260" t="s">
        <v>811</v>
      </c>
      <c r="D519" s="260" t="s">
        <v>369</v>
      </c>
      <c r="E519" s="261" t="s">
        <v>812</v>
      </c>
      <c r="F519" s="262" t="s">
        <v>813</v>
      </c>
      <c r="G519" s="263" t="s">
        <v>814</v>
      </c>
      <c r="H519" s="264">
        <v>1</v>
      </c>
      <c r="I519" s="265"/>
      <c r="J519" s="266">
        <f>ROUND(I519*H519,2)</f>
        <v>0</v>
      </c>
      <c r="K519" s="262" t="s">
        <v>21</v>
      </c>
      <c r="L519" s="267"/>
      <c r="M519" s="268" t="s">
        <v>21</v>
      </c>
      <c r="N519" s="269" t="s">
        <v>43</v>
      </c>
      <c r="O519" s="42"/>
      <c r="P519" s="202">
        <f>O519*H519</f>
        <v>0</v>
      </c>
      <c r="Q519" s="202">
        <v>0</v>
      </c>
      <c r="R519" s="202">
        <f>Q519*H519</f>
        <v>0</v>
      </c>
      <c r="S519" s="202">
        <v>0</v>
      </c>
      <c r="T519" s="203">
        <f>S519*H519</f>
        <v>0</v>
      </c>
      <c r="AR519" s="24" t="s">
        <v>347</v>
      </c>
      <c r="AT519" s="24" t="s">
        <v>369</v>
      </c>
      <c r="AU519" s="24" t="s">
        <v>82</v>
      </c>
      <c r="AY519" s="24" t="s">
        <v>138</v>
      </c>
      <c r="BE519" s="204">
        <f>IF(N519="základní",J519,0)</f>
        <v>0</v>
      </c>
      <c r="BF519" s="204">
        <f>IF(N519="snížená",J519,0)</f>
        <v>0</v>
      </c>
      <c r="BG519" s="204">
        <f>IF(N519="zákl. přenesená",J519,0)</f>
        <v>0</v>
      </c>
      <c r="BH519" s="204">
        <f>IF(N519="sníž. přenesená",J519,0)</f>
        <v>0</v>
      </c>
      <c r="BI519" s="204">
        <f>IF(N519="nulová",J519,0)</f>
        <v>0</v>
      </c>
      <c r="BJ519" s="24" t="s">
        <v>80</v>
      </c>
      <c r="BK519" s="204">
        <f>ROUND(I519*H519,2)</f>
        <v>0</v>
      </c>
      <c r="BL519" s="24" t="s">
        <v>223</v>
      </c>
      <c r="BM519" s="24" t="s">
        <v>815</v>
      </c>
    </row>
    <row r="520" spans="2:65" s="1" customFormat="1" ht="22.5" customHeight="1">
      <c r="B520" s="41"/>
      <c r="C520" s="193" t="s">
        <v>816</v>
      </c>
      <c r="D520" s="193" t="s">
        <v>140</v>
      </c>
      <c r="E520" s="194" t="s">
        <v>817</v>
      </c>
      <c r="F520" s="195" t="s">
        <v>818</v>
      </c>
      <c r="G520" s="196" t="s">
        <v>591</v>
      </c>
      <c r="H520" s="270"/>
      <c r="I520" s="198"/>
      <c r="J520" s="199">
        <f>ROUND(I520*H520,2)</f>
        <v>0</v>
      </c>
      <c r="K520" s="195" t="s">
        <v>144</v>
      </c>
      <c r="L520" s="61"/>
      <c r="M520" s="200" t="s">
        <v>21</v>
      </c>
      <c r="N520" s="201" t="s">
        <v>43</v>
      </c>
      <c r="O520" s="42"/>
      <c r="P520" s="202">
        <f>O520*H520</f>
        <v>0</v>
      </c>
      <c r="Q520" s="202">
        <v>0</v>
      </c>
      <c r="R520" s="202">
        <f>Q520*H520</f>
        <v>0</v>
      </c>
      <c r="S520" s="202">
        <v>0</v>
      </c>
      <c r="T520" s="203">
        <f>S520*H520</f>
        <v>0</v>
      </c>
      <c r="AR520" s="24" t="s">
        <v>223</v>
      </c>
      <c r="AT520" s="24" t="s">
        <v>140</v>
      </c>
      <c r="AU520" s="24" t="s">
        <v>82</v>
      </c>
      <c r="AY520" s="24" t="s">
        <v>138</v>
      </c>
      <c r="BE520" s="204">
        <f>IF(N520="základní",J520,0)</f>
        <v>0</v>
      </c>
      <c r="BF520" s="204">
        <f>IF(N520="snížená",J520,0)</f>
        <v>0</v>
      </c>
      <c r="BG520" s="204">
        <f>IF(N520="zákl. přenesená",J520,0)</f>
        <v>0</v>
      </c>
      <c r="BH520" s="204">
        <f>IF(N520="sníž. přenesená",J520,0)</f>
        <v>0</v>
      </c>
      <c r="BI520" s="204">
        <f>IF(N520="nulová",J520,0)</f>
        <v>0</v>
      </c>
      <c r="BJ520" s="24" t="s">
        <v>80</v>
      </c>
      <c r="BK520" s="204">
        <f>ROUND(I520*H520,2)</f>
        <v>0</v>
      </c>
      <c r="BL520" s="24" t="s">
        <v>223</v>
      </c>
      <c r="BM520" s="24" t="s">
        <v>819</v>
      </c>
    </row>
    <row r="521" spans="2:47" s="1" customFormat="1" ht="121.5">
      <c r="B521" s="41"/>
      <c r="C521" s="63"/>
      <c r="D521" s="205" t="s">
        <v>147</v>
      </c>
      <c r="E521" s="63"/>
      <c r="F521" s="206" t="s">
        <v>820</v>
      </c>
      <c r="G521" s="63"/>
      <c r="H521" s="63"/>
      <c r="I521" s="163"/>
      <c r="J521" s="63"/>
      <c r="K521" s="63"/>
      <c r="L521" s="61"/>
      <c r="M521" s="207"/>
      <c r="N521" s="42"/>
      <c r="O521" s="42"/>
      <c r="P521" s="42"/>
      <c r="Q521" s="42"/>
      <c r="R521" s="42"/>
      <c r="S521" s="42"/>
      <c r="T521" s="78"/>
      <c r="AT521" s="24" t="s">
        <v>147</v>
      </c>
      <c r="AU521" s="24" t="s">
        <v>82</v>
      </c>
    </row>
    <row r="522" spans="2:63" s="10" customFormat="1" ht="29.85" customHeight="1">
      <c r="B522" s="176"/>
      <c r="C522" s="177"/>
      <c r="D522" s="190" t="s">
        <v>71</v>
      </c>
      <c r="E522" s="191" t="s">
        <v>821</v>
      </c>
      <c r="F522" s="191" t="s">
        <v>822</v>
      </c>
      <c r="G522" s="177"/>
      <c r="H522" s="177"/>
      <c r="I522" s="180"/>
      <c r="J522" s="192">
        <f>BK522</f>
        <v>0</v>
      </c>
      <c r="K522" s="177"/>
      <c r="L522" s="182"/>
      <c r="M522" s="183"/>
      <c r="N522" s="184"/>
      <c r="O522" s="184"/>
      <c r="P522" s="185">
        <f>SUM(P523:P547)</f>
        <v>0</v>
      </c>
      <c r="Q522" s="184"/>
      <c r="R522" s="185">
        <f>SUM(R523:R547)</f>
        <v>0.9896405</v>
      </c>
      <c r="S522" s="184"/>
      <c r="T522" s="186">
        <f>SUM(T523:T547)</f>
        <v>0</v>
      </c>
      <c r="AR522" s="187" t="s">
        <v>82</v>
      </c>
      <c r="AT522" s="188" t="s">
        <v>71</v>
      </c>
      <c r="AU522" s="188" t="s">
        <v>80</v>
      </c>
      <c r="AY522" s="187" t="s">
        <v>138</v>
      </c>
      <c r="BK522" s="189">
        <f>SUM(BK523:BK547)</f>
        <v>0</v>
      </c>
    </row>
    <row r="523" spans="2:65" s="1" customFormat="1" ht="31.5" customHeight="1">
      <c r="B523" s="41"/>
      <c r="C523" s="193" t="s">
        <v>823</v>
      </c>
      <c r="D523" s="193" t="s">
        <v>140</v>
      </c>
      <c r="E523" s="194" t="s">
        <v>824</v>
      </c>
      <c r="F523" s="195" t="s">
        <v>825</v>
      </c>
      <c r="G523" s="196" t="s">
        <v>175</v>
      </c>
      <c r="H523" s="197">
        <v>116.319</v>
      </c>
      <c r="I523" s="198"/>
      <c r="J523" s="199">
        <f>ROUND(I523*H523,2)</f>
        <v>0</v>
      </c>
      <c r="K523" s="195" t="s">
        <v>144</v>
      </c>
      <c r="L523" s="61"/>
      <c r="M523" s="200" t="s">
        <v>21</v>
      </c>
      <c r="N523" s="201" t="s">
        <v>43</v>
      </c>
      <c r="O523" s="42"/>
      <c r="P523" s="202">
        <f>O523*H523</f>
        <v>0</v>
      </c>
      <c r="Q523" s="202">
        <v>0.00684</v>
      </c>
      <c r="R523" s="202">
        <f>Q523*H523</f>
        <v>0.79562196</v>
      </c>
      <c r="S523" s="202">
        <v>0</v>
      </c>
      <c r="T523" s="203">
        <f>S523*H523</f>
        <v>0</v>
      </c>
      <c r="AR523" s="24" t="s">
        <v>223</v>
      </c>
      <c r="AT523" s="24" t="s">
        <v>140</v>
      </c>
      <c r="AU523" s="24" t="s">
        <v>82</v>
      </c>
      <c r="AY523" s="24" t="s">
        <v>138</v>
      </c>
      <c r="BE523" s="204">
        <f>IF(N523="základní",J523,0)</f>
        <v>0</v>
      </c>
      <c r="BF523" s="204">
        <f>IF(N523="snížená",J523,0)</f>
        <v>0</v>
      </c>
      <c r="BG523" s="204">
        <f>IF(N523="zákl. přenesená",J523,0)</f>
        <v>0</v>
      </c>
      <c r="BH523" s="204">
        <f>IF(N523="sníž. přenesená",J523,0)</f>
        <v>0</v>
      </c>
      <c r="BI523" s="204">
        <f>IF(N523="nulová",J523,0)</f>
        <v>0</v>
      </c>
      <c r="BJ523" s="24" t="s">
        <v>80</v>
      </c>
      <c r="BK523" s="204">
        <f>ROUND(I523*H523,2)</f>
        <v>0</v>
      </c>
      <c r="BL523" s="24" t="s">
        <v>223</v>
      </c>
      <c r="BM523" s="24" t="s">
        <v>826</v>
      </c>
    </row>
    <row r="524" spans="2:51" s="11" customFormat="1" ht="13.5">
      <c r="B524" s="208"/>
      <c r="C524" s="209"/>
      <c r="D524" s="205" t="s">
        <v>149</v>
      </c>
      <c r="E524" s="210" t="s">
        <v>21</v>
      </c>
      <c r="F524" s="211" t="s">
        <v>481</v>
      </c>
      <c r="G524" s="209"/>
      <c r="H524" s="212" t="s">
        <v>21</v>
      </c>
      <c r="I524" s="213"/>
      <c r="J524" s="209"/>
      <c r="K524" s="209"/>
      <c r="L524" s="214"/>
      <c r="M524" s="215"/>
      <c r="N524" s="216"/>
      <c r="O524" s="216"/>
      <c r="P524" s="216"/>
      <c r="Q524" s="216"/>
      <c r="R524" s="216"/>
      <c r="S524" s="216"/>
      <c r="T524" s="217"/>
      <c r="AT524" s="218" t="s">
        <v>149</v>
      </c>
      <c r="AU524" s="218" t="s">
        <v>82</v>
      </c>
      <c r="AV524" s="11" t="s">
        <v>80</v>
      </c>
      <c r="AW524" s="11" t="s">
        <v>35</v>
      </c>
      <c r="AX524" s="11" t="s">
        <v>72</v>
      </c>
      <c r="AY524" s="218" t="s">
        <v>138</v>
      </c>
    </row>
    <row r="525" spans="2:51" s="12" customFormat="1" ht="13.5">
      <c r="B525" s="219"/>
      <c r="C525" s="220"/>
      <c r="D525" s="205" t="s">
        <v>149</v>
      </c>
      <c r="E525" s="232" t="s">
        <v>21</v>
      </c>
      <c r="F525" s="233" t="s">
        <v>482</v>
      </c>
      <c r="G525" s="220"/>
      <c r="H525" s="234">
        <v>45.728</v>
      </c>
      <c r="I525" s="225"/>
      <c r="J525" s="220"/>
      <c r="K525" s="220"/>
      <c r="L525" s="226"/>
      <c r="M525" s="227"/>
      <c r="N525" s="228"/>
      <c r="O525" s="228"/>
      <c r="P525" s="228"/>
      <c r="Q525" s="228"/>
      <c r="R525" s="228"/>
      <c r="S525" s="228"/>
      <c r="T525" s="229"/>
      <c r="AT525" s="230" t="s">
        <v>149</v>
      </c>
      <c r="AU525" s="230" t="s">
        <v>82</v>
      </c>
      <c r="AV525" s="12" t="s">
        <v>82</v>
      </c>
      <c r="AW525" s="12" t="s">
        <v>35</v>
      </c>
      <c r="AX525" s="12" t="s">
        <v>72</v>
      </c>
      <c r="AY525" s="230" t="s">
        <v>138</v>
      </c>
    </row>
    <row r="526" spans="2:51" s="12" customFormat="1" ht="13.5">
      <c r="B526" s="219"/>
      <c r="C526" s="220"/>
      <c r="D526" s="205" t="s">
        <v>149</v>
      </c>
      <c r="E526" s="232" t="s">
        <v>21</v>
      </c>
      <c r="F526" s="233" t="s">
        <v>483</v>
      </c>
      <c r="G526" s="220"/>
      <c r="H526" s="234">
        <v>70.591</v>
      </c>
      <c r="I526" s="225"/>
      <c r="J526" s="220"/>
      <c r="K526" s="220"/>
      <c r="L526" s="226"/>
      <c r="M526" s="227"/>
      <c r="N526" s="228"/>
      <c r="O526" s="228"/>
      <c r="P526" s="228"/>
      <c r="Q526" s="228"/>
      <c r="R526" s="228"/>
      <c r="S526" s="228"/>
      <c r="T526" s="229"/>
      <c r="AT526" s="230" t="s">
        <v>149</v>
      </c>
      <c r="AU526" s="230" t="s">
        <v>82</v>
      </c>
      <c r="AV526" s="12" t="s">
        <v>82</v>
      </c>
      <c r="AW526" s="12" t="s">
        <v>35</v>
      </c>
      <c r="AX526" s="12" t="s">
        <v>72</v>
      </c>
      <c r="AY526" s="230" t="s">
        <v>138</v>
      </c>
    </row>
    <row r="527" spans="2:51" s="13" customFormat="1" ht="13.5">
      <c r="B527" s="235"/>
      <c r="C527" s="236"/>
      <c r="D527" s="221" t="s">
        <v>149</v>
      </c>
      <c r="E527" s="237" t="s">
        <v>21</v>
      </c>
      <c r="F527" s="238" t="s">
        <v>213</v>
      </c>
      <c r="G527" s="236"/>
      <c r="H527" s="239">
        <v>116.319</v>
      </c>
      <c r="I527" s="240"/>
      <c r="J527" s="236"/>
      <c r="K527" s="236"/>
      <c r="L527" s="241"/>
      <c r="M527" s="242"/>
      <c r="N527" s="243"/>
      <c r="O527" s="243"/>
      <c r="P527" s="243"/>
      <c r="Q527" s="243"/>
      <c r="R527" s="243"/>
      <c r="S527" s="243"/>
      <c r="T527" s="244"/>
      <c r="AT527" s="245" t="s">
        <v>149</v>
      </c>
      <c r="AU527" s="245" t="s">
        <v>82</v>
      </c>
      <c r="AV527" s="13" t="s">
        <v>145</v>
      </c>
      <c r="AW527" s="13" t="s">
        <v>35</v>
      </c>
      <c r="AX527" s="13" t="s">
        <v>80</v>
      </c>
      <c r="AY527" s="245" t="s">
        <v>138</v>
      </c>
    </row>
    <row r="528" spans="2:65" s="1" customFormat="1" ht="22.5" customHeight="1">
      <c r="B528" s="41"/>
      <c r="C528" s="193" t="s">
        <v>827</v>
      </c>
      <c r="D528" s="193" t="s">
        <v>140</v>
      </c>
      <c r="E528" s="194" t="s">
        <v>828</v>
      </c>
      <c r="F528" s="195" t="s">
        <v>829</v>
      </c>
      <c r="G528" s="196" t="s">
        <v>267</v>
      </c>
      <c r="H528" s="197">
        <v>10.05</v>
      </c>
      <c r="I528" s="198"/>
      <c r="J528" s="199">
        <f>ROUND(I528*H528,2)</f>
        <v>0</v>
      </c>
      <c r="K528" s="195" t="s">
        <v>144</v>
      </c>
      <c r="L528" s="61"/>
      <c r="M528" s="200" t="s">
        <v>21</v>
      </c>
      <c r="N528" s="201" t="s">
        <v>43</v>
      </c>
      <c r="O528" s="42"/>
      <c r="P528" s="202">
        <f>O528*H528</f>
        <v>0</v>
      </c>
      <c r="Q528" s="202">
        <v>0.00377</v>
      </c>
      <c r="R528" s="202">
        <f>Q528*H528</f>
        <v>0.0378885</v>
      </c>
      <c r="S528" s="202">
        <v>0</v>
      </c>
      <c r="T528" s="203">
        <f>S528*H528</f>
        <v>0</v>
      </c>
      <c r="AR528" s="24" t="s">
        <v>223</v>
      </c>
      <c r="AT528" s="24" t="s">
        <v>140</v>
      </c>
      <c r="AU528" s="24" t="s">
        <v>82</v>
      </c>
      <c r="AY528" s="24" t="s">
        <v>138</v>
      </c>
      <c r="BE528" s="204">
        <f>IF(N528="základní",J528,0)</f>
        <v>0</v>
      </c>
      <c r="BF528" s="204">
        <f>IF(N528="snížená",J528,0)</f>
        <v>0</v>
      </c>
      <c r="BG528" s="204">
        <f>IF(N528="zákl. přenesená",J528,0)</f>
        <v>0</v>
      </c>
      <c r="BH528" s="204">
        <f>IF(N528="sníž. přenesená",J528,0)</f>
        <v>0</v>
      </c>
      <c r="BI528" s="204">
        <f>IF(N528="nulová",J528,0)</f>
        <v>0</v>
      </c>
      <c r="BJ528" s="24" t="s">
        <v>80</v>
      </c>
      <c r="BK528" s="204">
        <f>ROUND(I528*H528,2)</f>
        <v>0</v>
      </c>
      <c r="BL528" s="24" t="s">
        <v>223</v>
      </c>
      <c r="BM528" s="24" t="s">
        <v>830</v>
      </c>
    </row>
    <row r="529" spans="2:65" s="1" customFormat="1" ht="22.5" customHeight="1">
      <c r="B529" s="41"/>
      <c r="C529" s="193" t="s">
        <v>831</v>
      </c>
      <c r="D529" s="193" t="s">
        <v>140</v>
      </c>
      <c r="E529" s="194" t="s">
        <v>832</v>
      </c>
      <c r="F529" s="195" t="s">
        <v>833</v>
      </c>
      <c r="G529" s="196" t="s">
        <v>267</v>
      </c>
      <c r="H529" s="197">
        <v>23.148</v>
      </c>
      <c r="I529" s="198"/>
      <c r="J529" s="199">
        <f>ROUND(I529*H529,2)</f>
        <v>0</v>
      </c>
      <c r="K529" s="195" t="s">
        <v>144</v>
      </c>
      <c r="L529" s="61"/>
      <c r="M529" s="200" t="s">
        <v>21</v>
      </c>
      <c r="N529" s="201" t="s">
        <v>43</v>
      </c>
      <c r="O529" s="42"/>
      <c r="P529" s="202">
        <f>O529*H529</f>
        <v>0</v>
      </c>
      <c r="Q529" s="202">
        <v>0.00148</v>
      </c>
      <c r="R529" s="202">
        <f>Q529*H529</f>
        <v>0.03425904</v>
      </c>
      <c r="S529" s="202">
        <v>0</v>
      </c>
      <c r="T529" s="203">
        <f>S529*H529</f>
        <v>0</v>
      </c>
      <c r="AR529" s="24" t="s">
        <v>223</v>
      </c>
      <c r="AT529" s="24" t="s">
        <v>140</v>
      </c>
      <c r="AU529" s="24" t="s">
        <v>82</v>
      </c>
      <c r="AY529" s="24" t="s">
        <v>138</v>
      </c>
      <c r="BE529" s="204">
        <f>IF(N529="základní",J529,0)</f>
        <v>0</v>
      </c>
      <c r="BF529" s="204">
        <f>IF(N529="snížená",J529,0)</f>
        <v>0</v>
      </c>
      <c r="BG529" s="204">
        <f>IF(N529="zákl. přenesená",J529,0)</f>
        <v>0</v>
      </c>
      <c r="BH529" s="204">
        <f>IF(N529="sníž. přenesená",J529,0)</f>
        <v>0</v>
      </c>
      <c r="BI529" s="204">
        <f>IF(N529="nulová",J529,0)</f>
        <v>0</v>
      </c>
      <c r="BJ529" s="24" t="s">
        <v>80</v>
      </c>
      <c r="BK529" s="204">
        <f>ROUND(I529*H529,2)</f>
        <v>0</v>
      </c>
      <c r="BL529" s="24" t="s">
        <v>223</v>
      </c>
      <c r="BM529" s="24" t="s">
        <v>834</v>
      </c>
    </row>
    <row r="530" spans="2:51" s="12" customFormat="1" ht="13.5">
      <c r="B530" s="219"/>
      <c r="C530" s="220"/>
      <c r="D530" s="205" t="s">
        <v>149</v>
      </c>
      <c r="E530" s="232" t="s">
        <v>21</v>
      </c>
      <c r="F530" s="233" t="s">
        <v>714</v>
      </c>
      <c r="G530" s="220"/>
      <c r="H530" s="234">
        <v>9.1</v>
      </c>
      <c r="I530" s="225"/>
      <c r="J530" s="220"/>
      <c r="K530" s="220"/>
      <c r="L530" s="226"/>
      <c r="M530" s="227"/>
      <c r="N530" s="228"/>
      <c r="O530" s="228"/>
      <c r="P530" s="228"/>
      <c r="Q530" s="228"/>
      <c r="R530" s="228"/>
      <c r="S530" s="228"/>
      <c r="T530" s="229"/>
      <c r="AT530" s="230" t="s">
        <v>149</v>
      </c>
      <c r="AU530" s="230" t="s">
        <v>82</v>
      </c>
      <c r="AV530" s="12" t="s">
        <v>82</v>
      </c>
      <c r="AW530" s="12" t="s">
        <v>35</v>
      </c>
      <c r="AX530" s="12" t="s">
        <v>72</v>
      </c>
      <c r="AY530" s="230" t="s">
        <v>138</v>
      </c>
    </row>
    <row r="531" spans="2:51" s="12" customFormat="1" ht="13.5">
      <c r="B531" s="219"/>
      <c r="C531" s="220"/>
      <c r="D531" s="205" t="s">
        <v>149</v>
      </c>
      <c r="E531" s="232" t="s">
        <v>21</v>
      </c>
      <c r="F531" s="233" t="s">
        <v>715</v>
      </c>
      <c r="G531" s="220"/>
      <c r="H531" s="234">
        <v>14.048</v>
      </c>
      <c r="I531" s="225"/>
      <c r="J531" s="220"/>
      <c r="K531" s="220"/>
      <c r="L531" s="226"/>
      <c r="M531" s="227"/>
      <c r="N531" s="228"/>
      <c r="O531" s="228"/>
      <c r="P531" s="228"/>
      <c r="Q531" s="228"/>
      <c r="R531" s="228"/>
      <c r="S531" s="228"/>
      <c r="T531" s="229"/>
      <c r="AT531" s="230" t="s">
        <v>149</v>
      </c>
      <c r="AU531" s="230" t="s">
        <v>82</v>
      </c>
      <c r="AV531" s="12" t="s">
        <v>82</v>
      </c>
      <c r="AW531" s="12" t="s">
        <v>35</v>
      </c>
      <c r="AX531" s="12" t="s">
        <v>72</v>
      </c>
      <c r="AY531" s="230" t="s">
        <v>138</v>
      </c>
    </row>
    <row r="532" spans="2:51" s="13" customFormat="1" ht="13.5">
      <c r="B532" s="235"/>
      <c r="C532" s="236"/>
      <c r="D532" s="221" t="s">
        <v>149</v>
      </c>
      <c r="E532" s="237" t="s">
        <v>21</v>
      </c>
      <c r="F532" s="238" t="s">
        <v>213</v>
      </c>
      <c r="G532" s="236"/>
      <c r="H532" s="239">
        <v>23.148</v>
      </c>
      <c r="I532" s="240"/>
      <c r="J532" s="236"/>
      <c r="K532" s="236"/>
      <c r="L532" s="241"/>
      <c r="M532" s="242"/>
      <c r="N532" s="243"/>
      <c r="O532" s="243"/>
      <c r="P532" s="243"/>
      <c r="Q532" s="243"/>
      <c r="R532" s="243"/>
      <c r="S532" s="243"/>
      <c r="T532" s="244"/>
      <c r="AT532" s="245" t="s">
        <v>149</v>
      </c>
      <c r="AU532" s="245" t="s">
        <v>82</v>
      </c>
      <c r="AV532" s="13" t="s">
        <v>145</v>
      </c>
      <c r="AW532" s="13" t="s">
        <v>35</v>
      </c>
      <c r="AX532" s="13" t="s">
        <v>80</v>
      </c>
      <c r="AY532" s="245" t="s">
        <v>138</v>
      </c>
    </row>
    <row r="533" spans="2:65" s="1" customFormat="1" ht="22.5" customHeight="1">
      <c r="B533" s="41"/>
      <c r="C533" s="193" t="s">
        <v>835</v>
      </c>
      <c r="D533" s="193" t="s">
        <v>140</v>
      </c>
      <c r="E533" s="194" t="s">
        <v>836</v>
      </c>
      <c r="F533" s="195" t="s">
        <v>837</v>
      </c>
      <c r="G533" s="196" t="s">
        <v>267</v>
      </c>
      <c r="H533" s="197">
        <v>20.1</v>
      </c>
      <c r="I533" s="198"/>
      <c r="J533" s="199">
        <f>ROUND(I533*H533,2)</f>
        <v>0</v>
      </c>
      <c r="K533" s="195" t="s">
        <v>144</v>
      </c>
      <c r="L533" s="61"/>
      <c r="M533" s="200" t="s">
        <v>21</v>
      </c>
      <c r="N533" s="201" t="s">
        <v>43</v>
      </c>
      <c r="O533" s="42"/>
      <c r="P533" s="202">
        <f>O533*H533</f>
        <v>0</v>
      </c>
      <c r="Q533" s="202">
        <v>0.00151</v>
      </c>
      <c r="R533" s="202">
        <f>Q533*H533</f>
        <v>0.030351000000000003</v>
      </c>
      <c r="S533" s="202">
        <v>0</v>
      </c>
      <c r="T533" s="203">
        <f>S533*H533</f>
        <v>0</v>
      </c>
      <c r="AR533" s="24" t="s">
        <v>223</v>
      </c>
      <c r="AT533" s="24" t="s">
        <v>140</v>
      </c>
      <c r="AU533" s="24" t="s">
        <v>82</v>
      </c>
      <c r="AY533" s="24" t="s">
        <v>138</v>
      </c>
      <c r="BE533" s="204">
        <f>IF(N533="základní",J533,0)</f>
        <v>0</v>
      </c>
      <c r="BF533" s="204">
        <f>IF(N533="snížená",J533,0)</f>
        <v>0</v>
      </c>
      <c r="BG533" s="204">
        <f>IF(N533="zákl. přenesená",J533,0)</f>
        <v>0</v>
      </c>
      <c r="BH533" s="204">
        <f>IF(N533="sníž. přenesená",J533,0)</f>
        <v>0</v>
      </c>
      <c r="BI533" s="204">
        <f>IF(N533="nulová",J533,0)</f>
        <v>0</v>
      </c>
      <c r="BJ533" s="24" t="s">
        <v>80</v>
      </c>
      <c r="BK533" s="204">
        <f>ROUND(I533*H533,2)</f>
        <v>0</v>
      </c>
      <c r="BL533" s="24" t="s">
        <v>223</v>
      </c>
      <c r="BM533" s="24" t="s">
        <v>838</v>
      </c>
    </row>
    <row r="534" spans="2:51" s="12" customFormat="1" ht="13.5">
      <c r="B534" s="219"/>
      <c r="C534" s="220"/>
      <c r="D534" s="221" t="s">
        <v>149</v>
      </c>
      <c r="E534" s="222" t="s">
        <v>21</v>
      </c>
      <c r="F534" s="223" t="s">
        <v>716</v>
      </c>
      <c r="G534" s="220"/>
      <c r="H534" s="224">
        <v>20.1</v>
      </c>
      <c r="I534" s="225"/>
      <c r="J534" s="220"/>
      <c r="K534" s="220"/>
      <c r="L534" s="226"/>
      <c r="M534" s="227"/>
      <c r="N534" s="228"/>
      <c r="O534" s="228"/>
      <c r="P534" s="228"/>
      <c r="Q534" s="228"/>
      <c r="R534" s="228"/>
      <c r="S534" s="228"/>
      <c r="T534" s="229"/>
      <c r="AT534" s="230" t="s">
        <v>149</v>
      </c>
      <c r="AU534" s="230" t="s">
        <v>82</v>
      </c>
      <c r="AV534" s="12" t="s">
        <v>82</v>
      </c>
      <c r="AW534" s="12" t="s">
        <v>35</v>
      </c>
      <c r="AX534" s="12" t="s">
        <v>80</v>
      </c>
      <c r="AY534" s="230" t="s">
        <v>138</v>
      </c>
    </row>
    <row r="535" spans="2:65" s="1" customFormat="1" ht="22.5" customHeight="1">
      <c r="B535" s="41"/>
      <c r="C535" s="193" t="s">
        <v>839</v>
      </c>
      <c r="D535" s="193" t="s">
        <v>140</v>
      </c>
      <c r="E535" s="194" t="s">
        <v>840</v>
      </c>
      <c r="F535" s="195" t="s">
        <v>841</v>
      </c>
      <c r="G535" s="196" t="s">
        <v>267</v>
      </c>
      <c r="H535" s="197">
        <v>4.6</v>
      </c>
      <c r="I535" s="198"/>
      <c r="J535" s="199">
        <f>ROUND(I535*H535,2)</f>
        <v>0</v>
      </c>
      <c r="K535" s="195" t="s">
        <v>144</v>
      </c>
      <c r="L535" s="61"/>
      <c r="M535" s="200" t="s">
        <v>21</v>
      </c>
      <c r="N535" s="201" t="s">
        <v>43</v>
      </c>
      <c r="O535" s="42"/>
      <c r="P535" s="202">
        <f>O535*H535</f>
        <v>0</v>
      </c>
      <c r="Q535" s="202">
        <v>0.00159</v>
      </c>
      <c r="R535" s="202">
        <f>Q535*H535</f>
        <v>0.007313999999999999</v>
      </c>
      <c r="S535" s="202">
        <v>0</v>
      </c>
      <c r="T535" s="203">
        <f>S535*H535</f>
        <v>0</v>
      </c>
      <c r="AR535" s="24" t="s">
        <v>223</v>
      </c>
      <c r="AT535" s="24" t="s">
        <v>140</v>
      </c>
      <c r="AU535" s="24" t="s">
        <v>82</v>
      </c>
      <c r="AY535" s="24" t="s">
        <v>138</v>
      </c>
      <c r="BE535" s="204">
        <f>IF(N535="základní",J535,0)</f>
        <v>0</v>
      </c>
      <c r="BF535" s="204">
        <f>IF(N535="snížená",J535,0)</f>
        <v>0</v>
      </c>
      <c r="BG535" s="204">
        <f>IF(N535="zákl. přenesená",J535,0)</f>
        <v>0</v>
      </c>
      <c r="BH535" s="204">
        <f>IF(N535="sníž. přenesená",J535,0)</f>
        <v>0</v>
      </c>
      <c r="BI535" s="204">
        <f>IF(N535="nulová",J535,0)</f>
        <v>0</v>
      </c>
      <c r="BJ535" s="24" t="s">
        <v>80</v>
      </c>
      <c r="BK535" s="204">
        <f>ROUND(I535*H535,2)</f>
        <v>0</v>
      </c>
      <c r="BL535" s="24" t="s">
        <v>223</v>
      </c>
      <c r="BM535" s="24" t="s">
        <v>842</v>
      </c>
    </row>
    <row r="536" spans="2:51" s="12" customFormat="1" ht="13.5">
      <c r="B536" s="219"/>
      <c r="C536" s="220"/>
      <c r="D536" s="221" t="s">
        <v>149</v>
      </c>
      <c r="E536" s="222" t="s">
        <v>21</v>
      </c>
      <c r="F536" s="223" t="s">
        <v>417</v>
      </c>
      <c r="G536" s="220"/>
      <c r="H536" s="224">
        <v>4.6</v>
      </c>
      <c r="I536" s="225"/>
      <c r="J536" s="220"/>
      <c r="K536" s="220"/>
      <c r="L536" s="226"/>
      <c r="M536" s="227"/>
      <c r="N536" s="228"/>
      <c r="O536" s="228"/>
      <c r="P536" s="228"/>
      <c r="Q536" s="228"/>
      <c r="R536" s="228"/>
      <c r="S536" s="228"/>
      <c r="T536" s="229"/>
      <c r="AT536" s="230" t="s">
        <v>149</v>
      </c>
      <c r="AU536" s="230" t="s">
        <v>82</v>
      </c>
      <c r="AV536" s="12" t="s">
        <v>82</v>
      </c>
      <c r="AW536" s="12" t="s">
        <v>35</v>
      </c>
      <c r="AX536" s="12" t="s">
        <v>80</v>
      </c>
      <c r="AY536" s="230" t="s">
        <v>138</v>
      </c>
    </row>
    <row r="537" spans="2:65" s="1" customFormat="1" ht="31.5" customHeight="1">
      <c r="B537" s="41"/>
      <c r="C537" s="193" t="s">
        <v>843</v>
      </c>
      <c r="D537" s="193" t="s">
        <v>140</v>
      </c>
      <c r="E537" s="194" t="s">
        <v>844</v>
      </c>
      <c r="F537" s="195" t="s">
        <v>845</v>
      </c>
      <c r="G537" s="196" t="s">
        <v>267</v>
      </c>
      <c r="H537" s="197">
        <v>3.2</v>
      </c>
      <c r="I537" s="198"/>
      <c r="J537" s="199">
        <f>ROUND(I537*H537,2)</f>
        <v>0</v>
      </c>
      <c r="K537" s="195" t="s">
        <v>144</v>
      </c>
      <c r="L537" s="61"/>
      <c r="M537" s="200" t="s">
        <v>21</v>
      </c>
      <c r="N537" s="201" t="s">
        <v>43</v>
      </c>
      <c r="O537" s="42"/>
      <c r="P537" s="202">
        <f>O537*H537</f>
        <v>0</v>
      </c>
      <c r="Q537" s="202">
        <v>0.00294</v>
      </c>
      <c r="R537" s="202">
        <f>Q537*H537</f>
        <v>0.009408</v>
      </c>
      <c r="S537" s="202">
        <v>0</v>
      </c>
      <c r="T537" s="203">
        <f>S537*H537</f>
        <v>0</v>
      </c>
      <c r="AR537" s="24" t="s">
        <v>223</v>
      </c>
      <c r="AT537" s="24" t="s">
        <v>140</v>
      </c>
      <c r="AU537" s="24" t="s">
        <v>82</v>
      </c>
      <c r="AY537" s="24" t="s">
        <v>138</v>
      </c>
      <c r="BE537" s="204">
        <f>IF(N537="základní",J537,0)</f>
        <v>0</v>
      </c>
      <c r="BF537" s="204">
        <f>IF(N537="snížená",J537,0)</f>
        <v>0</v>
      </c>
      <c r="BG537" s="204">
        <f>IF(N537="zákl. přenesená",J537,0)</f>
        <v>0</v>
      </c>
      <c r="BH537" s="204">
        <f>IF(N537="sníž. přenesená",J537,0)</f>
        <v>0</v>
      </c>
      <c r="BI537" s="204">
        <f>IF(N537="nulová",J537,0)</f>
        <v>0</v>
      </c>
      <c r="BJ537" s="24" t="s">
        <v>80</v>
      </c>
      <c r="BK537" s="204">
        <f>ROUND(I537*H537,2)</f>
        <v>0</v>
      </c>
      <c r="BL537" s="24" t="s">
        <v>223</v>
      </c>
      <c r="BM537" s="24" t="s">
        <v>846</v>
      </c>
    </row>
    <row r="538" spans="2:51" s="11" customFormat="1" ht="13.5">
      <c r="B538" s="208"/>
      <c r="C538" s="209"/>
      <c r="D538" s="205" t="s">
        <v>149</v>
      </c>
      <c r="E538" s="210" t="s">
        <v>21</v>
      </c>
      <c r="F538" s="211" t="s">
        <v>847</v>
      </c>
      <c r="G538" s="209"/>
      <c r="H538" s="212" t="s">
        <v>21</v>
      </c>
      <c r="I538" s="213"/>
      <c r="J538" s="209"/>
      <c r="K538" s="209"/>
      <c r="L538" s="214"/>
      <c r="M538" s="215"/>
      <c r="N538" s="216"/>
      <c r="O538" s="216"/>
      <c r="P538" s="216"/>
      <c r="Q538" s="216"/>
      <c r="R538" s="216"/>
      <c r="S538" s="216"/>
      <c r="T538" s="217"/>
      <c r="AT538" s="218" t="s">
        <v>149</v>
      </c>
      <c r="AU538" s="218" t="s">
        <v>82</v>
      </c>
      <c r="AV538" s="11" t="s">
        <v>80</v>
      </c>
      <c r="AW538" s="11" t="s">
        <v>35</v>
      </c>
      <c r="AX538" s="11" t="s">
        <v>72</v>
      </c>
      <c r="AY538" s="218" t="s">
        <v>138</v>
      </c>
    </row>
    <row r="539" spans="2:51" s="12" customFormat="1" ht="13.5">
      <c r="B539" s="219"/>
      <c r="C539" s="220"/>
      <c r="D539" s="221" t="s">
        <v>149</v>
      </c>
      <c r="E539" s="222" t="s">
        <v>21</v>
      </c>
      <c r="F539" s="223" t="s">
        <v>848</v>
      </c>
      <c r="G539" s="220"/>
      <c r="H539" s="224">
        <v>3.2</v>
      </c>
      <c r="I539" s="225"/>
      <c r="J539" s="220"/>
      <c r="K539" s="220"/>
      <c r="L539" s="226"/>
      <c r="M539" s="227"/>
      <c r="N539" s="228"/>
      <c r="O539" s="228"/>
      <c r="P539" s="228"/>
      <c r="Q539" s="228"/>
      <c r="R539" s="228"/>
      <c r="S539" s="228"/>
      <c r="T539" s="229"/>
      <c r="AT539" s="230" t="s">
        <v>149</v>
      </c>
      <c r="AU539" s="230" t="s">
        <v>82</v>
      </c>
      <c r="AV539" s="12" t="s">
        <v>82</v>
      </c>
      <c r="AW539" s="12" t="s">
        <v>35</v>
      </c>
      <c r="AX539" s="12" t="s">
        <v>80</v>
      </c>
      <c r="AY539" s="230" t="s">
        <v>138</v>
      </c>
    </row>
    <row r="540" spans="2:65" s="1" customFormat="1" ht="22.5" customHeight="1">
      <c r="B540" s="41"/>
      <c r="C540" s="193" t="s">
        <v>849</v>
      </c>
      <c r="D540" s="193" t="s">
        <v>140</v>
      </c>
      <c r="E540" s="194" t="s">
        <v>850</v>
      </c>
      <c r="F540" s="195" t="s">
        <v>851</v>
      </c>
      <c r="G540" s="196" t="s">
        <v>267</v>
      </c>
      <c r="H540" s="197">
        <v>20.1</v>
      </c>
      <c r="I540" s="198"/>
      <c r="J540" s="199">
        <f>ROUND(I540*H540,2)</f>
        <v>0</v>
      </c>
      <c r="K540" s="195" t="s">
        <v>144</v>
      </c>
      <c r="L540" s="61"/>
      <c r="M540" s="200" t="s">
        <v>21</v>
      </c>
      <c r="N540" s="201" t="s">
        <v>43</v>
      </c>
      <c r="O540" s="42"/>
      <c r="P540" s="202">
        <f>O540*H540</f>
        <v>0</v>
      </c>
      <c r="Q540" s="202">
        <v>0.00286</v>
      </c>
      <c r="R540" s="202">
        <f>Q540*H540</f>
        <v>0.05748600000000001</v>
      </c>
      <c r="S540" s="202">
        <v>0</v>
      </c>
      <c r="T540" s="203">
        <f>S540*H540</f>
        <v>0</v>
      </c>
      <c r="AR540" s="24" t="s">
        <v>223</v>
      </c>
      <c r="AT540" s="24" t="s">
        <v>140</v>
      </c>
      <c r="AU540" s="24" t="s">
        <v>82</v>
      </c>
      <c r="AY540" s="24" t="s">
        <v>138</v>
      </c>
      <c r="BE540" s="204">
        <f>IF(N540="základní",J540,0)</f>
        <v>0</v>
      </c>
      <c r="BF540" s="204">
        <f>IF(N540="snížená",J540,0)</f>
        <v>0</v>
      </c>
      <c r="BG540" s="204">
        <f>IF(N540="zákl. přenesená",J540,0)</f>
        <v>0</v>
      </c>
      <c r="BH540" s="204">
        <f>IF(N540="sníž. přenesená",J540,0)</f>
        <v>0</v>
      </c>
      <c r="BI540" s="204">
        <f>IF(N540="nulová",J540,0)</f>
        <v>0</v>
      </c>
      <c r="BJ540" s="24" t="s">
        <v>80</v>
      </c>
      <c r="BK540" s="204">
        <f>ROUND(I540*H540,2)</f>
        <v>0</v>
      </c>
      <c r="BL540" s="24" t="s">
        <v>223</v>
      </c>
      <c r="BM540" s="24" t="s">
        <v>852</v>
      </c>
    </row>
    <row r="541" spans="2:51" s="12" customFormat="1" ht="13.5">
      <c r="B541" s="219"/>
      <c r="C541" s="220"/>
      <c r="D541" s="221" t="s">
        <v>149</v>
      </c>
      <c r="E541" s="222" t="s">
        <v>21</v>
      </c>
      <c r="F541" s="223" t="s">
        <v>716</v>
      </c>
      <c r="G541" s="220"/>
      <c r="H541" s="224">
        <v>20.1</v>
      </c>
      <c r="I541" s="225"/>
      <c r="J541" s="220"/>
      <c r="K541" s="220"/>
      <c r="L541" s="226"/>
      <c r="M541" s="227"/>
      <c r="N541" s="228"/>
      <c r="O541" s="228"/>
      <c r="P541" s="228"/>
      <c r="Q541" s="228"/>
      <c r="R541" s="228"/>
      <c r="S541" s="228"/>
      <c r="T541" s="229"/>
      <c r="AT541" s="230" t="s">
        <v>149</v>
      </c>
      <c r="AU541" s="230" t="s">
        <v>82</v>
      </c>
      <c r="AV541" s="12" t="s">
        <v>82</v>
      </c>
      <c r="AW541" s="12" t="s">
        <v>35</v>
      </c>
      <c r="AX541" s="12" t="s">
        <v>80</v>
      </c>
      <c r="AY541" s="230" t="s">
        <v>138</v>
      </c>
    </row>
    <row r="542" spans="2:65" s="1" customFormat="1" ht="31.5" customHeight="1">
      <c r="B542" s="41"/>
      <c r="C542" s="193" t="s">
        <v>853</v>
      </c>
      <c r="D542" s="193" t="s">
        <v>140</v>
      </c>
      <c r="E542" s="194" t="s">
        <v>854</v>
      </c>
      <c r="F542" s="195" t="s">
        <v>855</v>
      </c>
      <c r="G542" s="196" t="s">
        <v>250</v>
      </c>
      <c r="H542" s="197">
        <v>2</v>
      </c>
      <c r="I542" s="198"/>
      <c r="J542" s="199">
        <f>ROUND(I542*H542,2)</f>
        <v>0</v>
      </c>
      <c r="K542" s="195" t="s">
        <v>144</v>
      </c>
      <c r="L542" s="61"/>
      <c r="M542" s="200" t="s">
        <v>21</v>
      </c>
      <c r="N542" s="201" t="s">
        <v>43</v>
      </c>
      <c r="O542" s="42"/>
      <c r="P542" s="202">
        <f>O542*H542</f>
        <v>0</v>
      </c>
      <c r="Q542" s="202">
        <v>0.00048</v>
      </c>
      <c r="R542" s="202">
        <f>Q542*H542</f>
        <v>0.00096</v>
      </c>
      <c r="S542" s="202">
        <v>0</v>
      </c>
      <c r="T542" s="203">
        <f>S542*H542</f>
        <v>0</v>
      </c>
      <c r="AR542" s="24" t="s">
        <v>223</v>
      </c>
      <c r="AT542" s="24" t="s">
        <v>140</v>
      </c>
      <c r="AU542" s="24" t="s">
        <v>82</v>
      </c>
      <c r="AY542" s="24" t="s">
        <v>138</v>
      </c>
      <c r="BE542" s="204">
        <f>IF(N542="základní",J542,0)</f>
        <v>0</v>
      </c>
      <c r="BF542" s="204">
        <f>IF(N542="snížená",J542,0)</f>
        <v>0</v>
      </c>
      <c r="BG542" s="204">
        <f>IF(N542="zákl. přenesená",J542,0)</f>
        <v>0</v>
      </c>
      <c r="BH542" s="204">
        <f>IF(N542="sníž. přenesená",J542,0)</f>
        <v>0</v>
      </c>
      <c r="BI542" s="204">
        <f>IF(N542="nulová",J542,0)</f>
        <v>0</v>
      </c>
      <c r="BJ542" s="24" t="s">
        <v>80</v>
      </c>
      <c r="BK542" s="204">
        <f>ROUND(I542*H542,2)</f>
        <v>0</v>
      </c>
      <c r="BL542" s="24" t="s">
        <v>223</v>
      </c>
      <c r="BM542" s="24" t="s">
        <v>856</v>
      </c>
    </row>
    <row r="543" spans="2:65" s="1" customFormat="1" ht="22.5" customHeight="1">
      <c r="B543" s="41"/>
      <c r="C543" s="193" t="s">
        <v>857</v>
      </c>
      <c r="D543" s="193" t="s">
        <v>140</v>
      </c>
      <c r="E543" s="194" t="s">
        <v>858</v>
      </c>
      <c r="F543" s="195" t="s">
        <v>859</v>
      </c>
      <c r="G543" s="196" t="s">
        <v>267</v>
      </c>
      <c r="H543" s="197">
        <v>20.1</v>
      </c>
      <c r="I543" s="198"/>
      <c r="J543" s="199">
        <f>ROUND(I543*H543,2)</f>
        <v>0</v>
      </c>
      <c r="K543" s="195" t="s">
        <v>21</v>
      </c>
      <c r="L543" s="61"/>
      <c r="M543" s="200" t="s">
        <v>21</v>
      </c>
      <c r="N543" s="201" t="s">
        <v>43</v>
      </c>
      <c r="O543" s="42"/>
      <c r="P543" s="202">
        <f>O543*H543</f>
        <v>0</v>
      </c>
      <c r="Q543" s="202">
        <v>0</v>
      </c>
      <c r="R543" s="202">
        <f>Q543*H543</f>
        <v>0</v>
      </c>
      <c r="S543" s="202">
        <v>0</v>
      </c>
      <c r="T543" s="203">
        <f>S543*H543</f>
        <v>0</v>
      </c>
      <c r="AR543" s="24" t="s">
        <v>223</v>
      </c>
      <c r="AT543" s="24" t="s">
        <v>140</v>
      </c>
      <c r="AU543" s="24" t="s">
        <v>82</v>
      </c>
      <c r="AY543" s="24" t="s">
        <v>138</v>
      </c>
      <c r="BE543" s="204">
        <f>IF(N543="základní",J543,0)</f>
        <v>0</v>
      </c>
      <c r="BF543" s="204">
        <f>IF(N543="snížená",J543,0)</f>
        <v>0</v>
      </c>
      <c r="BG543" s="204">
        <f>IF(N543="zákl. přenesená",J543,0)</f>
        <v>0</v>
      </c>
      <c r="BH543" s="204">
        <f>IF(N543="sníž. přenesená",J543,0)</f>
        <v>0</v>
      </c>
      <c r="BI543" s="204">
        <f>IF(N543="nulová",J543,0)</f>
        <v>0</v>
      </c>
      <c r="BJ543" s="24" t="s">
        <v>80</v>
      </c>
      <c r="BK543" s="204">
        <f>ROUND(I543*H543,2)</f>
        <v>0</v>
      </c>
      <c r="BL543" s="24" t="s">
        <v>223</v>
      </c>
      <c r="BM543" s="24" t="s">
        <v>860</v>
      </c>
    </row>
    <row r="544" spans="2:51" s="12" customFormat="1" ht="13.5">
      <c r="B544" s="219"/>
      <c r="C544" s="220"/>
      <c r="D544" s="221" t="s">
        <v>149</v>
      </c>
      <c r="E544" s="222" t="s">
        <v>21</v>
      </c>
      <c r="F544" s="223" t="s">
        <v>716</v>
      </c>
      <c r="G544" s="220"/>
      <c r="H544" s="224">
        <v>20.1</v>
      </c>
      <c r="I544" s="225"/>
      <c r="J544" s="220"/>
      <c r="K544" s="220"/>
      <c r="L544" s="226"/>
      <c r="M544" s="227"/>
      <c r="N544" s="228"/>
      <c r="O544" s="228"/>
      <c r="P544" s="228"/>
      <c r="Q544" s="228"/>
      <c r="R544" s="228"/>
      <c r="S544" s="228"/>
      <c r="T544" s="229"/>
      <c r="AT544" s="230" t="s">
        <v>149</v>
      </c>
      <c r="AU544" s="230" t="s">
        <v>82</v>
      </c>
      <c r="AV544" s="12" t="s">
        <v>82</v>
      </c>
      <c r="AW544" s="12" t="s">
        <v>35</v>
      </c>
      <c r="AX544" s="12" t="s">
        <v>80</v>
      </c>
      <c r="AY544" s="230" t="s">
        <v>138</v>
      </c>
    </row>
    <row r="545" spans="2:65" s="1" customFormat="1" ht="31.5" customHeight="1">
      <c r="B545" s="41"/>
      <c r="C545" s="193" t="s">
        <v>861</v>
      </c>
      <c r="D545" s="193" t="s">
        <v>140</v>
      </c>
      <c r="E545" s="194" t="s">
        <v>862</v>
      </c>
      <c r="F545" s="195" t="s">
        <v>863</v>
      </c>
      <c r="G545" s="196" t="s">
        <v>267</v>
      </c>
      <c r="H545" s="197">
        <v>5.6</v>
      </c>
      <c r="I545" s="198"/>
      <c r="J545" s="199">
        <f>ROUND(I545*H545,2)</f>
        <v>0</v>
      </c>
      <c r="K545" s="195" t="s">
        <v>144</v>
      </c>
      <c r="L545" s="61"/>
      <c r="M545" s="200" t="s">
        <v>21</v>
      </c>
      <c r="N545" s="201" t="s">
        <v>43</v>
      </c>
      <c r="O545" s="42"/>
      <c r="P545" s="202">
        <f>O545*H545</f>
        <v>0</v>
      </c>
      <c r="Q545" s="202">
        <v>0.00292</v>
      </c>
      <c r="R545" s="202">
        <f>Q545*H545</f>
        <v>0.016352</v>
      </c>
      <c r="S545" s="202">
        <v>0</v>
      </c>
      <c r="T545" s="203">
        <f>S545*H545</f>
        <v>0</v>
      </c>
      <c r="AR545" s="24" t="s">
        <v>223</v>
      </c>
      <c r="AT545" s="24" t="s">
        <v>140</v>
      </c>
      <c r="AU545" s="24" t="s">
        <v>82</v>
      </c>
      <c r="AY545" s="24" t="s">
        <v>138</v>
      </c>
      <c r="BE545" s="204">
        <f>IF(N545="základní",J545,0)</f>
        <v>0</v>
      </c>
      <c r="BF545" s="204">
        <f>IF(N545="snížená",J545,0)</f>
        <v>0</v>
      </c>
      <c r="BG545" s="204">
        <f>IF(N545="zákl. přenesená",J545,0)</f>
        <v>0</v>
      </c>
      <c r="BH545" s="204">
        <f>IF(N545="sníž. přenesená",J545,0)</f>
        <v>0</v>
      </c>
      <c r="BI545" s="204">
        <f>IF(N545="nulová",J545,0)</f>
        <v>0</v>
      </c>
      <c r="BJ545" s="24" t="s">
        <v>80</v>
      </c>
      <c r="BK545" s="204">
        <f>ROUND(I545*H545,2)</f>
        <v>0</v>
      </c>
      <c r="BL545" s="24" t="s">
        <v>223</v>
      </c>
      <c r="BM545" s="24" t="s">
        <v>864</v>
      </c>
    </row>
    <row r="546" spans="2:51" s="12" customFormat="1" ht="13.5">
      <c r="B546" s="219"/>
      <c r="C546" s="220"/>
      <c r="D546" s="221" t="s">
        <v>149</v>
      </c>
      <c r="E546" s="222" t="s">
        <v>21</v>
      </c>
      <c r="F546" s="223" t="s">
        <v>865</v>
      </c>
      <c r="G546" s="220"/>
      <c r="H546" s="224">
        <v>5.6</v>
      </c>
      <c r="I546" s="225"/>
      <c r="J546" s="220"/>
      <c r="K546" s="220"/>
      <c r="L546" s="226"/>
      <c r="M546" s="227"/>
      <c r="N546" s="228"/>
      <c r="O546" s="228"/>
      <c r="P546" s="228"/>
      <c r="Q546" s="228"/>
      <c r="R546" s="228"/>
      <c r="S546" s="228"/>
      <c r="T546" s="229"/>
      <c r="AT546" s="230" t="s">
        <v>149</v>
      </c>
      <c r="AU546" s="230" t="s">
        <v>82</v>
      </c>
      <c r="AV546" s="12" t="s">
        <v>82</v>
      </c>
      <c r="AW546" s="12" t="s">
        <v>35</v>
      </c>
      <c r="AX546" s="12" t="s">
        <v>80</v>
      </c>
      <c r="AY546" s="230" t="s">
        <v>138</v>
      </c>
    </row>
    <row r="547" spans="2:65" s="1" customFormat="1" ht="22.5" customHeight="1">
      <c r="B547" s="41"/>
      <c r="C547" s="193" t="s">
        <v>866</v>
      </c>
      <c r="D547" s="193" t="s">
        <v>140</v>
      </c>
      <c r="E547" s="194" t="s">
        <v>867</v>
      </c>
      <c r="F547" s="195" t="s">
        <v>868</v>
      </c>
      <c r="G547" s="196" t="s">
        <v>591</v>
      </c>
      <c r="H547" s="270"/>
      <c r="I547" s="198"/>
      <c r="J547" s="199">
        <f>ROUND(I547*H547,2)</f>
        <v>0</v>
      </c>
      <c r="K547" s="195" t="s">
        <v>144</v>
      </c>
      <c r="L547" s="61"/>
      <c r="M547" s="200" t="s">
        <v>21</v>
      </c>
      <c r="N547" s="201" t="s">
        <v>43</v>
      </c>
      <c r="O547" s="42"/>
      <c r="P547" s="202">
        <f>O547*H547</f>
        <v>0</v>
      </c>
      <c r="Q547" s="202">
        <v>0</v>
      </c>
      <c r="R547" s="202">
        <f>Q547*H547</f>
        <v>0</v>
      </c>
      <c r="S547" s="202">
        <v>0</v>
      </c>
      <c r="T547" s="203">
        <f>S547*H547</f>
        <v>0</v>
      </c>
      <c r="AR547" s="24" t="s">
        <v>223</v>
      </c>
      <c r="AT547" s="24" t="s">
        <v>140</v>
      </c>
      <c r="AU547" s="24" t="s">
        <v>82</v>
      </c>
      <c r="AY547" s="24" t="s">
        <v>138</v>
      </c>
      <c r="BE547" s="204">
        <f>IF(N547="základní",J547,0)</f>
        <v>0</v>
      </c>
      <c r="BF547" s="204">
        <f>IF(N547="snížená",J547,0)</f>
        <v>0</v>
      </c>
      <c r="BG547" s="204">
        <f>IF(N547="zákl. přenesená",J547,0)</f>
        <v>0</v>
      </c>
      <c r="BH547" s="204">
        <f>IF(N547="sníž. přenesená",J547,0)</f>
        <v>0</v>
      </c>
      <c r="BI547" s="204">
        <f>IF(N547="nulová",J547,0)</f>
        <v>0</v>
      </c>
      <c r="BJ547" s="24" t="s">
        <v>80</v>
      </c>
      <c r="BK547" s="204">
        <f>ROUND(I547*H547,2)</f>
        <v>0</v>
      </c>
      <c r="BL547" s="24" t="s">
        <v>223</v>
      </c>
      <c r="BM547" s="24" t="s">
        <v>869</v>
      </c>
    </row>
    <row r="548" spans="2:63" s="10" customFormat="1" ht="29.85" customHeight="1">
      <c r="B548" s="176"/>
      <c r="C548" s="177"/>
      <c r="D548" s="190" t="s">
        <v>71</v>
      </c>
      <c r="E548" s="191" t="s">
        <v>870</v>
      </c>
      <c r="F548" s="191" t="s">
        <v>871</v>
      </c>
      <c r="G548" s="177"/>
      <c r="H548" s="177"/>
      <c r="I548" s="180"/>
      <c r="J548" s="192">
        <f>BK548</f>
        <v>0</v>
      </c>
      <c r="K548" s="177"/>
      <c r="L548" s="182"/>
      <c r="M548" s="183"/>
      <c r="N548" s="184"/>
      <c r="O548" s="184"/>
      <c r="P548" s="185">
        <f>SUM(P549:P566)</f>
        <v>0</v>
      </c>
      <c r="Q548" s="184"/>
      <c r="R548" s="185">
        <f>SUM(R549:R566)</f>
        <v>0.01644468</v>
      </c>
      <c r="S548" s="184"/>
      <c r="T548" s="186">
        <f>SUM(T549:T566)</f>
        <v>0</v>
      </c>
      <c r="AR548" s="187" t="s">
        <v>82</v>
      </c>
      <c r="AT548" s="188" t="s">
        <v>71</v>
      </c>
      <c r="AU548" s="188" t="s">
        <v>80</v>
      </c>
      <c r="AY548" s="187" t="s">
        <v>138</v>
      </c>
      <c r="BK548" s="189">
        <f>SUM(BK549:BK566)</f>
        <v>0</v>
      </c>
    </row>
    <row r="549" spans="2:65" s="1" customFormat="1" ht="22.5" customHeight="1">
      <c r="B549" s="41"/>
      <c r="C549" s="193" t="s">
        <v>872</v>
      </c>
      <c r="D549" s="193" t="s">
        <v>140</v>
      </c>
      <c r="E549" s="194" t="s">
        <v>873</v>
      </c>
      <c r="F549" s="195" t="s">
        <v>874</v>
      </c>
      <c r="G549" s="196" t="s">
        <v>175</v>
      </c>
      <c r="H549" s="197">
        <v>116.319</v>
      </c>
      <c r="I549" s="198"/>
      <c r="J549" s="199">
        <f>ROUND(I549*H549,2)</f>
        <v>0</v>
      </c>
      <c r="K549" s="195" t="s">
        <v>144</v>
      </c>
      <c r="L549" s="61"/>
      <c r="M549" s="200" t="s">
        <v>21</v>
      </c>
      <c r="N549" s="201" t="s">
        <v>43</v>
      </c>
      <c r="O549" s="42"/>
      <c r="P549" s="202">
        <f>O549*H549</f>
        <v>0</v>
      </c>
      <c r="Q549" s="202">
        <v>0</v>
      </c>
      <c r="R549" s="202">
        <f>Q549*H549</f>
        <v>0</v>
      </c>
      <c r="S549" s="202">
        <v>0</v>
      </c>
      <c r="T549" s="203">
        <f>S549*H549</f>
        <v>0</v>
      </c>
      <c r="AR549" s="24" t="s">
        <v>223</v>
      </c>
      <c r="AT549" s="24" t="s">
        <v>140</v>
      </c>
      <c r="AU549" s="24" t="s">
        <v>82</v>
      </c>
      <c r="AY549" s="24" t="s">
        <v>138</v>
      </c>
      <c r="BE549" s="204">
        <f>IF(N549="základní",J549,0)</f>
        <v>0</v>
      </c>
      <c r="BF549" s="204">
        <f>IF(N549="snížená",J549,0)</f>
        <v>0</v>
      </c>
      <c r="BG549" s="204">
        <f>IF(N549="zákl. přenesená",J549,0)</f>
        <v>0</v>
      </c>
      <c r="BH549" s="204">
        <f>IF(N549="sníž. přenesená",J549,0)</f>
        <v>0</v>
      </c>
      <c r="BI549" s="204">
        <f>IF(N549="nulová",J549,0)</f>
        <v>0</v>
      </c>
      <c r="BJ549" s="24" t="s">
        <v>80</v>
      </c>
      <c r="BK549" s="204">
        <f>ROUND(I549*H549,2)</f>
        <v>0</v>
      </c>
      <c r="BL549" s="24" t="s">
        <v>223</v>
      </c>
      <c r="BM549" s="24" t="s">
        <v>875</v>
      </c>
    </row>
    <row r="550" spans="2:47" s="1" customFormat="1" ht="54">
      <c r="B550" s="41"/>
      <c r="C550" s="63"/>
      <c r="D550" s="205" t="s">
        <v>147</v>
      </c>
      <c r="E550" s="63"/>
      <c r="F550" s="206" t="s">
        <v>876</v>
      </c>
      <c r="G550" s="63"/>
      <c r="H550" s="63"/>
      <c r="I550" s="163"/>
      <c r="J550" s="63"/>
      <c r="K550" s="63"/>
      <c r="L550" s="61"/>
      <c r="M550" s="207"/>
      <c r="N550" s="42"/>
      <c r="O550" s="42"/>
      <c r="P550" s="42"/>
      <c r="Q550" s="42"/>
      <c r="R550" s="42"/>
      <c r="S550" s="42"/>
      <c r="T550" s="78"/>
      <c r="AT550" s="24" t="s">
        <v>147</v>
      </c>
      <c r="AU550" s="24" t="s">
        <v>82</v>
      </c>
    </row>
    <row r="551" spans="2:51" s="11" customFormat="1" ht="13.5">
      <c r="B551" s="208"/>
      <c r="C551" s="209"/>
      <c r="D551" s="205" t="s">
        <v>149</v>
      </c>
      <c r="E551" s="210" t="s">
        <v>21</v>
      </c>
      <c r="F551" s="211" t="s">
        <v>481</v>
      </c>
      <c r="G551" s="209"/>
      <c r="H551" s="212" t="s">
        <v>21</v>
      </c>
      <c r="I551" s="213"/>
      <c r="J551" s="209"/>
      <c r="K551" s="209"/>
      <c r="L551" s="214"/>
      <c r="M551" s="215"/>
      <c r="N551" s="216"/>
      <c r="O551" s="216"/>
      <c r="P551" s="216"/>
      <c r="Q551" s="216"/>
      <c r="R551" s="216"/>
      <c r="S551" s="216"/>
      <c r="T551" s="217"/>
      <c r="AT551" s="218" t="s">
        <v>149</v>
      </c>
      <c r="AU551" s="218" t="s">
        <v>82</v>
      </c>
      <c r="AV551" s="11" t="s">
        <v>80</v>
      </c>
      <c r="AW551" s="11" t="s">
        <v>35</v>
      </c>
      <c r="AX551" s="11" t="s">
        <v>72</v>
      </c>
      <c r="AY551" s="218" t="s">
        <v>138</v>
      </c>
    </row>
    <row r="552" spans="2:51" s="12" customFormat="1" ht="13.5">
      <c r="B552" s="219"/>
      <c r="C552" s="220"/>
      <c r="D552" s="205" t="s">
        <v>149</v>
      </c>
      <c r="E552" s="232" t="s">
        <v>21</v>
      </c>
      <c r="F552" s="233" t="s">
        <v>482</v>
      </c>
      <c r="G552" s="220"/>
      <c r="H552" s="234">
        <v>45.728</v>
      </c>
      <c r="I552" s="225"/>
      <c r="J552" s="220"/>
      <c r="K552" s="220"/>
      <c r="L552" s="226"/>
      <c r="M552" s="227"/>
      <c r="N552" s="228"/>
      <c r="O552" s="228"/>
      <c r="P552" s="228"/>
      <c r="Q552" s="228"/>
      <c r="R552" s="228"/>
      <c r="S552" s="228"/>
      <c r="T552" s="229"/>
      <c r="AT552" s="230" t="s">
        <v>149</v>
      </c>
      <c r="AU552" s="230" t="s">
        <v>82</v>
      </c>
      <c r="AV552" s="12" t="s">
        <v>82</v>
      </c>
      <c r="AW552" s="12" t="s">
        <v>35</v>
      </c>
      <c r="AX552" s="12" t="s">
        <v>72</v>
      </c>
      <c r="AY552" s="230" t="s">
        <v>138</v>
      </c>
    </row>
    <row r="553" spans="2:51" s="12" customFormat="1" ht="13.5">
      <c r="B553" s="219"/>
      <c r="C553" s="220"/>
      <c r="D553" s="205" t="s">
        <v>149</v>
      </c>
      <c r="E553" s="232" t="s">
        <v>21</v>
      </c>
      <c r="F553" s="233" t="s">
        <v>483</v>
      </c>
      <c r="G553" s="220"/>
      <c r="H553" s="234">
        <v>70.591</v>
      </c>
      <c r="I553" s="225"/>
      <c r="J553" s="220"/>
      <c r="K553" s="220"/>
      <c r="L553" s="226"/>
      <c r="M553" s="227"/>
      <c r="N553" s="228"/>
      <c r="O553" s="228"/>
      <c r="P553" s="228"/>
      <c r="Q553" s="228"/>
      <c r="R553" s="228"/>
      <c r="S553" s="228"/>
      <c r="T553" s="229"/>
      <c r="AT553" s="230" t="s">
        <v>149</v>
      </c>
      <c r="AU553" s="230" t="s">
        <v>82</v>
      </c>
      <c r="AV553" s="12" t="s">
        <v>82</v>
      </c>
      <c r="AW553" s="12" t="s">
        <v>35</v>
      </c>
      <c r="AX553" s="12" t="s">
        <v>72</v>
      </c>
      <c r="AY553" s="230" t="s">
        <v>138</v>
      </c>
    </row>
    <row r="554" spans="2:51" s="13" customFormat="1" ht="13.5">
      <c r="B554" s="235"/>
      <c r="C554" s="236"/>
      <c r="D554" s="221" t="s">
        <v>149</v>
      </c>
      <c r="E554" s="237" t="s">
        <v>21</v>
      </c>
      <c r="F554" s="238" t="s">
        <v>213</v>
      </c>
      <c r="G554" s="236"/>
      <c r="H554" s="239">
        <v>116.319</v>
      </c>
      <c r="I554" s="240"/>
      <c r="J554" s="236"/>
      <c r="K554" s="236"/>
      <c r="L554" s="241"/>
      <c r="M554" s="242"/>
      <c r="N554" s="243"/>
      <c r="O554" s="243"/>
      <c r="P554" s="243"/>
      <c r="Q554" s="243"/>
      <c r="R554" s="243"/>
      <c r="S554" s="243"/>
      <c r="T554" s="244"/>
      <c r="AT554" s="245" t="s">
        <v>149</v>
      </c>
      <c r="AU554" s="245" t="s">
        <v>82</v>
      </c>
      <c r="AV554" s="13" t="s">
        <v>145</v>
      </c>
      <c r="AW554" s="13" t="s">
        <v>35</v>
      </c>
      <c r="AX554" s="13" t="s">
        <v>80</v>
      </c>
      <c r="AY554" s="245" t="s">
        <v>138</v>
      </c>
    </row>
    <row r="555" spans="2:65" s="1" customFormat="1" ht="22.5" customHeight="1">
      <c r="B555" s="41"/>
      <c r="C555" s="260" t="s">
        <v>877</v>
      </c>
      <c r="D555" s="260" t="s">
        <v>369</v>
      </c>
      <c r="E555" s="261" t="s">
        <v>878</v>
      </c>
      <c r="F555" s="262" t="s">
        <v>879</v>
      </c>
      <c r="G555" s="263" t="s">
        <v>175</v>
      </c>
      <c r="H555" s="264">
        <v>133.767</v>
      </c>
      <c r="I555" s="265"/>
      <c r="J555" s="266">
        <f>ROUND(I555*H555,2)</f>
        <v>0</v>
      </c>
      <c r="K555" s="262" t="s">
        <v>21</v>
      </c>
      <c r="L555" s="267"/>
      <c r="M555" s="268" t="s">
        <v>21</v>
      </c>
      <c r="N555" s="269" t="s">
        <v>43</v>
      </c>
      <c r="O555" s="42"/>
      <c r="P555" s="202">
        <f>O555*H555</f>
        <v>0</v>
      </c>
      <c r="Q555" s="202">
        <v>0.00011</v>
      </c>
      <c r="R555" s="202">
        <f>Q555*H555</f>
        <v>0.014714370000000001</v>
      </c>
      <c r="S555" s="202">
        <v>0</v>
      </c>
      <c r="T555" s="203">
        <f>S555*H555</f>
        <v>0</v>
      </c>
      <c r="AR555" s="24" t="s">
        <v>347</v>
      </c>
      <c r="AT555" s="24" t="s">
        <v>369</v>
      </c>
      <c r="AU555" s="24" t="s">
        <v>82</v>
      </c>
      <c r="AY555" s="24" t="s">
        <v>138</v>
      </c>
      <c r="BE555" s="204">
        <f>IF(N555="základní",J555,0)</f>
        <v>0</v>
      </c>
      <c r="BF555" s="204">
        <f>IF(N555="snížená",J555,0)</f>
        <v>0</v>
      </c>
      <c r="BG555" s="204">
        <f>IF(N555="zákl. přenesená",J555,0)</f>
        <v>0</v>
      </c>
      <c r="BH555" s="204">
        <f>IF(N555="sníž. přenesená",J555,0)</f>
        <v>0</v>
      </c>
      <c r="BI555" s="204">
        <f>IF(N555="nulová",J555,0)</f>
        <v>0</v>
      </c>
      <c r="BJ555" s="24" t="s">
        <v>80</v>
      </c>
      <c r="BK555" s="204">
        <f>ROUND(I555*H555,2)</f>
        <v>0</v>
      </c>
      <c r="BL555" s="24" t="s">
        <v>223</v>
      </c>
      <c r="BM555" s="24" t="s">
        <v>880</v>
      </c>
    </row>
    <row r="556" spans="2:51" s="12" customFormat="1" ht="13.5">
      <c r="B556" s="219"/>
      <c r="C556" s="220"/>
      <c r="D556" s="221" t="s">
        <v>149</v>
      </c>
      <c r="E556" s="220"/>
      <c r="F556" s="223" t="s">
        <v>881</v>
      </c>
      <c r="G556" s="220"/>
      <c r="H556" s="224">
        <v>133.767</v>
      </c>
      <c r="I556" s="225"/>
      <c r="J556" s="220"/>
      <c r="K556" s="220"/>
      <c r="L556" s="226"/>
      <c r="M556" s="227"/>
      <c r="N556" s="228"/>
      <c r="O556" s="228"/>
      <c r="P556" s="228"/>
      <c r="Q556" s="228"/>
      <c r="R556" s="228"/>
      <c r="S556" s="228"/>
      <c r="T556" s="229"/>
      <c r="AT556" s="230" t="s">
        <v>149</v>
      </c>
      <c r="AU556" s="230" t="s">
        <v>82</v>
      </c>
      <c r="AV556" s="12" t="s">
        <v>82</v>
      </c>
      <c r="AW556" s="12" t="s">
        <v>6</v>
      </c>
      <c r="AX556" s="12" t="s">
        <v>80</v>
      </c>
      <c r="AY556" s="230" t="s">
        <v>138</v>
      </c>
    </row>
    <row r="557" spans="2:65" s="1" customFormat="1" ht="22.5" customHeight="1">
      <c r="B557" s="41"/>
      <c r="C557" s="193" t="s">
        <v>882</v>
      </c>
      <c r="D557" s="193" t="s">
        <v>140</v>
      </c>
      <c r="E557" s="194" t="s">
        <v>883</v>
      </c>
      <c r="F557" s="195" t="s">
        <v>884</v>
      </c>
      <c r="G557" s="196" t="s">
        <v>267</v>
      </c>
      <c r="H557" s="197">
        <v>150.462</v>
      </c>
      <c r="I557" s="198"/>
      <c r="J557" s="199">
        <f>ROUND(I557*H557,2)</f>
        <v>0</v>
      </c>
      <c r="K557" s="195" t="s">
        <v>144</v>
      </c>
      <c r="L557" s="61"/>
      <c r="M557" s="200" t="s">
        <v>21</v>
      </c>
      <c r="N557" s="201" t="s">
        <v>43</v>
      </c>
      <c r="O557" s="42"/>
      <c r="P557" s="202">
        <f>O557*H557</f>
        <v>0</v>
      </c>
      <c r="Q557" s="202">
        <v>0</v>
      </c>
      <c r="R557" s="202">
        <f>Q557*H557</f>
        <v>0</v>
      </c>
      <c r="S557" s="202">
        <v>0</v>
      </c>
      <c r="T557" s="203">
        <f>S557*H557</f>
        <v>0</v>
      </c>
      <c r="AR557" s="24" t="s">
        <v>223</v>
      </c>
      <c r="AT557" s="24" t="s">
        <v>140</v>
      </c>
      <c r="AU557" s="24" t="s">
        <v>82</v>
      </c>
      <c r="AY557" s="24" t="s">
        <v>138</v>
      </c>
      <c r="BE557" s="204">
        <f>IF(N557="základní",J557,0)</f>
        <v>0</v>
      </c>
      <c r="BF557" s="204">
        <f>IF(N557="snížená",J557,0)</f>
        <v>0</v>
      </c>
      <c r="BG557" s="204">
        <f>IF(N557="zákl. přenesená",J557,0)</f>
        <v>0</v>
      </c>
      <c r="BH557" s="204">
        <f>IF(N557="sníž. přenesená",J557,0)</f>
        <v>0</v>
      </c>
      <c r="BI557" s="204">
        <f>IF(N557="nulová",J557,0)</f>
        <v>0</v>
      </c>
      <c r="BJ557" s="24" t="s">
        <v>80</v>
      </c>
      <c r="BK557" s="204">
        <f>ROUND(I557*H557,2)</f>
        <v>0</v>
      </c>
      <c r="BL557" s="24" t="s">
        <v>223</v>
      </c>
      <c r="BM557" s="24" t="s">
        <v>885</v>
      </c>
    </row>
    <row r="558" spans="2:47" s="1" customFormat="1" ht="54">
      <c r="B558" s="41"/>
      <c r="C558" s="63"/>
      <c r="D558" s="205" t="s">
        <v>147</v>
      </c>
      <c r="E558" s="63"/>
      <c r="F558" s="206" t="s">
        <v>876</v>
      </c>
      <c r="G558" s="63"/>
      <c r="H558" s="63"/>
      <c r="I558" s="163"/>
      <c r="J558" s="63"/>
      <c r="K558" s="63"/>
      <c r="L558" s="61"/>
      <c r="M558" s="207"/>
      <c r="N558" s="42"/>
      <c r="O558" s="42"/>
      <c r="P558" s="42"/>
      <c r="Q558" s="42"/>
      <c r="R558" s="42"/>
      <c r="S558" s="42"/>
      <c r="T558" s="78"/>
      <c r="AT558" s="24" t="s">
        <v>147</v>
      </c>
      <c r="AU558" s="24" t="s">
        <v>82</v>
      </c>
    </row>
    <row r="559" spans="2:51" s="11" customFormat="1" ht="13.5">
      <c r="B559" s="208"/>
      <c r="C559" s="209"/>
      <c r="D559" s="205" t="s">
        <v>149</v>
      </c>
      <c r="E559" s="210" t="s">
        <v>21</v>
      </c>
      <c r="F559" s="211" t="s">
        <v>685</v>
      </c>
      <c r="G559" s="209"/>
      <c r="H559" s="212" t="s">
        <v>21</v>
      </c>
      <c r="I559" s="213"/>
      <c r="J559" s="209"/>
      <c r="K559" s="209"/>
      <c r="L559" s="214"/>
      <c r="M559" s="215"/>
      <c r="N559" s="216"/>
      <c r="O559" s="216"/>
      <c r="P559" s="216"/>
      <c r="Q559" s="216"/>
      <c r="R559" s="216"/>
      <c r="S559" s="216"/>
      <c r="T559" s="217"/>
      <c r="AT559" s="218" t="s">
        <v>149</v>
      </c>
      <c r="AU559" s="218" t="s">
        <v>82</v>
      </c>
      <c r="AV559" s="11" t="s">
        <v>80</v>
      </c>
      <c r="AW559" s="11" t="s">
        <v>35</v>
      </c>
      <c r="AX559" s="11" t="s">
        <v>72</v>
      </c>
      <c r="AY559" s="218" t="s">
        <v>138</v>
      </c>
    </row>
    <row r="560" spans="2:51" s="12" customFormat="1" ht="13.5">
      <c r="B560" s="219"/>
      <c r="C560" s="220"/>
      <c r="D560" s="205" t="s">
        <v>149</v>
      </c>
      <c r="E560" s="232" t="s">
        <v>21</v>
      </c>
      <c r="F560" s="233" t="s">
        <v>686</v>
      </c>
      <c r="G560" s="220"/>
      <c r="H560" s="234">
        <v>59.15</v>
      </c>
      <c r="I560" s="225"/>
      <c r="J560" s="220"/>
      <c r="K560" s="220"/>
      <c r="L560" s="226"/>
      <c r="M560" s="227"/>
      <c r="N560" s="228"/>
      <c r="O560" s="228"/>
      <c r="P560" s="228"/>
      <c r="Q560" s="228"/>
      <c r="R560" s="228"/>
      <c r="S560" s="228"/>
      <c r="T560" s="229"/>
      <c r="AT560" s="230" t="s">
        <v>149</v>
      </c>
      <c r="AU560" s="230" t="s">
        <v>82</v>
      </c>
      <c r="AV560" s="12" t="s">
        <v>82</v>
      </c>
      <c r="AW560" s="12" t="s">
        <v>35</v>
      </c>
      <c r="AX560" s="12" t="s">
        <v>72</v>
      </c>
      <c r="AY560" s="230" t="s">
        <v>138</v>
      </c>
    </row>
    <row r="561" spans="2:51" s="12" customFormat="1" ht="13.5">
      <c r="B561" s="219"/>
      <c r="C561" s="220"/>
      <c r="D561" s="205" t="s">
        <v>149</v>
      </c>
      <c r="E561" s="232" t="s">
        <v>21</v>
      </c>
      <c r="F561" s="233" t="s">
        <v>687</v>
      </c>
      <c r="G561" s="220"/>
      <c r="H561" s="234">
        <v>91.312</v>
      </c>
      <c r="I561" s="225"/>
      <c r="J561" s="220"/>
      <c r="K561" s="220"/>
      <c r="L561" s="226"/>
      <c r="M561" s="227"/>
      <c r="N561" s="228"/>
      <c r="O561" s="228"/>
      <c r="P561" s="228"/>
      <c r="Q561" s="228"/>
      <c r="R561" s="228"/>
      <c r="S561" s="228"/>
      <c r="T561" s="229"/>
      <c r="AT561" s="230" t="s">
        <v>149</v>
      </c>
      <c r="AU561" s="230" t="s">
        <v>82</v>
      </c>
      <c r="AV561" s="12" t="s">
        <v>82</v>
      </c>
      <c r="AW561" s="12" t="s">
        <v>35</v>
      </c>
      <c r="AX561" s="12" t="s">
        <v>72</v>
      </c>
      <c r="AY561" s="230" t="s">
        <v>138</v>
      </c>
    </row>
    <row r="562" spans="2:51" s="13" customFormat="1" ht="13.5">
      <c r="B562" s="235"/>
      <c r="C562" s="236"/>
      <c r="D562" s="221" t="s">
        <v>149</v>
      </c>
      <c r="E562" s="237" t="s">
        <v>21</v>
      </c>
      <c r="F562" s="238" t="s">
        <v>213</v>
      </c>
      <c r="G562" s="236"/>
      <c r="H562" s="239">
        <v>150.462</v>
      </c>
      <c r="I562" s="240"/>
      <c r="J562" s="236"/>
      <c r="K562" s="236"/>
      <c r="L562" s="241"/>
      <c r="M562" s="242"/>
      <c r="N562" s="243"/>
      <c r="O562" s="243"/>
      <c r="P562" s="243"/>
      <c r="Q562" s="243"/>
      <c r="R562" s="243"/>
      <c r="S562" s="243"/>
      <c r="T562" s="244"/>
      <c r="AT562" s="245" t="s">
        <v>149</v>
      </c>
      <c r="AU562" s="245" t="s">
        <v>82</v>
      </c>
      <c r="AV562" s="13" t="s">
        <v>145</v>
      </c>
      <c r="AW562" s="13" t="s">
        <v>35</v>
      </c>
      <c r="AX562" s="13" t="s">
        <v>80</v>
      </c>
      <c r="AY562" s="245" t="s">
        <v>138</v>
      </c>
    </row>
    <row r="563" spans="2:65" s="1" customFormat="1" ht="22.5" customHeight="1">
      <c r="B563" s="41"/>
      <c r="C563" s="260" t="s">
        <v>886</v>
      </c>
      <c r="D563" s="260" t="s">
        <v>369</v>
      </c>
      <c r="E563" s="261" t="s">
        <v>887</v>
      </c>
      <c r="F563" s="262" t="s">
        <v>888</v>
      </c>
      <c r="G563" s="263" t="s">
        <v>267</v>
      </c>
      <c r="H563" s="264">
        <v>173.031</v>
      </c>
      <c r="I563" s="265"/>
      <c r="J563" s="266">
        <f>ROUND(I563*H563,2)</f>
        <v>0</v>
      </c>
      <c r="K563" s="262" t="s">
        <v>21</v>
      </c>
      <c r="L563" s="267"/>
      <c r="M563" s="268" t="s">
        <v>21</v>
      </c>
      <c r="N563" s="269" t="s">
        <v>43</v>
      </c>
      <c r="O563" s="42"/>
      <c r="P563" s="202">
        <f>O563*H563</f>
        <v>0</v>
      </c>
      <c r="Q563" s="202">
        <v>1E-05</v>
      </c>
      <c r="R563" s="202">
        <f>Q563*H563</f>
        <v>0.00173031</v>
      </c>
      <c r="S563" s="202">
        <v>0</v>
      </c>
      <c r="T563" s="203">
        <f>S563*H563</f>
        <v>0</v>
      </c>
      <c r="AR563" s="24" t="s">
        <v>347</v>
      </c>
      <c r="AT563" s="24" t="s">
        <v>369</v>
      </c>
      <c r="AU563" s="24" t="s">
        <v>82</v>
      </c>
      <c r="AY563" s="24" t="s">
        <v>138</v>
      </c>
      <c r="BE563" s="204">
        <f>IF(N563="základní",J563,0)</f>
        <v>0</v>
      </c>
      <c r="BF563" s="204">
        <f>IF(N563="snížená",J563,0)</f>
        <v>0</v>
      </c>
      <c r="BG563" s="204">
        <f>IF(N563="zákl. přenesená",J563,0)</f>
        <v>0</v>
      </c>
      <c r="BH563" s="204">
        <f>IF(N563="sníž. přenesená",J563,0)</f>
        <v>0</v>
      </c>
      <c r="BI563" s="204">
        <f>IF(N563="nulová",J563,0)</f>
        <v>0</v>
      </c>
      <c r="BJ563" s="24" t="s">
        <v>80</v>
      </c>
      <c r="BK563" s="204">
        <f>ROUND(I563*H563,2)</f>
        <v>0</v>
      </c>
      <c r="BL563" s="24" t="s">
        <v>223</v>
      </c>
      <c r="BM563" s="24" t="s">
        <v>889</v>
      </c>
    </row>
    <row r="564" spans="2:51" s="12" customFormat="1" ht="13.5">
      <c r="B564" s="219"/>
      <c r="C564" s="220"/>
      <c r="D564" s="221" t="s">
        <v>149</v>
      </c>
      <c r="E564" s="220"/>
      <c r="F564" s="223" t="s">
        <v>890</v>
      </c>
      <c r="G564" s="220"/>
      <c r="H564" s="224">
        <v>173.031</v>
      </c>
      <c r="I564" s="225"/>
      <c r="J564" s="220"/>
      <c r="K564" s="220"/>
      <c r="L564" s="226"/>
      <c r="M564" s="227"/>
      <c r="N564" s="228"/>
      <c r="O564" s="228"/>
      <c r="P564" s="228"/>
      <c r="Q564" s="228"/>
      <c r="R564" s="228"/>
      <c r="S564" s="228"/>
      <c r="T564" s="229"/>
      <c r="AT564" s="230" t="s">
        <v>149</v>
      </c>
      <c r="AU564" s="230" t="s">
        <v>82</v>
      </c>
      <c r="AV564" s="12" t="s">
        <v>82</v>
      </c>
      <c r="AW564" s="12" t="s">
        <v>6</v>
      </c>
      <c r="AX564" s="12" t="s">
        <v>80</v>
      </c>
      <c r="AY564" s="230" t="s">
        <v>138</v>
      </c>
    </row>
    <row r="565" spans="2:65" s="1" customFormat="1" ht="22.5" customHeight="1">
      <c r="B565" s="41"/>
      <c r="C565" s="193" t="s">
        <v>891</v>
      </c>
      <c r="D565" s="193" t="s">
        <v>140</v>
      </c>
      <c r="E565" s="194" t="s">
        <v>892</v>
      </c>
      <c r="F565" s="195" t="s">
        <v>893</v>
      </c>
      <c r="G565" s="196" t="s">
        <v>591</v>
      </c>
      <c r="H565" s="270"/>
      <c r="I565" s="198"/>
      <c r="J565" s="199">
        <f>ROUND(I565*H565,2)</f>
        <v>0</v>
      </c>
      <c r="K565" s="195" t="s">
        <v>144</v>
      </c>
      <c r="L565" s="61"/>
      <c r="M565" s="200" t="s">
        <v>21</v>
      </c>
      <c r="N565" s="201" t="s">
        <v>43</v>
      </c>
      <c r="O565" s="42"/>
      <c r="P565" s="202">
        <f>O565*H565</f>
        <v>0</v>
      </c>
      <c r="Q565" s="202">
        <v>0</v>
      </c>
      <c r="R565" s="202">
        <f>Q565*H565</f>
        <v>0</v>
      </c>
      <c r="S565" s="202">
        <v>0</v>
      </c>
      <c r="T565" s="203">
        <f>S565*H565</f>
        <v>0</v>
      </c>
      <c r="AR565" s="24" t="s">
        <v>223</v>
      </c>
      <c r="AT565" s="24" t="s">
        <v>140</v>
      </c>
      <c r="AU565" s="24" t="s">
        <v>82</v>
      </c>
      <c r="AY565" s="24" t="s">
        <v>138</v>
      </c>
      <c r="BE565" s="204">
        <f>IF(N565="základní",J565,0)</f>
        <v>0</v>
      </c>
      <c r="BF565" s="204">
        <f>IF(N565="snížená",J565,0)</f>
        <v>0</v>
      </c>
      <c r="BG565" s="204">
        <f>IF(N565="zákl. přenesená",J565,0)</f>
        <v>0</v>
      </c>
      <c r="BH565" s="204">
        <f>IF(N565="sníž. přenesená",J565,0)</f>
        <v>0</v>
      </c>
      <c r="BI565" s="204">
        <f>IF(N565="nulová",J565,0)</f>
        <v>0</v>
      </c>
      <c r="BJ565" s="24" t="s">
        <v>80</v>
      </c>
      <c r="BK565" s="204">
        <f>ROUND(I565*H565,2)</f>
        <v>0</v>
      </c>
      <c r="BL565" s="24" t="s">
        <v>223</v>
      </c>
      <c r="BM565" s="24" t="s">
        <v>894</v>
      </c>
    </row>
    <row r="566" spans="2:47" s="1" customFormat="1" ht="121.5">
      <c r="B566" s="41"/>
      <c r="C566" s="63"/>
      <c r="D566" s="205" t="s">
        <v>147</v>
      </c>
      <c r="E566" s="63"/>
      <c r="F566" s="206" t="s">
        <v>895</v>
      </c>
      <c r="G566" s="63"/>
      <c r="H566" s="63"/>
      <c r="I566" s="163"/>
      <c r="J566" s="63"/>
      <c r="K566" s="63"/>
      <c r="L566" s="61"/>
      <c r="M566" s="207"/>
      <c r="N566" s="42"/>
      <c r="O566" s="42"/>
      <c r="P566" s="42"/>
      <c r="Q566" s="42"/>
      <c r="R566" s="42"/>
      <c r="S566" s="42"/>
      <c r="T566" s="78"/>
      <c r="AT566" s="24" t="s">
        <v>147</v>
      </c>
      <c r="AU566" s="24" t="s">
        <v>82</v>
      </c>
    </row>
    <row r="567" spans="2:63" s="10" customFormat="1" ht="29.85" customHeight="1">
      <c r="B567" s="176"/>
      <c r="C567" s="177"/>
      <c r="D567" s="190" t="s">
        <v>71</v>
      </c>
      <c r="E567" s="191" t="s">
        <v>896</v>
      </c>
      <c r="F567" s="191" t="s">
        <v>897</v>
      </c>
      <c r="G567" s="177"/>
      <c r="H567" s="177"/>
      <c r="I567" s="180"/>
      <c r="J567" s="192">
        <f>BK567</f>
        <v>0</v>
      </c>
      <c r="K567" s="177"/>
      <c r="L567" s="182"/>
      <c r="M567" s="183"/>
      <c r="N567" s="184"/>
      <c r="O567" s="184"/>
      <c r="P567" s="185">
        <f>SUM(P568:P607)</f>
        <v>0</v>
      </c>
      <c r="Q567" s="184"/>
      <c r="R567" s="185">
        <f>SUM(R568:R607)</f>
        <v>0.03237199999999999</v>
      </c>
      <c r="S567" s="184"/>
      <c r="T567" s="186">
        <f>SUM(T568:T607)</f>
        <v>0</v>
      </c>
      <c r="AR567" s="187" t="s">
        <v>82</v>
      </c>
      <c r="AT567" s="188" t="s">
        <v>71</v>
      </c>
      <c r="AU567" s="188" t="s">
        <v>80</v>
      </c>
      <c r="AY567" s="187" t="s">
        <v>138</v>
      </c>
      <c r="BK567" s="189">
        <f>SUM(BK568:BK607)</f>
        <v>0</v>
      </c>
    </row>
    <row r="568" spans="2:65" s="1" customFormat="1" ht="22.5" customHeight="1">
      <c r="B568" s="41"/>
      <c r="C568" s="193" t="s">
        <v>898</v>
      </c>
      <c r="D568" s="193" t="s">
        <v>140</v>
      </c>
      <c r="E568" s="194" t="s">
        <v>899</v>
      </c>
      <c r="F568" s="195" t="s">
        <v>900</v>
      </c>
      <c r="G568" s="196" t="s">
        <v>175</v>
      </c>
      <c r="H568" s="197">
        <v>6</v>
      </c>
      <c r="I568" s="198"/>
      <c r="J568" s="199">
        <f>ROUND(I568*H568,2)</f>
        <v>0</v>
      </c>
      <c r="K568" s="195" t="s">
        <v>144</v>
      </c>
      <c r="L568" s="61"/>
      <c r="M568" s="200" t="s">
        <v>21</v>
      </c>
      <c r="N568" s="201" t="s">
        <v>43</v>
      </c>
      <c r="O568" s="42"/>
      <c r="P568" s="202">
        <f>O568*H568</f>
        <v>0</v>
      </c>
      <c r="Q568" s="202">
        <v>0.00025</v>
      </c>
      <c r="R568" s="202">
        <f>Q568*H568</f>
        <v>0.0015</v>
      </c>
      <c r="S568" s="202">
        <v>0</v>
      </c>
      <c r="T568" s="203">
        <f>S568*H568</f>
        <v>0</v>
      </c>
      <c r="AR568" s="24" t="s">
        <v>223</v>
      </c>
      <c r="AT568" s="24" t="s">
        <v>140</v>
      </c>
      <c r="AU568" s="24" t="s">
        <v>82</v>
      </c>
      <c r="AY568" s="24" t="s">
        <v>138</v>
      </c>
      <c r="BE568" s="204">
        <f>IF(N568="základní",J568,0)</f>
        <v>0</v>
      </c>
      <c r="BF568" s="204">
        <f>IF(N568="snížená",J568,0)</f>
        <v>0</v>
      </c>
      <c r="BG568" s="204">
        <f>IF(N568="zákl. přenesená",J568,0)</f>
        <v>0</v>
      </c>
      <c r="BH568" s="204">
        <f>IF(N568="sníž. přenesená",J568,0)</f>
        <v>0</v>
      </c>
      <c r="BI568" s="204">
        <f>IF(N568="nulová",J568,0)</f>
        <v>0</v>
      </c>
      <c r="BJ568" s="24" t="s">
        <v>80</v>
      </c>
      <c r="BK568" s="204">
        <f>ROUND(I568*H568,2)</f>
        <v>0</v>
      </c>
      <c r="BL568" s="24" t="s">
        <v>223</v>
      </c>
      <c r="BM568" s="24" t="s">
        <v>901</v>
      </c>
    </row>
    <row r="569" spans="2:47" s="1" customFormat="1" ht="81">
      <c r="B569" s="41"/>
      <c r="C569" s="63"/>
      <c r="D569" s="205" t="s">
        <v>147</v>
      </c>
      <c r="E569" s="63"/>
      <c r="F569" s="206" t="s">
        <v>902</v>
      </c>
      <c r="G569" s="63"/>
      <c r="H569" s="63"/>
      <c r="I569" s="163"/>
      <c r="J569" s="63"/>
      <c r="K569" s="63"/>
      <c r="L569" s="61"/>
      <c r="M569" s="207"/>
      <c r="N569" s="42"/>
      <c r="O569" s="42"/>
      <c r="P569" s="42"/>
      <c r="Q569" s="42"/>
      <c r="R569" s="42"/>
      <c r="S569" s="42"/>
      <c r="T569" s="78"/>
      <c r="AT569" s="24" t="s">
        <v>147</v>
      </c>
      <c r="AU569" s="24" t="s">
        <v>82</v>
      </c>
    </row>
    <row r="570" spans="2:51" s="11" customFormat="1" ht="13.5">
      <c r="B570" s="208"/>
      <c r="C570" s="209"/>
      <c r="D570" s="205" t="s">
        <v>149</v>
      </c>
      <c r="E570" s="210" t="s">
        <v>21</v>
      </c>
      <c r="F570" s="211" t="s">
        <v>903</v>
      </c>
      <c r="G570" s="209"/>
      <c r="H570" s="212" t="s">
        <v>21</v>
      </c>
      <c r="I570" s="213"/>
      <c r="J570" s="209"/>
      <c r="K570" s="209"/>
      <c r="L570" s="214"/>
      <c r="M570" s="215"/>
      <c r="N570" s="216"/>
      <c r="O570" s="216"/>
      <c r="P570" s="216"/>
      <c r="Q570" s="216"/>
      <c r="R570" s="216"/>
      <c r="S570" s="216"/>
      <c r="T570" s="217"/>
      <c r="AT570" s="218" t="s">
        <v>149</v>
      </c>
      <c r="AU570" s="218" t="s">
        <v>82</v>
      </c>
      <c r="AV570" s="11" t="s">
        <v>80</v>
      </c>
      <c r="AW570" s="11" t="s">
        <v>35</v>
      </c>
      <c r="AX570" s="11" t="s">
        <v>72</v>
      </c>
      <c r="AY570" s="218" t="s">
        <v>138</v>
      </c>
    </row>
    <row r="571" spans="2:51" s="12" customFormat="1" ht="13.5">
      <c r="B571" s="219"/>
      <c r="C571" s="220"/>
      <c r="D571" s="221" t="s">
        <v>149</v>
      </c>
      <c r="E571" s="222" t="s">
        <v>21</v>
      </c>
      <c r="F571" s="223" t="s">
        <v>435</v>
      </c>
      <c r="G571" s="220"/>
      <c r="H571" s="224">
        <v>6</v>
      </c>
      <c r="I571" s="225"/>
      <c r="J571" s="220"/>
      <c r="K571" s="220"/>
      <c r="L571" s="226"/>
      <c r="M571" s="227"/>
      <c r="N571" s="228"/>
      <c r="O571" s="228"/>
      <c r="P571" s="228"/>
      <c r="Q571" s="228"/>
      <c r="R571" s="228"/>
      <c r="S571" s="228"/>
      <c r="T571" s="229"/>
      <c r="AT571" s="230" t="s">
        <v>149</v>
      </c>
      <c r="AU571" s="230" t="s">
        <v>82</v>
      </c>
      <c r="AV571" s="12" t="s">
        <v>82</v>
      </c>
      <c r="AW571" s="12" t="s">
        <v>35</v>
      </c>
      <c r="AX571" s="12" t="s">
        <v>80</v>
      </c>
      <c r="AY571" s="230" t="s">
        <v>138</v>
      </c>
    </row>
    <row r="572" spans="2:65" s="1" customFormat="1" ht="22.5" customHeight="1">
      <c r="B572" s="41"/>
      <c r="C572" s="260" t="s">
        <v>904</v>
      </c>
      <c r="D572" s="260" t="s">
        <v>369</v>
      </c>
      <c r="E572" s="261" t="s">
        <v>905</v>
      </c>
      <c r="F572" s="262" t="s">
        <v>906</v>
      </c>
      <c r="G572" s="263" t="s">
        <v>250</v>
      </c>
      <c r="H572" s="264">
        <v>2</v>
      </c>
      <c r="I572" s="265"/>
      <c r="J572" s="266">
        <f>ROUND(I572*H572,2)</f>
        <v>0</v>
      </c>
      <c r="K572" s="262" t="s">
        <v>21</v>
      </c>
      <c r="L572" s="267"/>
      <c r="M572" s="268" t="s">
        <v>21</v>
      </c>
      <c r="N572" s="269" t="s">
        <v>43</v>
      </c>
      <c r="O572" s="42"/>
      <c r="P572" s="202">
        <f>O572*H572</f>
        <v>0</v>
      </c>
      <c r="Q572" s="202">
        <v>0</v>
      </c>
      <c r="R572" s="202">
        <f>Q572*H572</f>
        <v>0</v>
      </c>
      <c r="S572" s="202">
        <v>0</v>
      </c>
      <c r="T572" s="203">
        <f>S572*H572</f>
        <v>0</v>
      </c>
      <c r="AR572" s="24" t="s">
        <v>347</v>
      </c>
      <c r="AT572" s="24" t="s">
        <v>369</v>
      </c>
      <c r="AU572" s="24" t="s">
        <v>82</v>
      </c>
      <c r="AY572" s="24" t="s">
        <v>138</v>
      </c>
      <c r="BE572" s="204">
        <f>IF(N572="základní",J572,0)</f>
        <v>0</v>
      </c>
      <c r="BF572" s="204">
        <f>IF(N572="snížená",J572,0)</f>
        <v>0</v>
      </c>
      <c r="BG572" s="204">
        <f>IF(N572="zákl. přenesená",J572,0)</f>
        <v>0</v>
      </c>
      <c r="BH572" s="204">
        <f>IF(N572="sníž. přenesená",J572,0)</f>
        <v>0</v>
      </c>
      <c r="BI572" s="204">
        <f>IF(N572="nulová",J572,0)</f>
        <v>0</v>
      </c>
      <c r="BJ572" s="24" t="s">
        <v>80</v>
      </c>
      <c r="BK572" s="204">
        <f>ROUND(I572*H572,2)</f>
        <v>0</v>
      </c>
      <c r="BL572" s="24" t="s">
        <v>223</v>
      </c>
      <c r="BM572" s="24" t="s">
        <v>907</v>
      </c>
    </row>
    <row r="573" spans="2:65" s="1" customFormat="1" ht="22.5" customHeight="1">
      <c r="B573" s="41"/>
      <c r="C573" s="193" t="s">
        <v>908</v>
      </c>
      <c r="D573" s="193" t="s">
        <v>140</v>
      </c>
      <c r="E573" s="194" t="s">
        <v>909</v>
      </c>
      <c r="F573" s="195" t="s">
        <v>910</v>
      </c>
      <c r="G573" s="196" t="s">
        <v>250</v>
      </c>
      <c r="H573" s="197">
        <v>1</v>
      </c>
      <c r="I573" s="198"/>
      <c r="J573" s="199">
        <f>ROUND(I573*H573,2)</f>
        <v>0</v>
      </c>
      <c r="K573" s="195" t="s">
        <v>144</v>
      </c>
      <c r="L573" s="61"/>
      <c r="M573" s="200" t="s">
        <v>21</v>
      </c>
      <c r="N573" s="201" t="s">
        <v>43</v>
      </c>
      <c r="O573" s="42"/>
      <c r="P573" s="202">
        <f>O573*H573</f>
        <v>0</v>
      </c>
      <c r="Q573" s="202">
        <v>0.00025</v>
      </c>
      <c r="R573" s="202">
        <f>Q573*H573</f>
        <v>0.00025</v>
      </c>
      <c r="S573" s="202">
        <v>0</v>
      </c>
      <c r="T573" s="203">
        <f>S573*H573</f>
        <v>0</v>
      </c>
      <c r="AR573" s="24" t="s">
        <v>223</v>
      </c>
      <c r="AT573" s="24" t="s">
        <v>140</v>
      </c>
      <c r="AU573" s="24" t="s">
        <v>82</v>
      </c>
      <c r="AY573" s="24" t="s">
        <v>138</v>
      </c>
      <c r="BE573" s="204">
        <f>IF(N573="základní",J573,0)</f>
        <v>0</v>
      </c>
      <c r="BF573" s="204">
        <f>IF(N573="snížená",J573,0)</f>
        <v>0</v>
      </c>
      <c r="BG573" s="204">
        <f>IF(N573="zákl. přenesená",J573,0)</f>
        <v>0</v>
      </c>
      <c r="BH573" s="204">
        <f>IF(N573="sníž. přenesená",J573,0)</f>
        <v>0</v>
      </c>
      <c r="BI573" s="204">
        <f>IF(N573="nulová",J573,0)</f>
        <v>0</v>
      </c>
      <c r="BJ573" s="24" t="s">
        <v>80</v>
      </c>
      <c r="BK573" s="204">
        <f>ROUND(I573*H573,2)</f>
        <v>0</v>
      </c>
      <c r="BL573" s="24" t="s">
        <v>223</v>
      </c>
      <c r="BM573" s="24" t="s">
        <v>911</v>
      </c>
    </row>
    <row r="574" spans="2:47" s="1" customFormat="1" ht="81">
      <c r="B574" s="41"/>
      <c r="C574" s="63"/>
      <c r="D574" s="205" t="s">
        <v>147</v>
      </c>
      <c r="E574" s="63"/>
      <c r="F574" s="206" t="s">
        <v>902</v>
      </c>
      <c r="G574" s="63"/>
      <c r="H574" s="63"/>
      <c r="I574" s="163"/>
      <c r="J574" s="63"/>
      <c r="K574" s="63"/>
      <c r="L574" s="61"/>
      <c r="M574" s="207"/>
      <c r="N574" s="42"/>
      <c r="O574" s="42"/>
      <c r="P574" s="42"/>
      <c r="Q574" s="42"/>
      <c r="R574" s="42"/>
      <c r="S574" s="42"/>
      <c r="T574" s="78"/>
      <c r="AT574" s="24" t="s">
        <v>147</v>
      </c>
      <c r="AU574" s="24" t="s">
        <v>82</v>
      </c>
    </row>
    <row r="575" spans="2:51" s="11" customFormat="1" ht="13.5">
      <c r="B575" s="208"/>
      <c r="C575" s="209"/>
      <c r="D575" s="205" t="s">
        <v>149</v>
      </c>
      <c r="E575" s="210" t="s">
        <v>21</v>
      </c>
      <c r="F575" s="211" t="s">
        <v>912</v>
      </c>
      <c r="G575" s="209"/>
      <c r="H575" s="212" t="s">
        <v>21</v>
      </c>
      <c r="I575" s="213"/>
      <c r="J575" s="209"/>
      <c r="K575" s="209"/>
      <c r="L575" s="214"/>
      <c r="M575" s="215"/>
      <c r="N575" s="216"/>
      <c r="O575" s="216"/>
      <c r="P575" s="216"/>
      <c r="Q575" s="216"/>
      <c r="R575" s="216"/>
      <c r="S575" s="216"/>
      <c r="T575" s="217"/>
      <c r="AT575" s="218" t="s">
        <v>149</v>
      </c>
      <c r="AU575" s="218" t="s">
        <v>82</v>
      </c>
      <c r="AV575" s="11" t="s">
        <v>80</v>
      </c>
      <c r="AW575" s="11" t="s">
        <v>35</v>
      </c>
      <c r="AX575" s="11" t="s">
        <v>72</v>
      </c>
      <c r="AY575" s="218" t="s">
        <v>138</v>
      </c>
    </row>
    <row r="576" spans="2:51" s="12" customFormat="1" ht="13.5">
      <c r="B576" s="219"/>
      <c r="C576" s="220"/>
      <c r="D576" s="221" t="s">
        <v>149</v>
      </c>
      <c r="E576" s="222" t="s">
        <v>21</v>
      </c>
      <c r="F576" s="223" t="s">
        <v>80</v>
      </c>
      <c r="G576" s="220"/>
      <c r="H576" s="224">
        <v>1</v>
      </c>
      <c r="I576" s="225"/>
      <c r="J576" s="220"/>
      <c r="K576" s="220"/>
      <c r="L576" s="226"/>
      <c r="M576" s="227"/>
      <c r="N576" s="228"/>
      <c r="O576" s="228"/>
      <c r="P576" s="228"/>
      <c r="Q576" s="228"/>
      <c r="R576" s="228"/>
      <c r="S576" s="228"/>
      <c r="T576" s="229"/>
      <c r="AT576" s="230" t="s">
        <v>149</v>
      </c>
      <c r="AU576" s="230" t="s">
        <v>82</v>
      </c>
      <c r="AV576" s="12" t="s">
        <v>82</v>
      </c>
      <c r="AW576" s="12" t="s">
        <v>35</v>
      </c>
      <c r="AX576" s="12" t="s">
        <v>80</v>
      </c>
      <c r="AY576" s="230" t="s">
        <v>138</v>
      </c>
    </row>
    <row r="577" spans="2:65" s="1" customFormat="1" ht="22.5" customHeight="1">
      <c r="B577" s="41"/>
      <c r="C577" s="260" t="s">
        <v>913</v>
      </c>
      <c r="D577" s="260" t="s">
        <v>369</v>
      </c>
      <c r="E577" s="261" t="s">
        <v>914</v>
      </c>
      <c r="F577" s="262" t="s">
        <v>915</v>
      </c>
      <c r="G577" s="263" t="s">
        <v>250</v>
      </c>
      <c r="H577" s="264">
        <v>1</v>
      </c>
      <c r="I577" s="265"/>
      <c r="J577" s="266">
        <f>ROUND(I577*H577,2)</f>
        <v>0</v>
      </c>
      <c r="K577" s="262" t="s">
        <v>21</v>
      </c>
      <c r="L577" s="267"/>
      <c r="M577" s="268" t="s">
        <v>21</v>
      </c>
      <c r="N577" s="269" t="s">
        <v>43</v>
      </c>
      <c r="O577" s="42"/>
      <c r="P577" s="202">
        <f>O577*H577</f>
        <v>0</v>
      </c>
      <c r="Q577" s="202">
        <v>0</v>
      </c>
      <c r="R577" s="202">
        <f>Q577*H577</f>
        <v>0</v>
      </c>
      <c r="S577" s="202">
        <v>0</v>
      </c>
      <c r="T577" s="203">
        <f>S577*H577</f>
        <v>0</v>
      </c>
      <c r="AR577" s="24" t="s">
        <v>347</v>
      </c>
      <c r="AT577" s="24" t="s">
        <v>369</v>
      </c>
      <c r="AU577" s="24" t="s">
        <v>82</v>
      </c>
      <c r="AY577" s="24" t="s">
        <v>138</v>
      </c>
      <c r="BE577" s="204">
        <f>IF(N577="základní",J577,0)</f>
        <v>0</v>
      </c>
      <c r="BF577" s="204">
        <f>IF(N577="snížená",J577,0)</f>
        <v>0</v>
      </c>
      <c r="BG577" s="204">
        <f>IF(N577="zákl. přenesená",J577,0)</f>
        <v>0</v>
      </c>
      <c r="BH577" s="204">
        <f>IF(N577="sníž. přenesená",J577,0)</f>
        <v>0</v>
      </c>
      <c r="BI577" s="204">
        <f>IF(N577="nulová",J577,0)</f>
        <v>0</v>
      </c>
      <c r="BJ577" s="24" t="s">
        <v>80</v>
      </c>
      <c r="BK577" s="204">
        <f>ROUND(I577*H577,2)</f>
        <v>0</v>
      </c>
      <c r="BL577" s="24" t="s">
        <v>223</v>
      </c>
      <c r="BM577" s="24" t="s">
        <v>916</v>
      </c>
    </row>
    <row r="578" spans="2:65" s="1" customFormat="1" ht="22.5" customHeight="1">
      <c r="B578" s="41"/>
      <c r="C578" s="193" t="s">
        <v>917</v>
      </c>
      <c r="D578" s="193" t="s">
        <v>140</v>
      </c>
      <c r="E578" s="194" t="s">
        <v>918</v>
      </c>
      <c r="F578" s="195" t="s">
        <v>919</v>
      </c>
      <c r="G578" s="196" t="s">
        <v>267</v>
      </c>
      <c r="H578" s="197">
        <v>39.54</v>
      </c>
      <c r="I578" s="198"/>
      <c r="J578" s="199">
        <f>ROUND(I578*H578,2)</f>
        <v>0</v>
      </c>
      <c r="K578" s="195" t="s">
        <v>21</v>
      </c>
      <c r="L578" s="61"/>
      <c r="M578" s="200" t="s">
        <v>21</v>
      </c>
      <c r="N578" s="201" t="s">
        <v>43</v>
      </c>
      <c r="O578" s="42"/>
      <c r="P578" s="202">
        <f>O578*H578</f>
        <v>0</v>
      </c>
      <c r="Q578" s="202">
        <v>0.00015</v>
      </c>
      <c r="R578" s="202">
        <f>Q578*H578</f>
        <v>0.005931</v>
      </c>
      <c r="S578" s="202">
        <v>0</v>
      </c>
      <c r="T578" s="203">
        <f>S578*H578</f>
        <v>0</v>
      </c>
      <c r="AR578" s="24" t="s">
        <v>223</v>
      </c>
      <c r="AT578" s="24" t="s">
        <v>140</v>
      </c>
      <c r="AU578" s="24" t="s">
        <v>82</v>
      </c>
      <c r="AY578" s="24" t="s">
        <v>138</v>
      </c>
      <c r="BE578" s="204">
        <f>IF(N578="základní",J578,0)</f>
        <v>0</v>
      </c>
      <c r="BF578" s="204">
        <f>IF(N578="snížená",J578,0)</f>
        <v>0</v>
      </c>
      <c r="BG578" s="204">
        <f>IF(N578="zákl. přenesená",J578,0)</f>
        <v>0</v>
      </c>
      <c r="BH578" s="204">
        <f>IF(N578="sníž. přenesená",J578,0)</f>
        <v>0</v>
      </c>
      <c r="BI578" s="204">
        <f>IF(N578="nulová",J578,0)</f>
        <v>0</v>
      </c>
      <c r="BJ578" s="24" t="s">
        <v>80</v>
      </c>
      <c r="BK578" s="204">
        <f>ROUND(I578*H578,2)</f>
        <v>0</v>
      </c>
      <c r="BL578" s="24" t="s">
        <v>223</v>
      </c>
      <c r="BM578" s="24" t="s">
        <v>920</v>
      </c>
    </row>
    <row r="579" spans="2:51" s="12" customFormat="1" ht="13.5">
      <c r="B579" s="219"/>
      <c r="C579" s="220"/>
      <c r="D579" s="205" t="s">
        <v>149</v>
      </c>
      <c r="E579" s="232" t="s">
        <v>21</v>
      </c>
      <c r="F579" s="233" t="s">
        <v>379</v>
      </c>
      <c r="G579" s="220"/>
      <c r="H579" s="234">
        <v>14</v>
      </c>
      <c r="I579" s="225"/>
      <c r="J579" s="220"/>
      <c r="K579" s="220"/>
      <c r="L579" s="226"/>
      <c r="M579" s="227"/>
      <c r="N579" s="228"/>
      <c r="O579" s="228"/>
      <c r="P579" s="228"/>
      <c r="Q579" s="228"/>
      <c r="R579" s="228"/>
      <c r="S579" s="228"/>
      <c r="T579" s="229"/>
      <c r="AT579" s="230" t="s">
        <v>149</v>
      </c>
      <c r="AU579" s="230" t="s">
        <v>82</v>
      </c>
      <c r="AV579" s="12" t="s">
        <v>82</v>
      </c>
      <c r="AW579" s="12" t="s">
        <v>35</v>
      </c>
      <c r="AX579" s="12" t="s">
        <v>72</v>
      </c>
      <c r="AY579" s="230" t="s">
        <v>138</v>
      </c>
    </row>
    <row r="580" spans="2:51" s="12" customFormat="1" ht="13.5">
      <c r="B580" s="219"/>
      <c r="C580" s="220"/>
      <c r="D580" s="205" t="s">
        <v>149</v>
      </c>
      <c r="E580" s="232" t="s">
        <v>21</v>
      </c>
      <c r="F580" s="233" t="s">
        <v>380</v>
      </c>
      <c r="G580" s="220"/>
      <c r="H580" s="234">
        <v>3.2</v>
      </c>
      <c r="I580" s="225"/>
      <c r="J580" s="220"/>
      <c r="K580" s="220"/>
      <c r="L580" s="226"/>
      <c r="M580" s="227"/>
      <c r="N580" s="228"/>
      <c r="O580" s="228"/>
      <c r="P580" s="228"/>
      <c r="Q580" s="228"/>
      <c r="R580" s="228"/>
      <c r="S580" s="228"/>
      <c r="T580" s="229"/>
      <c r="AT580" s="230" t="s">
        <v>149</v>
      </c>
      <c r="AU580" s="230" t="s">
        <v>82</v>
      </c>
      <c r="AV580" s="12" t="s">
        <v>82</v>
      </c>
      <c r="AW580" s="12" t="s">
        <v>35</v>
      </c>
      <c r="AX580" s="12" t="s">
        <v>72</v>
      </c>
      <c r="AY580" s="230" t="s">
        <v>138</v>
      </c>
    </row>
    <row r="581" spans="2:51" s="12" customFormat="1" ht="13.5">
      <c r="B581" s="219"/>
      <c r="C581" s="220"/>
      <c r="D581" s="205" t="s">
        <v>149</v>
      </c>
      <c r="E581" s="232" t="s">
        <v>21</v>
      </c>
      <c r="F581" s="233" t="s">
        <v>921</v>
      </c>
      <c r="G581" s="220"/>
      <c r="H581" s="234">
        <v>12.84</v>
      </c>
      <c r="I581" s="225"/>
      <c r="J581" s="220"/>
      <c r="K581" s="220"/>
      <c r="L581" s="226"/>
      <c r="M581" s="227"/>
      <c r="N581" s="228"/>
      <c r="O581" s="228"/>
      <c r="P581" s="228"/>
      <c r="Q581" s="228"/>
      <c r="R581" s="228"/>
      <c r="S581" s="228"/>
      <c r="T581" s="229"/>
      <c r="AT581" s="230" t="s">
        <v>149</v>
      </c>
      <c r="AU581" s="230" t="s">
        <v>82</v>
      </c>
      <c r="AV581" s="12" t="s">
        <v>82</v>
      </c>
      <c r="AW581" s="12" t="s">
        <v>35</v>
      </c>
      <c r="AX581" s="12" t="s">
        <v>72</v>
      </c>
      <c r="AY581" s="230" t="s">
        <v>138</v>
      </c>
    </row>
    <row r="582" spans="2:51" s="12" customFormat="1" ht="13.5">
      <c r="B582" s="219"/>
      <c r="C582" s="220"/>
      <c r="D582" s="205" t="s">
        <v>149</v>
      </c>
      <c r="E582" s="232" t="s">
        <v>21</v>
      </c>
      <c r="F582" s="233" t="s">
        <v>922</v>
      </c>
      <c r="G582" s="220"/>
      <c r="H582" s="234">
        <v>9.5</v>
      </c>
      <c r="I582" s="225"/>
      <c r="J582" s="220"/>
      <c r="K582" s="220"/>
      <c r="L582" s="226"/>
      <c r="M582" s="227"/>
      <c r="N582" s="228"/>
      <c r="O582" s="228"/>
      <c r="P582" s="228"/>
      <c r="Q582" s="228"/>
      <c r="R582" s="228"/>
      <c r="S582" s="228"/>
      <c r="T582" s="229"/>
      <c r="AT582" s="230" t="s">
        <v>149</v>
      </c>
      <c r="AU582" s="230" t="s">
        <v>82</v>
      </c>
      <c r="AV582" s="12" t="s">
        <v>82</v>
      </c>
      <c r="AW582" s="12" t="s">
        <v>35</v>
      </c>
      <c r="AX582" s="12" t="s">
        <v>72</v>
      </c>
      <c r="AY582" s="230" t="s">
        <v>138</v>
      </c>
    </row>
    <row r="583" spans="2:51" s="13" customFormat="1" ht="13.5">
      <c r="B583" s="235"/>
      <c r="C583" s="236"/>
      <c r="D583" s="221" t="s">
        <v>149</v>
      </c>
      <c r="E583" s="237" t="s">
        <v>21</v>
      </c>
      <c r="F583" s="238" t="s">
        <v>213</v>
      </c>
      <c r="G583" s="236"/>
      <c r="H583" s="239">
        <v>39.54</v>
      </c>
      <c r="I583" s="240"/>
      <c r="J583" s="236"/>
      <c r="K583" s="236"/>
      <c r="L583" s="241"/>
      <c r="M583" s="242"/>
      <c r="N583" s="243"/>
      <c r="O583" s="243"/>
      <c r="P583" s="243"/>
      <c r="Q583" s="243"/>
      <c r="R583" s="243"/>
      <c r="S583" s="243"/>
      <c r="T583" s="244"/>
      <c r="AT583" s="245" t="s">
        <v>149</v>
      </c>
      <c r="AU583" s="245" t="s">
        <v>82</v>
      </c>
      <c r="AV583" s="13" t="s">
        <v>145</v>
      </c>
      <c r="AW583" s="13" t="s">
        <v>35</v>
      </c>
      <c r="AX583" s="13" t="s">
        <v>80</v>
      </c>
      <c r="AY583" s="245" t="s">
        <v>138</v>
      </c>
    </row>
    <row r="584" spans="2:65" s="1" customFormat="1" ht="22.5" customHeight="1">
      <c r="B584" s="41"/>
      <c r="C584" s="193" t="s">
        <v>923</v>
      </c>
      <c r="D584" s="193" t="s">
        <v>140</v>
      </c>
      <c r="E584" s="194" t="s">
        <v>924</v>
      </c>
      <c r="F584" s="195" t="s">
        <v>925</v>
      </c>
      <c r="G584" s="196" t="s">
        <v>267</v>
      </c>
      <c r="H584" s="197">
        <v>39.54</v>
      </c>
      <c r="I584" s="198"/>
      <c r="J584" s="199">
        <f>ROUND(I584*H584,2)</f>
        <v>0</v>
      </c>
      <c r="K584" s="195" t="s">
        <v>21</v>
      </c>
      <c r="L584" s="61"/>
      <c r="M584" s="200" t="s">
        <v>21</v>
      </c>
      <c r="N584" s="201" t="s">
        <v>43</v>
      </c>
      <c r="O584" s="42"/>
      <c r="P584" s="202">
        <f>O584*H584</f>
        <v>0</v>
      </c>
      <c r="Q584" s="202">
        <v>0.00015</v>
      </c>
      <c r="R584" s="202">
        <f>Q584*H584</f>
        <v>0.005931</v>
      </c>
      <c r="S584" s="202">
        <v>0</v>
      </c>
      <c r="T584" s="203">
        <f>S584*H584</f>
        <v>0</v>
      </c>
      <c r="AR584" s="24" t="s">
        <v>223</v>
      </c>
      <c r="AT584" s="24" t="s">
        <v>140</v>
      </c>
      <c r="AU584" s="24" t="s">
        <v>82</v>
      </c>
      <c r="AY584" s="24" t="s">
        <v>138</v>
      </c>
      <c r="BE584" s="204">
        <f>IF(N584="základní",J584,0)</f>
        <v>0</v>
      </c>
      <c r="BF584" s="204">
        <f>IF(N584="snížená",J584,0)</f>
        <v>0</v>
      </c>
      <c r="BG584" s="204">
        <f>IF(N584="zákl. přenesená",J584,0)</f>
        <v>0</v>
      </c>
      <c r="BH584" s="204">
        <f>IF(N584="sníž. přenesená",J584,0)</f>
        <v>0</v>
      </c>
      <c r="BI584" s="204">
        <f>IF(N584="nulová",J584,0)</f>
        <v>0</v>
      </c>
      <c r="BJ584" s="24" t="s">
        <v>80</v>
      </c>
      <c r="BK584" s="204">
        <f>ROUND(I584*H584,2)</f>
        <v>0</v>
      </c>
      <c r="BL584" s="24" t="s">
        <v>223</v>
      </c>
      <c r="BM584" s="24" t="s">
        <v>926</v>
      </c>
    </row>
    <row r="585" spans="2:65" s="1" customFormat="1" ht="22.5" customHeight="1">
      <c r="B585" s="41"/>
      <c r="C585" s="193" t="s">
        <v>927</v>
      </c>
      <c r="D585" s="193" t="s">
        <v>140</v>
      </c>
      <c r="E585" s="194" t="s">
        <v>928</v>
      </c>
      <c r="F585" s="195" t="s">
        <v>929</v>
      </c>
      <c r="G585" s="196" t="s">
        <v>250</v>
      </c>
      <c r="H585" s="197">
        <v>1</v>
      </c>
      <c r="I585" s="198"/>
      <c r="J585" s="199">
        <f>ROUND(I585*H585,2)</f>
        <v>0</v>
      </c>
      <c r="K585" s="195" t="s">
        <v>144</v>
      </c>
      <c r="L585" s="61"/>
      <c r="M585" s="200" t="s">
        <v>21</v>
      </c>
      <c r="N585" s="201" t="s">
        <v>43</v>
      </c>
      <c r="O585" s="42"/>
      <c r="P585" s="202">
        <f>O585*H585</f>
        <v>0</v>
      </c>
      <c r="Q585" s="202">
        <v>0</v>
      </c>
      <c r="R585" s="202">
        <f>Q585*H585</f>
        <v>0</v>
      </c>
      <c r="S585" s="202">
        <v>0</v>
      </c>
      <c r="T585" s="203">
        <f>S585*H585</f>
        <v>0</v>
      </c>
      <c r="AR585" s="24" t="s">
        <v>223</v>
      </c>
      <c r="AT585" s="24" t="s">
        <v>140</v>
      </c>
      <c r="AU585" s="24" t="s">
        <v>82</v>
      </c>
      <c r="AY585" s="24" t="s">
        <v>138</v>
      </c>
      <c r="BE585" s="204">
        <f>IF(N585="základní",J585,0)</f>
        <v>0</v>
      </c>
      <c r="BF585" s="204">
        <f>IF(N585="snížená",J585,0)</f>
        <v>0</v>
      </c>
      <c r="BG585" s="204">
        <f>IF(N585="zákl. přenesená",J585,0)</f>
        <v>0</v>
      </c>
      <c r="BH585" s="204">
        <f>IF(N585="sníž. přenesená",J585,0)</f>
        <v>0</v>
      </c>
      <c r="BI585" s="204">
        <f>IF(N585="nulová",J585,0)</f>
        <v>0</v>
      </c>
      <c r="BJ585" s="24" t="s">
        <v>80</v>
      </c>
      <c r="BK585" s="204">
        <f>ROUND(I585*H585,2)</f>
        <v>0</v>
      </c>
      <c r="BL585" s="24" t="s">
        <v>223</v>
      </c>
      <c r="BM585" s="24" t="s">
        <v>930</v>
      </c>
    </row>
    <row r="586" spans="2:47" s="1" customFormat="1" ht="148.5">
      <c r="B586" s="41"/>
      <c r="C586" s="63"/>
      <c r="D586" s="205" t="s">
        <v>147</v>
      </c>
      <c r="E586" s="63"/>
      <c r="F586" s="206" t="s">
        <v>931</v>
      </c>
      <c r="G586" s="63"/>
      <c r="H586" s="63"/>
      <c r="I586" s="163"/>
      <c r="J586" s="63"/>
      <c r="K586" s="63"/>
      <c r="L586" s="61"/>
      <c r="M586" s="207"/>
      <c r="N586" s="42"/>
      <c r="O586" s="42"/>
      <c r="P586" s="42"/>
      <c r="Q586" s="42"/>
      <c r="R586" s="42"/>
      <c r="S586" s="42"/>
      <c r="T586" s="78"/>
      <c r="AT586" s="24" t="s">
        <v>147</v>
      </c>
      <c r="AU586" s="24" t="s">
        <v>82</v>
      </c>
    </row>
    <row r="587" spans="2:51" s="11" customFormat="1" ht="13.5">
      <c r="B587" s="208"/>
      <c r="C587" s="209"/>
      <c r="D587" s="205" t="s">
        <v>149</v>
      </c>
      <c r="E587" s="210" t="s">
        <v>21</v>
      </c>
      <c r="F587" s="211" t="s">
        <v>932</v>
      </c>
      <c r="G587" s="209"/>
      <c r="H587" s="212" t="s">
        <v>21</v>
      </c>
      <c r="I587" s="213"/>
      <c r="J587" s="209"/>
      <c r="K587" s="209"/>
      <c r="L587" s="214"/>
      <c r="M587" s="215"/>
      <c r="N587" s="216"/>
      <c r="O587" s="216"/>
      <c r="P587" s="216"/>
      <c r="Q587" s="216"/>
      <c r="R587" s="216"/>
      <c r="S587" s="216"/>
      <c r="T587" s="217"/>
      <c r="AT587" s="218" t="s">
        <v>149</v>
      </c>
      <c r="AU587" s="218" t="s">
        <v>82</v>
      </c>
      <c r="AV587" s="11" t="s">
        <v>80</v>
      </c>
      <c r="AW587" s="11" t="s">
        <v>35</v>
      </c>
      <c r="AX587" s="11" t="s">
        <v>72</v>
      </c>
      <c r="AY587" s="218" t="s">
        <v>138</v>
      </c>
    </row>
    <row r="588" spans="2:51" s="12" customFormat="1" ht="13.5">
      <c r="B588" s="219"/>
      <c r="C588" s="220"/>
      <c r="D588" s="221" t="s">
        <v>149</v>
      </c>
      <c r="E588" s="222" t="s">
        <v>21</v>
      </c>
      <c r="F588" s="223" t="s">
        <v>80</v>
      </c>
      <c r="G588" s="220"/>
      <c r="H588" s="224">
        <v>1</v>
      </c>
      <c r="I588" s="225"/>
      <c r="J588" s="220"/>
      <c r="K588" s="220"/>
      <c r="L588" s="226"/>
      <c r="M588" s="227"/>
      <c r="N588" s="228"/>
      <c r="O588" s="228"/>
      <c r="P588" s="228"/>
      <c r="Q588" s="228"/>
      <c r="R588" s="228"/>
      <c r="S588" s="228"/>
      <c r="T588" s="229"/>
      <c r="AT588" s="230" t="s">
        <v>149</v>
      </c>
      <c r="AU588" s="230" t="s">
        <v>82</v>
      </c>
      <c r="AV588" s="12" t="s">
        <v>82</v>
      </c>
      <c r="AW588" s="12" t="s">
        <v>35</v>
      </c>
      <c r="AX588" s="12" t="s">
        <v>80</v>
      </c>
      <c r="AY588" s="230" t="s">
        <v>138</v>
      </c>
    </row>
    <row r="589" spans="2:65" s="1" customFormat="1" ht="22.5" customHeight="1">
      <c r="B589" s="41"/>
      <c r="C589" s="260" t="s">
        <v>933</v>
      </c>
      <c r="D589" s="260" t="s">
        <v>369</v>
      </c>
      <c r="E589" s="261" t="s">
        <v>934</v>
      </c>
      <c r="F589" s="262" t="s">
        <v>935</v>
      </c>
      <c r="G589" s="263" t="s">
        <v>250</v>
      </c>
      <c r="H589" s="264">
        <v>1</v>
      </c>
      <c r="I589" s="265"/>
      <c r="J589" s="266">
        <f>ROUND(I589*H589,2)</f>
        <v>0</v>
      </c>
      <c r="K589" s="262" t="s">
        <v>21</v>
      </c>
      <c r="L589" s="267"/>
      <c r="M589" s="268" t="s">
        <v>21</v>
      </c>
      <c r="N589" s="269" t="s">
        <v>43</v>
      </c>
      <c r="O589" s="42"/>
      <c r="P589" s="202">
        <f>O589*H589</f>
        <v>0</v>
      </c>
      <c r="Q589" s="202">
        <v>0</v>
      </c>
      <c r="R589" s="202">
        <f>Q589*H589</f>
        <v>0</v>
      </c>
      <c r="S589" s="202">
        <v>0</v>
      </c>
      <c r="T589" s="203">
        <f>S589*H589</f>
        <v>0</v>
      </c>
      <c r="AR589" s="24" t="s">
        <v>347</v>
      </c>
      <c r="AT589" s="24" t="s">
        <v>369</v>
      </c>
      <c r="AU589" s="24" t="s">
        <v>82</v>
      </c>
      <c r="AY589" s="24" t="s">
        <v>138</v>
      </c>
      <c r="BE589" s="204">
        <f>IF(N589="základní",J589,0)</f>
        <v>0</v>
      </c>
      <c r="BF589" s="204">
        <f>IF(N589="snížená",J589,0)</f>
        <v>0</v>
      </c>
      <c r="BG589" s="204">
        <f>IF(N589="zákl. přenesená",J589,0)</f>
        <v>0</v>
      </c>
      <c r="BH589" s="204">
        <f>IF(N589="sníž. přenesená",J589,0)</f>
        <v>0</v>
      </c>
      <c r="BI589" s="204">
        <f>IF(N589="nulová",J589,0)</f>
        <v>0</v>
      </c>
      <c r="BJ589" s="24" t="s">
        <v>80</v>
      </c>
      <c r="BK589" s="204">
        <f>ROUND(I589*H589,2)</f>
        <v>0</v>
      </c>
      <c r="BL589" s="24" t="s">
        <v>223</v>
      </c>
      <c r="BM589" s="24" t="s">
        <v>936</v>
      </c>
    </row>
    <row r="590" spans="2:65" s="1" customFormat="1" ht="22.5" customHeight="1">
      <c r="B590" s="41"/>
      <c r="C590" s="193" t="s">
        <v>937</v>
      </c>
      <c r="D590" s="193" t="s">
        <v>140</v>
      </c>
      <c r="E590" s="194" t="s">
        <v>938</v>
      </c>
      <c r="F590" s="195" t="s">
        <v>939</v>
      </c>
      <c r="G590" s="196" t="s">
        <v>250</v>
      </c>
      <c r="H590" s="197">
        <v>2</v>
      </c>
      <c r="I590" s="198"/>
      <c r="J590" s="199">
        <f>ROUND(I590*H590,2)</f>
        <v>0</v>
      </c>
      <c r="K590" s="195" t="s">
        <v>144</v>
      </c>
      <c r="L590" s="61"/>
      <c r="M590" s="200" t="s">
        <v>21</v>
      </c>
      <c r="N590" s="201" t="s">
        <v>43</v>
      </c>
      <c r="O590" s="42"/>
      <c r="P590" s="202">
        <f>O590*H590</f>
        <v>0</v>
      </c>
      <c r="Q590" s="202">
        <v>0.00087</v>
      </c>
      <c r="R590" s="202">
        <f>Q590*H590</f>
        <v>0.00174</v>
      </c>
      <c r="S590" s="202">
        <v>0</v>
      </c>
      <c r="T590" s="203">
        <f>S590*H590</f>
        <v>0</v>
      </c>
      <c r="AR590" s="24" t="s">
        <v>223</v>
      </c>
      <c r="AT590" s="24" t="s">
        <v>140</v>
      </c>
      <c r="AU590" s="24" t="s">
        <v>82</v>
      </c>
      <c r="AY590" s="24" t="s">
        <v>138</v>
      </c>
      <c r="BE590" s="204">
        <f>IF(N590="základní",J590,0)</f>
        <v>0</v>
      </c>
      <c r="BF590" s="204">
        <f>IF(N590="snížená",J590,0)</f>
        <v>0</v>
      </c>
      <c r="BG590" s="204">
        <f>IF(N590="zákl. přenesená",J590,0)</f>
        <v>0</v>
      </c>
      <c r="BH590" s="204">
        <f>IF(N590="sníž. přenesená",J590,0)</f>
        <v>0</v>
      </c>
      <c r="BI590" s="204">
        <f>IF(N590="nulová",J590,0)</f>
        <v>0</v>
      </c>
      <c r="BJ590" s="24" t="s">
        <v>80</v>
      </c>
      <c r="BK590" s="204">
        <f>ROUND(I590*H590,2)</f>
        <v>0</v>
      </c>
      <c r="BL590" s="24" t="s">
        <v>223</v>
      </c>
      <c r="BM590" s="24" t="s">
        <v>940</v>
      </c>
    </row>
    <row r="591" spans="2:47" s="1" customFormat="1" ht="148.5">
      <c r="B591" s="41"/>
      <c r="C591" s="63"/>
      <c r="D591" s="221" t="s">
        <v>147</v>
      </c>
      <c r="E591" s="63"/>
      <c r="F591" s="231" t="s">
        <v>931</v>
      </c>
      <c r="G591" s="63"/>
      <c r="H591" s="63"/>
      <c r="I591" s="163"/>
      <c r="J591" s="63"/>
      <c r="K591" s="63"/>
      <c r="L591" s="61"/>
      <c r="M591" s="207"/>
      <c r="N591" s="42"/>
      <c r="O591" s="42"/>
      <c r="P591" s="42"/>
      <c r="Q591" s="42"/>
      <c r="R591" s="42"/>
      <c r="S591" s="42"/>
      <c r="T591" s="78"/>
      <c r="AT591" s="24" t="s">
        <v>147</v>
      </c>
      <c r="AU591" s="24" t="s">
        <v>82</v>
      </c>
    </row>
    <row r="592" spans="2:65" s="1" customFormat="1" ht="22.5" customHeight="1">
      <c r="B592" s="41"/>
      <c r="C592" s="260" t="s">
        <v>941</v>
      </c>
      <c r="D592" s="260" t="s">
        <v>369</v>
      </c>
      <c r="E592" s="261" t="s">
        <v>942</v>
      </c>
      <c r="F592" s="262" t="s">
        <v>943</v>
      </c>
      <c r="G592" s="263" t="s">
        <v>250</v>
      </c>
      <c r="H592" s="264">
        <v>2</v>
      </c>
      <c r="I592" s="265"/>
      <c r="J592" s="266">
        <f>ROUND(I592*H592,2)</f>
        <v>0</v>
      </c>
      <c r="K592" s="262" t="s">
        <v>21</v>
      </c>
      <c r="L592" s="267"/>
      <c r="M592" s="268" t="s">
        <v>21</v>
      </c>
      <c r="N592" s="269" t="s">
        <v>43</v>
      </c>
      <c r="O592" s="42"/>
      <c r="P592" s="202">
        <f>O592*H592</f>
        <v>0</v>
      </c>
      <c r="Q592" s="202">
        <v>0</v>
      </c>
      <c r="R592" s="202">
        <f>Q592*H592</f>
        <v>0</v>
      </c>
      <c r="S592" s="202">
        <v>0</v>
      </c>
      <c r="T592" s="203">
        <f>S592*H592</f>
        <v>0</v>
      </c>
      <c r="AR592" s="24" t="s">
        <v>347</v>
      </c>
      <c r="AT592" s="24" t="s">
        <v>369</v>
      </c>
      <c r="AU592" s="24" t="s">
        <v>82</v>
      </c>
      <c r="AY592" s="24" t="s">
        <v>138</v>
      </c>
      <c r="BE592" s="204">
        <f>IF(N592="základní",J592,0)</f>
        <v>0</v>
      </c>
      <c r="BF592" s="204">
        <f>IF(N592="snížená",J592,0)</f>
        <v>0</v>
      </c>
      <c r="BG592" s="204">
        <f>IF(N592="zákl. přenesená",J592,0)</f>
        <v>0</v>
      </c>
      <c r="BH592" s="204">
        <f>IF(N592="sníž. přenesená",J592,0)</f>
        <v>0</v>
      </c>
      <c r="BI592" s="204">
        <f>IF(N592="nulová",J592,0)</f>
        <v>0</v>
      </c>
      <c r="BJ592" s="24" t="s">
        <v>80</v>
      </c>
      <c r="BK592" s="204">
        <f>ROUND(I592*H592,2)</f>
        <v>0</v>
      </c>
      <c r="BL592" s="24" t="s">
        <v>223</v>
      </c>
      <c r="BM592" s="24" t="s">
        <v>944</v>
      </c>
    </row>
    <row r="593" spans="2:65" s="1" customFormat="1" ht="22.5" customHeight="1">
      <c r="B593" s="41"/>
      <c r="C593" s="193" t="s">
        <v>945</v>
      </c>
      <c r="D593" s="193" t="s">
        <v>140</v>
      </c>
      <c r="E593" s="194" t="s">
        <v>946</v>
      </c>
      <c r="F593" s="195" t="s">
        <v>947</v>
      </c>
      <c r="G593" s="196" t="s">
        <v>250</v>
      </c>
      <c r="H593" s="197">
        <v>1</v>
      </c>
      <c r="I593" s="198"/>
      <c r="J593" s="199">
        <f>ROUND(I593*H593,2)</f>
        <v>0</v>
      </c>
      <c r="K593" s="195" t="s">
        <v>144</v>
      </c>
      <c r="L593" s="61"/>
      <c r="M593" s="200" t="s">
        <v>21</v>
      </c>
      <c r="N593" s="201" t="s">
        <v>43</v>
      </c>
      <c r="O593" s="42"/>
      <c r="P593" s="202">
        <f>O593*H593</f>
        <v>0</v>
      </c>
      <c r="Q593" s="202">
        <v>0.00084</v>
      </c>
      <c r="R593" s="202">
        <f>Q593*H593</f>
        <v>0.00084</v>
      </c>
      <c r="S593" s="202">
        <v>0</v>
      </c>
      <c r="T593" s="203">
        <f>S593*H593</f>
        <v>0</v>
      </c>
      <c r="AR593" s="24" t="s">
        <v>223</v>
      </c>
      <c r="AT593" s="24" t="s">
        <v>140</v>
      </c>
      <c r="AU593" s="24" t="s">
        <v>82</v>
      </c>
      <c r="AY593" s="24" t="s">
        <v>138</v>
      </c>
      <c r="BE593" s="204">
        <f>IF(N593="základní",J593,0)</f>
        <v>0</v>
      </c>
      <c r="BF593" s="204">
        <f>IF(N593="snížená",J593,0)</f>
        <v>0</v>
      </c>
      <c r="BG593" s="204">
        <f>IF(N593="zákl. přenesená",J593,0)</f>
        <v>0</v>
      </c>
      <c r="BH593" s="204">
        <f>IF(N593="sníž. přenesená",J593,0)</f>
        <v>0</v>
      </c>
      <c r="BI593" s="204">
        <f>IF(N593="nulová",J593,0)</f>
        <v>0</v>
      </c>
      <c r="BJ593" s="24" t="s">
        <v>80</v>
      </c>
      <c r="BK593" s="204">
        <f>ROUND(I593*H593,2)</f>
        <v>0</v>
      </c>
      <c r="BL593" s="24" t="s">
        <v>223</v>
      </c>
      <c r="BM593" s="24" t="s">
        <v>948</v>
      </c>
    </row>
    <row r="594" spans="2:47" s="1" customFormat="1" ht="148.5">
      <c r="B594" s="41"/>
      <c r="C594" s="63"/>
      <c r="D594" s="221" t="s">
        <v>147</v>
      </c>
      <c r="E594" s="63"/>
      <c r="F594" s="231" t="s">
        <v>931</v>
      </c>
      <c r="G594" s="63"/>
      <c r="H594" s="63"/>
      <c r="I594" s="163"/>
      <c r="J594" s="63"/>
      <c r="K594" s="63"/>
      <c r="L594" s="61"/>
      <c r="M594" s="207"/>
      <c r="N594" s="42"/>
      <c r="O594" s="42"/>
      <c r="P594" s="42"/>
      <c r="Q594" s="42"/>
      <c r="R594" s="42"/>
      <c r="S594" s="42"/>
      <c r="T594" s="78"/>
      <c r="AT594" s="24" t="s">
        <v>147</v>
      </c>
      <c r="AU594" s="24" t="s">
        <v>82</v>
      </c>
    </row>
    <row r="595" spans="2:65" s="1" customFormat="1" ht="22.5" customHeight="1">
      <c r="B595" s="41"/>
      <c r="C595" s="260" t="s">
        <v>949</v>
      </c>
      <c r="D595" s="260" t="s">
        <v>369</v>
      </c>
      <c r="E595" s="261" t="s">
        <v>950</v>
      </c>
      <c r="F595" s="262" t="s">
        <v>951</v>
      </c>
      <c r="G595" s="263" t="s">
        <v>250</v>
      </c>
      <c r="H595" s="264">
        <v>2</v>
      </c>
      <c r="I595" s="265"/>
      <c r="J595" s="266">
        <f>ROUND(I595*H595,2)</f>
        <v>0</v>
      </c>
      <c r="K595" s="262" t="s">
        <v>21</v>
      </c>
      <c r="L595" s="267"/>
      <c r="M595" s="268" t="s">
        <v>21</v>
      </c>
      <c r="N595" s="269" t="s">
        <v>43</v>
      </c>
      <c r="O595" s="42"/>
      <c r="P595" s="202">
        <f>O595*H595</f>
        <v>0</v>
      </c>
      <c r="Q595" s="202">
        <v>0</v>
      </c>
      <c r="R595" s="202">
        <f>Q595*H595</f>
        <v>0</v>
      </c>
      <c r="S595" s="202">
        <v>0</v>
      </c>
      <c r="T595" s="203">
        <f>S595*H595</f>
        <v>0</v>
      </c>
      <c r="AR595" s="24" t="s">
        <v>347</v>
      </c>
      <c r="AT595" s="24" t="s">
        <v>369</v>
      </c>
      <c r="AU595" s="24" t="s">
        <v>82</v>
      </c>
      <c r="AY595" s="24" t="s">
        <v>138</v>
      </c>
      <c r="BE595" s="204">
        <f>IF(N595="základní",J595,0)</f>
        <v>0</v>
      </c>
      <c r="BF595" s="204">
        <f>IF(N595="snížená",J595,0)</f>
        <v>0</v>
      </c>
      <c r="BG595" s="204">
        <f>IF(N595="zákl. přenesená",J595,0)</f>
        <v>0</v>
      </c>
      <c r="BH595" s="204">
        <f>IF(N595="sníž. přenesená",J595,0)</f>
        <v>0</v>
      </c>
      <c r="BI595" s="204">
        <f>IF(N595="nulová",J595,0)</f>
        <v>0</v>
      </c>
      <c r="BJ595" s="24" t="s">
        <v>80</v>
      </c>
      <c r="BK595" s="204">
        <f>ROUND(I595*H595,2)</f>
        <v>0</v>
      </c>
      <c r="BL595" s="24" t="s">
        <v>223</v>
      </c>
      <c r="BM595" s="24" t="s">
        <v>952</v>
      </c>
    </row>
    <row r="596" spans="2:65" s="1" customFormat="1" ht="22.5" customHeight="1">
      <c r="B596" s="41"/>
      <c r="C596" s="193" t="s">
        <v>953</v>
      </c>
      <c r="D596" s="193" t="s">
        <v>140</v>
      </c>
      <c r="E596" s="194" t="s">
        <v>954</v>
      </c>
      <c r="F596" s="195" t="s">
        <v>955</v>
      </c>
      <c r="G596" s="196" t="s">
        <v>250</v>
      </c>
      <c r="H596" s="197">
        <v>1</v>
      </c>
      <c r="I596" s="198"/>
      <c r="J596" s="199">
        <f>ROUND(I596*H596,2)</f>
        <v>0</v>
      </c>
      <c r="K596" s="195" t="s">
        <v>144</v>
      </c>
      <c r="L596" s="61"/>
      <c r="M596" s="200" t="s">
        <v>21</v>
      </c>
      <c r="N596" s="201" t="s">
        <v>43</v>
      </c>
      <c r="O596" s="42"/>
      <c r="P596" s="202">
        <f>O596*H596</f>
        <v>0</v>
      </c>
      <c r="Q596" s="202">
        <v>0.00086</v>
      </c>
      <c r="R596" s="202">
        <f>Q596*H596</f>
        <v>0.00086</v>
      </c>
      <c r="S596" s="202">
        <v>0</v>
      </c>
      <c r="T596" s="203">
        <f>S596*H596</f>
        <v>0</v>
      </c>
      <c r="AR596" s="24" t="s">
        <v>223</v>
      </c>
      <c r="AT596" s="24" t="s">
        <v>140</v>
      </c>
      <c r="AU596" s="24" t="s">
        <v>82</v>
      </c>
      <c r="AY596" s="24" t="s">
        <v>138</v>
      </c>
      <c r="BE596" s="204">
        <f>IF(N596="základní",J596,0)</f>
        <v>0</v>
      </c>
      <c r="BF596" s="204">
        <f>IF(N596="snížená",J596,0)</f>
        <v>0</v>
      </c>
      <c r="BG596" s="204">
        <f>IF(N596="zákl. přenesená",J596,0)</f>
        <v>0</v>
      </c>
      <c r="BH596" s="204">
        <f>IF(N596="sníž. přenesená",J596,0)</f>
        <v>0</v>
      </c>
      <c r="BI596" s="204">
        <f>IF(N596="nulová",J596,0)</f>
        <v>0</v>
      </c>
      <c r="BJ596" s="24" t="s">
        <v>80</v>
      </c>
      <c r="BK596" s="204">
        <f>ROUND(I596*H596,2)</f>
        <v>0</v>
      </c>
      <c r="BL596" s="24" t="s">
        <v>223</v>
      </c>
      <c r="BM596" s="24" t="s">
        <v>956</v>
      </c>
    </row>
    <row r="597" spans="2:47" s="1" customFormat="1" ht="148.5">
      <c r="B597" s="41"/>
      <c r="C597" s="63"/>
      <c r="D597" s="221" t="s">
        <v>147</v>
      </c>
      <c r="E597" s="63"/>
      <c r="F597" s="231" t="s">
        <v>931</v>
      </c>
      <c r="G597" s="63"/>
      <c r="H597" s="63"/>
      <c r="I597" s="163"/>
      <c r="J597" s="63"/>
      <c r="K597" s="63"/>
      <c r="L597" s="61"/>
      <c r="M597" s="207"/>
      <c r="N597" s="42"/>
      <c r="O597" s="42"/>
      <c r="P597" s="42"/>
      <c r="Q597" s="42"/>
      <c r="R597" s="42"/>
      <c r="S597" s="42"/>
      <c r="T597" s="78"/>
      <c r="AT597" s="24" t="s">
        <v>147</v>
      </c>
      <c r="AU597" s="24" t="s">
        <v>82</v>
      </c>
    </row>
    <row r="598" spans="2:65" s="1" customFormat="1" ht="22.5" customHeight="1">
      <c r="B598" s="41"/>
      <c r="C598" s="260" t="s">
        <v>957</v>
      </c>
      <c r="D598" s="260" t="s">
        <v>369</v>
      </c>
      <c r="E598" s="261" t="s">
        <v>950</v>
      </c>
      <c r="F598" s="262" t="s">
        <v>951</v>
      </c>
      <c r="G598" s="263" t="s">
        <v>250</v>
      </c>
      <c r="H598" s="264">
        <v>2</v>
      </c>
      <c r="I598" s="265"/>
      <c r="J598" s="266">
        <f>ROUND(I598*H598,2)</f>
        <v>0</v>
      </c>
      <c r="K598" s="262" t="s">
        <v>21</v>
      </c>
      <c r="L598" s="267"/>
      <c r="M598" s="268" t="s">
        <v>21</v>
      </c>
      <c r="N598" s="269" t="s">
        <v>43</v>
      </c>
      <c r="O598" s="42"/>
      <c r="P598" s="202">
        <f>O598*H598</f>
        <v>0</v>
      </c>
      <c r="Q598" s="202">
        <v>0</v>
      </c>
      <c r="R598" s="202">
        <f>Q598*H598</f>
        <v>0</v>
      </c>
      <c r="S598" s="202">
        <v>0</v>
      </c>
      <c r="T598" s="203">
        <f>S598*H598</f>
        <v>0</v>
      </c>
      <c r="AR598" s="24" t="s">
        <v>347</v>
      </c>
      <c r="AT598" s="24" t="s">
        <v>369</v>
      </c>
      <c r="AU598" s="24" t="s">
        <v>82</v>
      </c>
      <c r="AY598" s="24" t="s">
        <v>138</v>
      </c>
      <c r="BE598" s="204">
        <f>IF(N598="základní",J598,0)</f>
        <v>0</v>
      </c>
      <c r="BF598" s="204">
        <f>IF(N598="snížená",J598,0)</f>
        <v>0</v>
      </c>
      <c r="BG598" s="204">
        <f>IF(N598="zákl. přenesená",J598,0)</f>
        <v>0</v>
      </c>
      <c r="BH598" s="204">
        <f>IF(N598="sníž. přenesená",J598,0)</f>
        <v>0</v>
      </c>
      <c r="BI598" s="204">
        <f>IF(N598="nulová",J598,0)</f>
        <v>0</v>
      </c>
      <c r="BJ598" s="24" t="s">
        <v>80</v>
      </c>
      <c r="BK598" s="204">
        <f>ROUND(I598*H598,2)</f>
        <v>0</v>
      </c>
      <c r="BL598" s="24" t="s">
        <v>223</v>
      </c>
      <c r="BM598" s="24" t="s">
        <v>958</v>
      </c>
    </row>
    <row r="599" spans="2:65" s="1" customFormat="1" ht="22.5" customHeight="1">
      <c r="B599" s="41"/>
      <c r="C599" s="193" t="s">
        <v>959</v>
      </c>
      <c r="D599" s="193" t="s">
        <v>140</v>
      </c>
      <c r="E599" s="194" t="s">
        <v>960</v>
      </c>
      <c r="F599" s="195" t="s">
        <v>961</v>
      </c>
      <c r="G599" s="196" t="s">
        <v>250</v>
      </c>
      <c r="H599" s="197">
        <v>1</v>
      </c>
      <c r="I599" s="198"/>
      <c r="J599" s="199">
        <f>ROUND(I599*H599,2)</f>
        <v>0</v>
      </c>
      <c r="K599" s="195" t="s">
        <v>144</v>
      </c>
      <c r="L599" s="61"/>
      <c r="M599" s="200" t="s">
        <v>21</v>
      </c>
      <c r="N599" s="201" t="s">
        <v>43</v>
      </c>
      <c r="O599" s="42"/>
      <c r="P599" s="202">
        <f>O599*H599</f>
        <v>0</v>
      </c>
      <c r="Q599" s="202">
        <v>0</v>
      </c>
      <c r="R599" s="202">
        <f>Q599*H599</f>
        <v>0</v>
      </c>
      <c r="S599" s="202">
        <v>0</v>
      </c>
      <c r="T599" s="203">
        <f>S599*H599</f>
        <v>0</v>
      </c>
      <c r="AR599" s="24" t="s">
        <v>223</v>
      </c>
      <c r="AT599" s="24" t="s">
        <v>140</v>
      </c>
      <c r="AU599" s="24" t="s">
        <v>82</v>
      </c>
      <c r="AY599" s="24" t="s">
        <v>138</v>
      </c>
      <c r="BE599" s="204">
        <f>IF(N599="základní",J599,0)</f>
        <v>0</v>
      </c>
      <c r="BF599" s="204">
        <f>IF(N599="snížená",J599,0)</f>
        <v>0</v>
      </c>
      <c r="BG599" s="204">
        <f>IF(N599="zákl. přenesená",J599,0)</f>
        <v>0</v>
      </c>
      <c r="BH599" s="204">
        <f>IF(N599="sníž. přenesená",J599,0)</f>
        <v>0</v>
      </c>
      <c r="BI599" s="204">
        <f>IF(N599="nulová",J599,0)</f>
        <v>0</v>
      </c>
      <c r="BJ599" s="24" t="s">
        <v>80</v>
      </c>
      <c r="BK599" s="204">
        <f>ROUND(I599*H599,2)</f>
        <v>0</v>
      </c>
      <c r="BL599" s="24" t="s">
        <v>223</v>
      </c>
      <c r="BM599" s="24" t="s">
        <v>962</v>
      </c>
    </row>
    <row r="600" spans="2:65" s="1" customFormat="1" ht="22.5" customHeight="1">
      <c r="B600" s="41"/>
      <c r="C600" s="260" t="s">
        <v>963</v>
      </c>
      <c r="D600" s="260" t="s">
        <v>369</v>
      </c>
      <c r="E600" s="261" t="s">
        <v>964</v>
      </c>
      <c r="F600" s="262" t="s">
        <v>965</v>
      </c>
      <c r="G600" s="263" t="s">
        <v>267</v>
      </c>
      <c r="H600" s="264">
        <v>0.6</v>
      </c>
      <c r="I600" s="265"/>
      <c r="J600" s="266">
        <f>ROUND(I600*H600,2)</f>
        <v>0</v>
      </c>
      <c r="K600" s="262" t="s">
        <v>144</v>
      </c>
      <c r="L600" s="267"/>
      <c r="M600" s="268" t="s">
        <v>21</v>
      </c>
      <c r="N600" s="269" t="s">
        <v>43</v>
      </c>
      <c r="O600" s="42"/>
      <c r="P600" s="202">
        <f>O600*H600</f>
        <v>0</v>
      </c>
      <c r="Q600" s="202">
        <v>0.003</v>
      </c>
      <c r="R600" s="202">
        <f>Q600*H600</f>
        <v>0.0018</v>
      </c>
      <c r="S600" s="202">
        <v>0</v>
      </c>
      <c r="T600" s="203">
        <f>S600*H600</f>
        <v>0</v>
      </c>
      <c r="AR600" s="24" t="s">
        <v>347</v>
      </c>
      <c r="AT600" s="24" t="s">
        <v>369</v>
      </c>
      <c r="AU600" s="24" t="s">
        <v>82</v>
      </c>
      <c r="AY600" s="24" t="s">
        <v>138</v>
      </c>
      <c r="BE600" s="204">
        <f>IF(N600="základní",J600,0)</f>
        <v>0</v>
      </c>
      <c r="BF600" s="204">
        <f>IF(N600="snížená",J600,0)</f>
        <v>0</v>
      </c>
      <c r="BG600" s="204">
        <f>IF(N600="zákl. přenesená",J600,0)</f>
        <v>0</v>
      </c>
      <c r="BH600" s="204">
        <f>IF(N600="sníž. přenesená",J600,0)</f>
        <v>0</v>
      </c>
      <c r="BI600" s="204">
        <f>IF(N600="nulová",J600,0)</f>
        <v>0</v>
      </c>
      <c r="BJ600" s="24" t="s">
        <v>80</v>
      </c>
      <c r="BK600" s="204">
        <f>ROUND(I600*H600,2)</f>
        <v>0</v>
      </c>
      <c r="BL600" s="24" t="s">
        <v>223</v>
      </c>
      <c r="BM600" s="24" t="s">
        <v>966</v>
      </c>
    </row>
    <row r="601" spans="2:65" s="1" customFormat="1" ht="22.5" customHeight="1">
      <c r="B601" s="41"/>
      <c r="C601" s="193" t="s">
        <v>967</v>
      </c>
      <c r="D601" s="193" t="s">
        <v>140</v>
      </c>
      <c r="E601" s="194" t="s">
        <v>968</v>
      </c>
      <c r="F601" s="195" t="s">
        <v>969</v>
      </c>
      <c r="G601" s="196" t="s">
        <v>250</v>
      </c>
      <c r="H601" s="197">
        <v>2</v>
      </c>
      <c r="I601" s="198"/>
      <c r="J601" s="199">
        <f>ROUND(I601*H601,2)</f>
        <v>0</v>
      </c>
      <c r="K601" s="195" t="s">
        <v>144</v>
      </c>
      <c r="L601" s="61"/>
      <c r="M601" s="200" t="s">
        <v>21</v>
      </c>
      <c r="N601" s="201" t="s">
        <v>43</v>
      </c>
      <c r="O601" s="42"/>
      <c r="P601" s="202">
        <f>O601*H601</f>
        <v>0</v>
      </c>
      <c r="Q601" s="202">
        <v>0</v>
      </c>
      <c r="R601" s="202">
        <f>Q601*H601</f>
        <v>0</v>
      </c>
      <c r="S601" s="202">
        <v>0</v>
      </c>
      <c r="T601" s="203">
        <f>S601*H601</f>
        <v>0</v>
      </c>
      <c r="AR601" s="24" t="s">
        <v>223</v>
      </c>
      <c r="AT601" s="24" t="s">
        <v>140</v>
      </c>
      <c r="AU601" s="24" t="s">
        <v>82</v>
      </c>
      <c r="AY601" s="24" t="s">
        <v>138</v>
      </c>
      <c r="BE601" s="204">
        <f>IF(N601="základní",J601,0)</f>
        <v>0</v>
      </c>
      <c r="BF601" s="204">
        <f>IF(N601="snížená",J601,0)</f>
        <v>0</v>
      </c>
      <c r="BG601" s="204">
        <f>IF(N601="zákl. přenesená",J601,0)</f>
        <v>0</v>
      </c>
      <c r="BH601" s="204">
        <f>IF(N601="sníž. přenesená",J601,0)</f>
        <v>0</v>
      </c>
      <c r="BI601" s="204">
        <f>IF(N601="nulová",J601,0)</f>
        <v>0</v>
      </c>
      <c r="BJ601" s="24" t="s">
        <v>80</v>
      </c>
      <c r="BK601" s="204">
        <f>ROUND(I601*H601,2)</f>
        <v>0</v>
      </c>
      <c r="BL601" s="24" t="s">
        <v>223</v>
      </c>
      <c r="BM601" s="24" t="s">
        <v>970</v>
      </c>
    </row>
    <row r="602" spans="2:65" s="1" customFormat="1" ht="22.5" customHeight="1">
      <c r="B602" s="41"/>
      <c r="C602" s="260" t="s">
        <v>971</v>
      </c>
      <c r="D602" s="260" t="s">
        <v>369</v>
      </c>
      <c r="E602" s="261" t="s">
        <v>964</v>
      </c>
      <c r="F602" s="262" t="s">
        <v>965</v>
      </c>
      <c r="G602" s="263" t="s">
        <v>267</v>
      </c>
      <c r="H602" s="264">
        <v>4.2</v>
      </c>
      <c r="I602" s="265"/>
      <c r="J602" s="266">
        <f>ROUND(I602*H602,2)</f>
        <v>0</v>
      </c>
      <c r="K602" s="262" t="s">
        <v>144</v>
      </c>
      <c r="L602" s="267"/>
      <c r="M602" s="268" t="s">
        <v>21</v>
      </c>
      <c r="N602" s="269" t="s">
        <v>43</v>
      </c>
      <c r="O602" s="42"/>
      <c r="P602" s="202">
        <f>O602*H602</f>
        <v>0</v>
      </c>
      <c r="Q602" s="202">
        <v>0.003</v>
      </c>
      <c r="R602" s="202">
        <f>Q602*H602</f>
        <v>0.0126</v>
      </c>
      <c r="S602" s="202">
        <v>0</v>
      </c>
      <c r="T602" s="203">
        <f>S602*H602</f>
        <v>0</v>
      </c>
      <c r="AR602" s="24" t="s">
        <v>347</v>
      </c>
      <c r="AT602" s="24" t="s">
        <v>369</v>
      </c>
      <c r="AU602" s="24" t="s">
        <v>82</v>
      </c>
      <c r="AY602" s="24" t="s">
        <v>138</v>
      </c>
      <c r="BE602" s="204">
        <f>IF(N602="základní",J602,0)</f>
        <v>0</v>
      </c>
      <c r="BF602" s="204">
        <f>IF(N602="snížená",J602,0)</f>
        <v>0</v>
      </c>
      <c r="BG602" s="204">
        <f>IF(N602="zákl. přenesená",J602,0)</f>
        <v>0</v>
      </c>
      <c r="BH602" s="204">
        <f>IF(N602="sníž. přenesená",J602,0)</f>
        <v>0</v>
      </c>
      <c r="BI602" s="204">
        <f>IF(N602="nulová",J602,0)</f>
        <v>0</v>
      </c>
      <c r="BJ602" s="24" t="s">
        <v>80</v>
      </c>
      <c r="BK602" s="204">
        <f>ROUND(I602*H602,2)</f>
        <v>0</v>
      </c>
      <c r="BL602" s="24" t="s">
        <v>223</v>
      </c>
      <c r="BM602" s="24" t="s">
        <v>972</v>
      </c>
    </row>
    <row r="603" spans="2:51" s="12" customFormat="1" ht="13.5">
      <c r="B603" s="219"/>
      <c r="C603" s="220"/>
      <c r="D603" s="221" t="s">
        <v>149</v>
      </c>
      <c r="E603" s="220"/>
      <c r="F603" s="223" t="s">
        <v>973</v>
      </c>
      <c r="G603" s="220"/>
      <c r="H603" s="224">
        <v>4.2</v>
      </c>
      <c r="I603" s="225"/>
      <c r="J603" s="220"/>
      <c r="K603" s="220"/>
      <c r="L603" s="226"/>
      <c r="M603" s="227"/>
      <c r="N603" s="228"/>
      <c r="O603" s="228"/>
      <c r="P603" s="228"/>
      <c r="Q603" s="228"/>
      <c r="R603" s="228"/>
      <c r="S603" s="228"/>
      <c r="T603" s="229"/>
      <c r="AT603" s="230" t="s">
        <v>149</v>
      </c>
      <c r="AU603" s="230" t="s">
        <v>82</v>
      </c>
      <c r="AV603" s="12" t="s">
        <v>82</v>
      </c>
      <c r="AW603" s="12" t="s">
        <v>6</v>
      </c>
      <c r="AX603" s="12" t="s">
        <v>80</v>
      </c>
      <c r="AY603" s="230" t="s">
        <v>138</v>
      </c>
    </row>
    <row r="604" spans="2:65" s="1" customFormat="1" ht="22.5" customHeight="1">
      <c r="B604" s="41"/>
      <c r="C604" s="193" t="s">
        <v>974</v>
      </c>
      <c r="D604" s="193" t="s">
        <v>140</v>
      </c>
      <c r="E604" s="194" t="s">
        <v>975</v>
      </c>
      <c r="F604" s="195" t="s">
        <v>976</v>
      </c>
      <c r="G604" s="196" t="s">
        <v>250</v>
      </c>
      <c r="H604" s="197">
        <v>1</v>
      </c>
      <c r="I604" s="198"/>
      <c r="J604" s="199">
        <f>ROUND(I604*H604,2)</f>
        <v>0</v>
      </c>
      <c r="K604" s="195" t="s">
        <v>144</v>
      </c>
      <c r="L604" s="61"/>
      <c r="M604" s="200" t="s">
        <v>21</v>
      </c>
      <c r="N604" s="201" t="s">
        <v>43</v>
      </c>
      <c r="O604" s="42"/>
      <c r="P604" s="202">
        <f>O604*H604</f>
        <v>0</v>
      </c>
      <c r="Q604" s="202">
        <v>0</v>
      </c>
      <c r="R604" s="202">
        <f>Q604*H604</f>
        <v>0</v>
      </c>
      <c r="S604" s="202">
        <v>0</v>
      </c>
      <c r="T604" s="203">
        <f>S604*H604</f>
        <v>0</v>
      </c>
      <c r="AR604" s="24" t="s">
        <v>223</v>
      </c>
      <c r="AT604" s="24" t="s">
        <v>140</v>
      </c>
      <c r="AU604" s="24" t="s">
        <v>82</v>
      </c>
      <c r="AY604" s="24" t="s">
        <v>138</v>
      </c>
      <c r="BE604" s="204">
        <f>IF(N604="základní",J604,0)</f>
        <v>0</v>
      </c>
      <c r="BF604" s="204">
        <f>IF(N604="snížená",J604,0)</f>
        <v>0</v>
      </c>
      <c r="BG604" s="204">
        <f>IF(N604="zákl. přenesená",J604,0)</f>
        <v>0</v>
      </c>
      <c r="BH604" s="204">
        <f>IF(N604="sníž. přenesená",J604,0)</f>
        <v>0</v>
      </c>
      <c r="BI604" s="204">
        <f>IF(N604="nulová",J604,0)</f>
        <v>0</v>
      </c>
      <c r="BJ604" s="24" t="s">
        <v>80</v>
      </c>
      <c r="BK604" s="204">
        <f>ROUND(I604*H604,2)</f>
        <v>0</v>
      </c>
      <c r="BL604" s="24" t="s">
        <v>223</v>
      </c>
      <c r="BM604" s="24" t="s">
        <v>977</v>
      </c>
    </row>
    <row r="605" spans="2:65" s="1" customFormat="1" ht="22.5" customHeight="1">
      <c r="B605" s="41"/>
      <c r="C605" s="260" t="s">
        <v>978</v>
      </c>
      <c r="D605" s="260" t="s">
        <v>369</v>
      </c>
      <c r="E605" s="261" t="s">
        <v>979</v>
      </c>
      <c r="F605" s="262" t="s">
        <v>980</v>
      </c>
      <c r="G605" s="263" t="s">
        <v>250</v>
      </c>
      <c r="H605" s="264">
        <v>1</v>
      </c>
      <c r="I605" s="265"/>
      <c r="J605" s="266">
        <f>ROUND(I605*H605,2)</f>
        <v>0</v>
      </c>
      <c r="K605" s="262" t="s">
        <v>144</v>
      </c>
      <c r="L605" s="267"/>
      <c r="M605" s="268" t="s">
        <v>21</v>
      </c>
      <c r="N605" s="269" t="s">
        <v>43</v>
      </c>
      <c r="O605" s="42"/>
      <c r="P605" s="202">
        <f>O605*H605</f>
        <v>0</v>
      </c>
      <c r="Q605" s="202">
        <v>0.00092</v>
      </c>
      <c r="R605" s="202">
        <f>Q605*H605</f>
        <v>0.00092</v>
      </c>
      <c r="S605" s="202">
        <v>0</v>
      </c>
      <c r="T605" s="203">
        <f>S605*H605</f>
        <v>0</v>
      </c>
      <c r="AR605" s="24" t="s">
        <v>347</v>
      </c>
      <c r="AT605" s="24" t="s">
        <v>369</v>
      </c>
      <c r="AU605" s="24" t="s">
        <v>82</v>
      </c>
      <c r="AY605" s="24" t="s">
        <v>138</v>
      </c>
      <c r="BE605" s="204">
        <f>IF(N605="základní",J605,0)</f>
        <v>0</v>
      </c>
      <c r="BF605" s="204">
        <f>IF(N605="snížená",J605,0)</f>
        <v>0</v>
      </c>
      <c r="BG605" s="204">
        <f>IF(N605="zákl. přenesená",J605,0)</f>
        <v>0</v>
      </c>
      <c r="BH605" s="204">
        <f>IF(N605="sníž. přenesená",J605,0)</f>
        <v>0</v>
      </c>
      <c r="BI605" s="204">
        <f>IF(N605="nulová",J605,0)</f>
        <v>0</v>
      </c>
      <c r="BJ605" s="24" t="s">
        <v>80</v>
      </c>
      <c r="BK605" s="204">
        <f>ROUND(I605*H605,2)</f>
        <v>0</v>
      </c>
      <c r="BL605" s="24" t="s">
        <v>223</v>
      </c>
      <c r="BM605" s="24" t="s">
        <v>981</v>
      </c>
    </row>
    <row r="606" spans="2:65" s="1" customFormat="1" ht="22.5" customHeight="1">
      <c r="B606" s="41"/>
      <c r="C606" s="193" t="s">
        <v>982</v>
      </c>
      <c r="D606" s="193" t="s">
        <v>140</v>
      </c>
      <c r="E606" s="194" t="s">
        <v>983</v>
      </c>
      <c r="F606" s="195" t="s">
        <v>984</v>
      </c>
      <c r="G606" s="196" t="s">
        <v>591</v>
      </c>
      <c r="H606" s="270"/>
      <c r="I606" s="198"/>
      <c r="J606" s="199">
        <f>ROUND(I606*H606,2)</f>
        <v>0</v>
      </c>
      <c r="K606" s="195" t="s">
        <v>144</v>
      </c>
      <c r="L606" s="61"/>
      <c r="M606" s="200" t="s">
        <v>21</v>
      </c>
      <c r="N606" s="201" t="s">
        <v>43</v>
      </c>
      <c r="O606" s="42"/>
      <c r="P606" s="202">
        <f>O606*H606</f>
        <v>0</v>
      </c>
      <c r="Q606" s="202">
        <v>0</v>
      </c>
      <c r="R606" s="202">
        <f>Q606*H606</f>
        <v>0</v>
      </c>
      <c r="S606" s="202">
        <v>0</v>
      </c>
      <c r="T606" s="203">
        <f>S606*H606</f>
        <v>0</v>
      </c>
      <c r="AR606" s="24" t="s">
        <v>223</v>
      </c>
      <c r="AT606" s="24" t="s">
        <v>140</v>
      </c>
      <c r="AU606" s="24" t="s">
        <v>82</v>
      </c>
      <c r="AY606" s="24" t="s">
        <v>138</v>
      </c>
      <c r="BE606" s="204">
        <f>IF(N606="základní",J606,0)</f>
        <v>0</v>
      </c>
      <c r="BF606" s="204">
        <f>IF(N606="snížená",J606,0)</f>
        <v>0</v>
      </c>
      <c r="BG606" s="204">
        <f>IF(N606="zákl. přenesená",J606,0)</f>
        <v>0</v>
      </c>
      <c r="BH606" s="204">
        <f>IF(N606="sníž. přenesená",J606,0)</f>
        <v>0</v>
      </c>
      <c r="BI606" s="204">
        <f>IF(N606="nulová",J606,0)</f>
        <v>0</v>
      </c>
      <c r="BJ606" s="24" t="s">
        <v>80</v>
      </c>
      <c r="BK606" s="204">
        <f>ROUND(I606*H606,2)</f>
        <v>0</v>
      </c>
      <c r="BL606" s="24" t="s">
        <v>223</v>
      </c>
      <c r="BM606" s="24" t="s">
        <v>985</v>
      </c>
    </row>
    <row r="607" spans="2:47" s="1" customFormat="1" ht="121.5">
      <c r="B607" s="41"/>
      <c r="C607" s="63"/>
      <c r="D607" s="205" t="s">
        <v>147</v>
      </c>
      <c r="E607" s="63"/>
      <c r="F607" s="206" t="s">
        <v>986</v>
      </c>
      <c r="G607" s="63"/>
      <c r="H607" s="63"/>
      <c r="I607" s="163"/>
      <c r="J607" s="63"/>
      <c r="K607" s="63"/>
      <c r="L607" s="61"/>
      <c r="M607" s="207"/>
      <c r="N607" s="42"/>
      <c r="O607" s="42"/>
      <c r="P607" s="42"/>
      <c r="Q607" s="42"/>
      <c r="R607" s="42"/>
      <c r="S607" s="42"/>
      <c r="T607" s="78"/>
      <c r="AT607" s="24" t="s">
        <v>147</v>
      </c>
      <c r="AU607" s="24" t="s">
        <v>82</v>
      </c>
    </row>
    <row r="608" spans="2:63" s="10" customFormat="1" ht="29.85" customHeight="1">
      <c r="B608" s="176"/>
      <c r="C608" s="177"/>
      <c r="D608" s="190" t="s">
        <v>71</v>
      </c>
      <c r="E608" s="191" t="s">
        <v>987</v>
      </c>
      <c r="F608" s="191" t="s">
        <v>988</v>
      </c>
      <c r="G608" s="177"/>
      <c r="H608" s="177"/>
      <c r="I608" s="180"/>
      <c r="J608" s="192">
        <f>BK608</f>
        <v>0</v>
      </c>
      <c r="K608" s="177"/>
      <c r="L608" s="182"/>
      <c r="M608" s="183"/>
      <c r="N608" s="184"/>
      <c r="O608" s="184"/>
      <c r="P608" s="185">
        <f>SUM(P609:P633)</f>
        <v>0</v>
      </c>
      <c r="Q608" s="184"/>
      <c r="R608" s="185">
        <f>SUM(R609:R633)</f>
        <v>0.12491758</v>
      </c>
      <c r="S608" s="184"/>
      <c r="T608" s="186">
        <f>SUM(T609:T633)</f>
        <v>0</v>
      </c>
      <c r="AR608" s="187" t="s">
        <v>82</v>
      </c>
      <c r="AT608" s="188" t="s">
        <v>71</v>
      </c>
      <c r="AU608" s="188" t="s">
        <v>80</v>
      </c>
      <c r="AY608" s="187" t="s">
        <v>138</v>
      </c>
      <c r="BK608" s="189">
        <f>SUM(BK609:BK633)</f>
        <v>0</v>
      </c>
    </row>
    <row r="609" spans="2:65" s="1" customFormat="1" ht="22.5" customHeight="1">
      <c r="B609" s="41"/>
      <c r="C609" s="193" t="s">
        <v>989</v>
      </c>
      <c r="D609" s="193" t="s">
        <v>140</v>
      </c>
      <c r="E609" s="194" t="s">
        <v>990</v>
      </c>
      <c r="F609" s="195" t="s">
        <v>991</v>
      </c>
      <c r="G609" s="196" t="s">
        <v>175</v>
      </c>
      <c r="H609" s="197">
        <v>170.929</v>
      </c>
      <c r="I609" s="198"/>
      <c r="J609" s="199">
        <f>ROUND(I609*H609,2)</f>
        <v>0</v>
      </c>
      <c r="K609" s="195" t="s">
        <v>144</v>
      </c>
      <c r="L609" s="61"/>
      <c r="M609" s="200" t="s">
        <v>21</v>
      </c>
      <c r="N609" s="201" t="s">
        <v>43</v>
      </c>
      <c r="O609" s="42"/>
      <c r="P609" s="202">
        <f>O609*H609</f>
        <v>0</v>
      </c>
      <c r="Q609" s="202">
        <v>0.00013</v>
      </c>
      <c r="R609" s="202">
        <f>Q609*H609</f>
        <v>0.022220769999999997</v>
      </c>
      <c r="S609" s="202">
        <v>0</v>
      </c>
      <c r="T609" s="203">
        <f>S609*H609</f>
        <v>0</v>
      </c>
      <c r="AR609" s="24" t="s">
        <v>223</v>
      </c>
      <c r="AT609" s="24" t="s">
        <v>140</v>
      </c>
      <c r="AU609" s="24" t="s">
        <v>82</v>
      </c>
      <c r="AY609" s="24" t="s">
        <v>138</v>
      </c>
      <c r="BE609" s="204">
        <f>IF(N609="základní",J609,0)</f>
        <v>0</v>
      </c>
      <c r="BF609" s="204">
        <f>IF(N609="snížená",J609,0)</f>
        <v>0</v>
      </c>
      <c r="BG609" s="204">
        <f>IF(N609="zákl. přenesená",J609,0)</f>
        <v>0</v>
      </c>
      <c r="BH609" s="204">
        <f>IF(N609="sníž. přenesená",J609,0)</f>
        <v>0</v>
      </c>
      <c r="BI609" s="204">
        <f>IF(N609="nulová",J609,0)</f>
        <v>0</v>
      </c>
      <c r="BJ609" s="24" t="s">
        <v>80</v>
      </c>
      <c r="BK609" s="204">
        <f>ROUND(I609*H609,2)</f>
        <v>0</v>
      </c>
      <c r="BL609" s="24" t="s">
        <v>223</v>
      </c>
      <c r="BM609" s="24" t="s">
        <v>992</v>
      </c>
    </row>
    <row r="610" spans="2:51" s="11" customFormat="1" ht="13.5">
      <c r="B610" s="208"/>
      <c r="C610" s="209"/>
      <c r="D610" s="205" t="s">
        <v>149</v>
      </c>
      <c r="E610" s="210" t="s">
        <v>21</v>
      </c>
      <c r="F610" s="211" t="s">
        <v>993</v>
      </c>
      <c r="G610" s="209"/>
      <c r="H610" s="212" t="s">
        <v>21</v>
      </c>
      <c r="I610" s="213"/>
      <c r="J610" s="209"/>
      <c r="K610" s="209"/>
      <c r="L610" s="214"/>
      <c r="M610" s="215"/>
      <c r="N610" s="216"/>
      <c r="O610" s="216"/>
      <c r="P610" s="216"/>
      <c r="Q610" s="216"/>
      <c r="R610" s="216"/>
      <c r="S610" s="216"/>
      <c r="T610" s="217"/>
      <c r="AT610" s="218" t="s">
        <v>149</v>
      </c>
      <c r="AU610" s="218" t="s">
        <v>82</v>
      </c>
      <c r="AV610" s="11" t="s">
        <v>80</v>
      </c>
      <c r="AW610" s="11" t="s">
        <v>35</v>
      </c>
      <c r="AX610" s="11" t="s">
        <v>72</v>
      </c>
      <c r="AY610" s="218" t="s">
        <v>138</v>
      </c>
    </row>
    <row r="611" spans="2:51" s="12" customFormat="1" ht="13.5">
      <c r="B611" s="219"/>
      <c r="C611" s="220"/>
      <c r="D611" s="205" t="s">
        <v>149</v>
      </c>
      <c r="E611" s="232" t="s">
        <v>21</v>
      </c>
      <c r="F611" s="233" t="s">
        <v>657</v>
      </c>
      <c r="G611" s="220"/>
      <c r="H611" s="234">
        <v>46.883</v>
      </c>
      <c r="I611" s="225"/>
      <c r="J611" s="220"/>
      <c r="K611" s="220"/>
      <c r="L611" s="226"/>
      <c r="M611" s="227"/>
      <c r="N611" s="228"/>
      <c r="O611" s="228"/>
      <c r="P611" s="228"/>
      <c r="Q611" s="228"/>
      <c r="R611" s="228"/>
      <c r="S611" s="228"/>
      <c r="T611" s="229"/>
      <c r="AT611" s="230" t="s">
        <v>149</v>
      </c>
      <c r="AU611" s="230" t="s">
        <v>82</v>
      </c>
      <c r="AV611" s="12" t="s">
        <v>82</v>
      </c>
      <c r="AW611" s="12" t="s">
        <v>35</v>
      </c>
      <c r="AX611" s="12" t="s">
        <v>72</v>
      </c>
      <c r="AY611" s="230" t="s">
        <v>138</v>
      </c>
    </row>
    <row r="612" spans="2:51" s="12" customFormat="1" ht="13.5">
      <c r="B612" s="219"/>
      <c r="C612" s="220"/>
      <c r="D612" s="205" t="s">
        <v>149</v>
      </c>
      <c r="E612" s="232" t="s">
        <v>21</v>
      </c>
      <c r="F612" s="233" t="s">
        <v>240</v>
      </c>
      <c r="G612" s="220"/>
      <c r="H612" s="234">
        <v>-5.59</v>
      </c>
      <c r="I612" s="225"/>
      <c r="J612" s="220"/>
      <c r="K612" s="220"/>
      <c r="L612" s="226"/>
      <c r="M612" s="227"/>
      <c r="N612" s="228"/>
      <c r="O612" s="228"/>
      <c r="P612" s="228"/>
      <c r="Q612" s="228"/>
      <c r="R612" s="228"/>
      <c r="S612" s="228"/>
      <c r="T612" s="229"/>
      <c r="AT612" s="230" t="s">
        <v>149</v>
      </c>
      <c r="AU612" s="230" t="s">
        <v>82</v>
      </c>
      <c r="AV612" s="12" t="s">
        <v>82</v>
      </c>
      <c r="AW612" s="12" t="s">
        <v>35</v>
      </c>
      <c r="AX612" s="12" t="s">
        <v>72</v>
      </c>
      <c r="AY612" s="230" t="s">
        <v>138</v>
      </c>
    </row>
    <row r="613" spans="2:51" s="11" customFormat="1" ht="13.5">
      <c r="B613" s="208"/>
      <c r="C613" s="209"/>
      <c r="D613" s="205" t="s">
        <v>149</v>
      </c>
      <c r="E613" s="210" t="s">
        <v>21</v>
      </c>
      <c r="F613" s="211" t="s">
        <v>658</v>
      </c>
      <c r="G613" s="209"/>
      <c r="H613" s="212" t="s">
        <v>21</v>
      </c>
      <c r="I613" s="213"/>
      <c r="J613" s="209"/>
      <c r="K613" s="209"/>
      <c r="L613" s="214"/>
      <c r="M613" s="215"/>
      <c r="N613" s="216"/>
      <c r="O613" s="216"/>
      <c r="P613" s="216"/>
      <c r="Q613" s="216"/>
      <c r="R613" s="216"/>
      <c r="S613" s="216"/>
      <c r="T613" s="217"/>
      <c r="AT613" s="218" t="s">
        <v>149</v>
      </c>
      <c r="AU613" s="218" t="s">
        <v>82</v>
      </c>
      <c r="AV613" s="11" t="s">
        <v>80</v>
      </c>
      <c r="AW613" s="11" t="s">
        <v>35</v>
      </c>
      <c r="AX613" s="11" t="s">
        <v>72</v>
      </c>
      <c r="AY613" s="218" t="s">
        <v>138</v>
      </c>
    </row>
    <row r="614" spans="2:51" s="12" customFormat="1" ht="13.5">
      <c r="B614" s="219"/>
      <c r="C614" s="220"/>
      <c r="D614" s="205" t="s">
        <v>149</v>
      </c>
      <c r="E614" s="232" t="s">
        <v>21</v>
      </c>
      <c r="F614" s="233" t="s">
        <v>659</v>
      </c>
      <c r="G614" s="220"/>
      <c r="H614" s="234">
        <v>14.592</v>
      </c>
      <c r="I614" s="225"/>
      <c r="J614" s="220"/>
      <c r="K614" s="220"/>
      <c r="L614" s="226"/>
      <c r="M614" s="227"/>
      <c r="N614" s="228"/>
      <c r="O614" s="228"/>
      <c r="P614" s="228"/>
      <c r="Q614" s="228"/>
      <c r="R614" s="228"/>
      <c r="S614" s="228"/>
      <c r="T614" s="229"/>
      <c r="AT614" s="230" t="s">
        <v>149</v>
      </c>
      <c r="AU614" s="230" t="s">
        <v>82</v>
      </c>
      <c r="AV614" s="12" t="s">
        <v>82</v>
      </c>
      <c r="AW614" s="12" t="s">
        <v>35</v>
      </c>
      <c r="AX614" s="12" t="s">
        <v>72</v>
      </c>
      <c r="AY614" s="230" t="s">
        <v>138</v>
      </c>
    </row>
    <row r="615" spans="2:51" s="14" customFormat="1" ht="13.5">
      <c r="B615" s="249"/>
      <c r="C615" s="250"/>
      <c r="D615" s="205" t="s">
        <v>149</v>
      </c>
      <c r="E615" s="251" t="s">
        <v>21</v>
      </c>
      <c r="F615" s="252" t="s">
        <v>339</v>
      </c>
      <c r="G615" s="250"/>
      <c r="H615" s="253">
        <v>55.885</v>
      </c>
      <c r="I615" s="254"/>
      <c r="J615" s="250"/>
      <c r="K615" s="250"/>
      <c r="L615" s="255"/>
      <c r="M615" s="256"/>
      <c r="N615" s="257"/>
      <c r="O615" s="257"/>
      <c r="P615" s="257"/>
      <c r="Q615" s="257"/>
      <c r="R615" s="257"/>
      <c r="S615" s="257"/>
      <c r="T615" s="258"/>
      <c r="AT615" s="259" t="s">
        <v>149</v>
      </c>
      <c r="AU615" s="259" t="s">
        <v>82</v>
      </c>
      <c r="AV615" s="14" t="s">
        <v>155</v>
      </c>
      <c r="AW615" s="14" t="s">
        <v>35</v>
      </c>
      <c r="AX615" s="14" t="s">
        <v>72</v>
      </c>
      <c r="AY615" s="259" t="s">
        <v>138</v>
      </c>
    </row>
    <row r="616" spans="2:51" s="11" customFormat="1" ht="13.5">
      <c r="B616" s="208"/>
      <c r="C616" s="209"/>
      <c r="D616" s="205" t="s">
        <v>149</v>
      </c>
      <c r="E616" s="210" t="s">
        <v>21</v>
      </c>
      <c r="F616" s="211" t="s">
        <v>994</v>
      </c>
      <c r="G616" s="209"/>
      <c r="H616" s="212" t="s">
        <v>21</v>
      </c>
      <c r="I616" s="213"/>
      <c r="J616" s="209"/>
      <c r="K616" s="209"/>
      <c r="L616" s="214"/>
      <c r="M616" s="215"/>
      <c r="N616" s="216"/>
      <c r="O616" s="216"/>
      <c r="P616" s="216"/>
      <c r="Q616" s="216"/>
      <c r="R616" s="216"/>
      <c r="S616" s="216"/>
      <c r="T616" s="217"/>
      <c r="AT616" s="218" t="s">
        <v>149</v>
      </c>
      <c r="AU616" s="218" t="s">
        <v>82</v>
      </c>
      <c r="AV616" s="11" t="s">
        <v>80</v>
      </c>
      <c r="AW616" s="11" t="s">
        <v>35</v>
      </c>
      <c r="AX616" s="11" t="s">
        <v>72</v>
      </c>
      <c r="AY616" s="218" t="s">
        <v>138</v>
      </c>
    </row>
    <row r="617" spans="2:51" s="12" customFormat="1" ht="13.5">
      <c r="B617" s="219"/>
      <c r="C617" s="220"/>
      <c r="D617" s="205" t="s">
        <v>149</v>
      </c>
      <c r="E617" s="232" t="s">
        <v>21</v>
      </c>
      <c r="F617" s="233" t="s">
        <v>995</v>
      </c>
      <c r="G617" s="220"/>
      <c r="H617" s="234">
        <v>55.885</v>
      </c>
      <c r="I617" s="225"/>
      <c r="J617" s="220"/>
      <c r="K617" s="220"/>
      <c r="L617" s="226"/>
      <c r="M617" s="227"/>
      <c r="N617" s="228"/>
      <c r="O617" s="228"/>
      <c r="P617" s="228"/>
      <c r="Q617" s="228"/>
      <c r="R617" s="228"/>
      <c r="S617" s="228"/>
      <c r="T617" s="229"/>
      <c r="AT617" s="230" t="s">
        <v>149</v>
      </c>
      <c r="AU617" s="230" t="s">
        <v>82</v>
      </c>
      <c r="AV617" s="12" t="s">
        <v>82</v>
      </c>
      <c r="AW617" s="12" t="s">
        <v>35</v>
      </c>
      <c r="AX617" s="12" t="s">
        <v>72</v>
      </c>
      <c r="AY617" s="230" t="s">
        <v>138</v>
      </c>
    </row>
    <row r="618" spans="2:51" s="11" customFormat="1" ht="13.5">
      <c r="B618" s="208"/>
      <c r="C618" s="209"/>
      <c r="D618" s="205" t="s">
        <v>149</v>
      </c>
      <c r="E618" s="210" t="s">
        <v>21</v>
      </c>
      <c r="F618" s="211" t="s">
        <v>996</v>
      </c>
      <c r="G618" s="209"/>
      <c r="H618" s="212" t="s">
        <v>21</v>
      </c>
      <c r="I618" s="213"/>
      <c r="J618" s="209"/>
      <c r="K618" s="209"/>
      <c r="L618" s="214"/>
      <c r="M618" s="215"/>
      <c r="N618" s="216"/>
      <c r="O618" s="216"/>
      <c r="P618" s="216"/>
      <c r="Q618" s="216"/>
      <c r="R618" s="216"/>
      <c r="S618" s="216"/>
      <c r="T618" s="217"/>
      <c r="AT618" s="218" t="s">
        <v>149</v>
      </c>
      <c r="AU618" s="218" t="s">
        <v>82</v>
      </c>
      <c r="AV618" s="11" t="s">
        <v>80</v>
      </c>
      <c r="AW618" s="11" t="s">
        <v>35</v>
      </c>
      <c r="AX618" s="11" t="s">
        <v>72</v>
      </c>
      <c r="AY618" s="218" t="s">
        <v>138</v>
      </c>
    </row>
    <row r="619" spans="2:51" s="11" customFormat="1" ht="13.5">
      <c r="B619" s="208"/>
      <c r="C619" s="209"/>
      <c r="D619" s="205" t="s">
        <v>149</v>
      </c>
      <c r="E619" s="210" t="s">
        <v>21</v>
      </c>
      <c r="F619" s="211" t="s">
        <v>704</v>
      </c>
      <c r="G619" s="209"/>
      <c r="H619" s="212" t="s">
        <v>21</v>
      </c>
      <c r="I619" s="213"/>
      <c r="J619" s="209"/>
      <c r="K619" s="209"/>
      <c r="L619" s="214"/>
      <c r="M619" s="215"/>
      <c r="N619" s="216"/>
      <c r="O619" s="216"/>
      <c r="P619" s="216"/>
      <c r="Q619" s="216"/>
      <c r="R619" s="216"/>
      <c r="S619" s="216"/>
      <c r="T619" s="217"/>
      <c r="AT619" s="218" t="s">
        <v>149</v>
      </c>
      <c r="AU619" s="218" t="s">
        <v>82</v>
      </c>
      <c r="AV619" s="11" t="s">
        <v>80</v>
      </c>
      <c r="AW619" s="11" t="s">
        <v>35</v>
      </c>
      <c r="AX619" s="11" t="s">
        <v>72</v>
      </c>
      <c r="AY619" s="218" t="s">
        <v>138</v>
      </c>
    </row>
    <row r="620" spans="2:51" s="12" customFormat="1" ht="13.5">
      <c r="B620" s="219"/>
      <c r="C620" s="220"/>
      <c r="D620" s="205" t="s">
        <v>149</v>
      </c>
      <c r="E620" s="232" t="s">
        <v>21</v>
      </c>
      <c r="F620" s="233" t="s">
        <v>705</v>
      </c>
      <c r="G620" s="220"/>
      <c r="H620" s="234">
        <v>34.965</v>
      </c>
      <c r="I620" s="225"/>
      <c r="J620" s="220"/>
      <c r="K620" s="220"/>
      <c r="L620" s="226"/>
      <c r="M620" s="227"/>
      <c r="N620" s="228"/>
      <c r="O620" s="228"/>
      <c r="P620" s="228"/>
      <c r="Q620" s="228"/>
      <c r="R620" s="228"/>
      <c r="S620" s="228"/>
      <c r="T620" s="229"/>
      <c r="AT620" s="230" t="s">
        <v>149</v>
      </c>
      <c r="AU620" s="230" t="s">
        <v>82</v>
      </c>
      <c r="AV620" s="12" t="s">
        <v>82</v>
      </c>
      <c r="AW620" s="12" t="s">
        <v>35</v>
      </c>
      <c r="AX620" s="12" t="s">
        <v>72</v>
      </c>
      <c r="AY620" s="230" t="s">
        <v>138</v>
      </c>
    </row>
    <row r="621" spans="2:51" s="11" customFormat="1" ht="13.5">
      <c r="B621" s="208"/>
      <c r="C621" s="209"/>
      <c r="D621" s="205" t="s">
        <v>149</v>
      </c>
      <c r="E621" s="210" t="s">
        <v>21</v>
      </c>
      <c r="F621" s="211" t="s">
        <v>713</v>
      </c>
      <c r="G621" s="209"/>
      <c r="H621" s="212" t="s">
        <v>21</v>
      </c>
      <c r="I621" s="213"/>
      <c r="J621" s="209"/>
      <c r="K621" s="209"/>
      <c r="L621" s="214"/>
      <c r="M621" s="215"/>
      <c r="N621" s="216"/>
      <c r="O621" s="216"/>
      <c r="P621" s="216"/>
      <c r="Q621" s="216"/>
      <c r="R621" s="216"/>
      <c r="S621" s="216"/>
      <c r="T621" s="217"/>
      <c r="AT621" s="218" t="s">
        <v>149</v>
      </c>
      <c r="AU621" s="218" t="s">
        <v>82</v>
      </c>
      <c r="AV621" s="11" t="s">
        <v>80</v>
      </c>
      <c r="AW621" s="11" t="s">
        <v>35</v>
      </c>
      <c r="AX621" s="11" t="s">
        <v>72</v>
      </c>
      <c r="AY621" s="218" t="s">
        <v>138</v>
      </c>
    </row>
    <row r="622" spans="2:51" s="12" customFormat="1" ht="13.5">
      <c r="B622" s="219"/>
      <c r="C622" s="220"/>
      <c r="D622" s="205" t="s">
        <v>149</v>
      </c>
      <c r="E622" s="232" t="s">
        <v>21</v>
      </c>
      <c r="F622" s="233" t="s">
        <v>997</v>
      </c>
      <c r="G622" s="220"/>
      <c r="H622" s="234">
        <v>24.194</v>
      </c>
      <c r="I622" s="225"/>
      <c r="J622" s="220"/>
      <c r="K622" s="220"/>
      <c r="L622" s="226"/>
      <c r="M622" s="227"/>
      <c r="N622" s="228"/>
      <c r="O622" s="228"/>
      <c r="P622" s="228"/>
      <c r="Q622" s="228"/>
      <c r="R622" s="228"/>
      <c r="S622" s="228"/>
      <c r="T622" s="229"/>
      <c r="AT622" s="230" t="s">
        <v>149</v>
      </c>
      <c r="AU622" s="230" t="s">
        <v>82</v>
      </c>
      <c r="AV622" s="12" t="s">
        <v>82</v>
      </c>
      <c r="AW622" s="12" t="s">
        <v>35</v>
      </c>
      <c r="AX622" s="12" t="s">
        <v>72</v>
      </c>
      <c r="AY622" s="230" t="s">
        <v>138</v>
      </c>
    </row>
    <row r="623" spans="2:51" s="13" customFormat="1" ht="13.5">
      <c r="B623" s="235"/>
      <c r="C623" s="236"/>
      <c r="D623" s="221" t="s">
        <v>149</v>
      </c>
      <c r="E623" s="237" t="s">
        <v>21</v>
      </c>
      <c r="F623" s="238" t="s">
        <v>213</v>
      </c>
      <c r="G623" s="236"/>
      <c r="H623" s="239">
        <v>170.929</v>
      </c>
      <c r="I623" s="240"/>
      <c r="J623" s="236"/>
      <c r="K623" s="236"/>
      <c r="L623" s="241"/>
      <c r="M623" s="242"/>
      <c r="N623" s="243"/>
      <c r="O623" s="243"/>
      <c r="P623" s="243"/>
      <c r="Q623" s="243"/>
      <c r="R623" s="243"/>
      <c r="S623" s="243"/>
      <c r="T623" s="244"/>
      <c r="AT623" s="245" t="s">
        <v>149</v>
      </c>
      <c r="AU623" s="245" t="s">
        <v>82</v>
      </c>
      <c r="AV623" s="13" t="s">
        <v>145</v>
      </c>
      <c r="AW623" s="13" t="s">
        <v>35</v>
      </c>
      <c r="AX623" s="13" t="s">
        <v>80</v>
      </c>
      <c r="AY623" s="245" t="s">
        <v>138</v>
      </c>
    </row>
    <row r="624" spans="2:65" s="1" customFormat="1" ht="22.5" customHeight="1">
      <c r="B624" s="41"/>
      <c r="C624" s="193" t="s">
        <v>998</v>
      </c>
      <c r="D624" s="193" t="s">
        <v>140</v>
      </c>
      <c r="E624" s="194" t="s">
        <v>999</v>
      </c>
      <c r="F624" s="195" t="s">
        <v>1000</v>
      </c>
      <c r="G624" s="196" t="s">
        <v>175</v>
      </c>
      <c r="H624" s="197">
        <v>170.929</v>
      </c>
      <c r="I624" s="198"/>
      <c r="J624" s="199">
        <f>ROUND(I624*H624,2)</f>
        <v>0</v>
      </c>
      <c r="K624" s="195" t="s">
        <v>144</v>
      </c>
      <c r="L624" s="61"/>
      <c r="M624" s="200" t="s">
        <v>21</v>
      </c>
      <c r="N624" s="201" t="s">
        <v>43</v>
      </c>
      <c r="O624" s="42"/>
      <c r="P624" s="202">
        <f>O624*H624</f>
        <v>0</v>
      </c>
      <c r="Q624" s="202">
        <v>0.00034</v>
      </c>
      <c r="R624" s="202">
        <f>Q624*H624</f>
        <v>0.058115860000000005</v>
      </c>
      <c r="S624" s="202">
        <v>0</v>
      </c>
      <c r="T624" s="203">
        <f>S624*H624</f>
        <v>0</v>
      </c>
      <c r="AR624" s="24" t="s">
        <v>223</v>
      </c>
      <c r="AT624" s="24" t="s">
        <v>140</v>
      </c>
      <c r="AU624" s="24" t="s">
        <v>82</v>
      </c>
      <c r="AY624" s="24" t="s">
        <v>138</v>
      </c>
      <c r="BE624" s="204">
        <f>IF(N624="základní",J624,0)</f>
        <v>0</v>
      </c>
      <c r="BF624" s="204">
        <f>IF(N624="snížená",J624,0)</f>
        <v>0</v>
      </c>
      <c r="BG624" s="204">
        <f>IF(N624="zákl. přenesená",J624,0)</f>
        <v>0</v>
      </c>
      <c r="BH624" s="204">
        <f>IF(N624="sníž. přenesená",J624,0)</f>
        <v>0</v>
      </c>
      <c r="BI624" s="204">
        <f>IF(N624="nulová",J624,0)</f>
        <v>0</v>
      </c>
      <c r="BJ624" s="24" t="s">
        <v>80</v>
      </c>
      <c r="BK624" s="204">
        <f>ROUND(I624*H624,2)</f>
        <v>0</v>
      </c>
      <c r="BL624" s="24" t="s">
        <v>223</v>
      </c>
      <c r="BM624" s="24" t="s">
        <v>1001</v>
      </c>
    </row>
    <row r="625" spans="2:65" s="1" customFormat="1" ht="31.5" customHeight="1">
      <c r="B625" s="41"/>
      <c r="C625" s="193" t="s">
        <v>1002</v>
      </c>
      <c r="D625" s="193" t="s">
        <v>140</v>
      </c>
      <c r="E625" s="194" t="s">
        <v>1003</v>
      </c>
      <c r="F625" s="195" t="s">
        <v>1004</v>
      </c>
      <c r="G625" s="196" t="s">
        <v>175</v>
      </c>
      <c r="H625" s="197">
        <v>168.23</v>
      </c>
      <c r="I625" s="198"/>
      <c r="J625" s="199">
        <f>ROUND(I625*H625,2)</f>
        <v>0</v>
      </c>
      <c r="K625" s="195" t="s">
        <v>144</v>
      </c>
      <c r="L625" s="61"/>
      <c r="M625" s="200" t="s">
        <v>21</v>
      </c>
      <c r="N625" s="201" t="s">
        <v>43</v>
      </c>
      <c r="O625" s="42"/>
      <c r="P625" s="202">
        <f>O625*H625</f>
        <v>0</v>
      </c>
      <c r="Q625" s="202">
        <v>0.00021</v>
      </c>
      <c r="R625" s="202">
        <f>Q625*H625</f>
        <v>0.0353283</v>
      </c>
      <c r="S625" s="202">
        <v>0</v>
      </c>
      <c r="T625" s="203">
        <f>S625*H625</f>
        <v>0</v>
      </c>
      <c r="AR625" s="24" t="s">
        <v>223</v>
      </c>
      <c r="AT625" s="24" t="s">
        <v>140</v>
      </c>
      <c r="AU625" s="24" t="s">
        <v>82</v>
      </c>
      <c r="AY625" s="24" t="s">
        <v>138</v>
      </c>
      <c r="BE625" s="204">
        <f>IF(N625="základní",J625,0)</f>
        <v>0</v>
      </c>
      <c r="BF625" s="204">
        <f>IF(N625="snížená",J625,0)</f>
        <v>0</v>
      </c>
      <c r="BG625" s="204">
        <f>IF(N625="zákl. přenesená",J625,0)</f>
        <v>0</v>
      </c>
      <c r="BH625" s="204">
        <f>IF(N625="sníž. přenesená",J625,0)</f>
        <v>0</v>
      </c>
      <c r="BI625" s="204">
        <f>IF(N625="nulová",J625,0)</f>
        <v>0</v>
      </c>
      <c r="BJ625" s="24" t="s">
        <v>80</v>
      </c>
      <c r="BK625" s="204">
        <f>ROUND(I625*H625,2)</f>
        <v>0</v>
      </c>
      <c r="BL625" s="24" t="s">
        <v>223</v>
      </c>
      <c r="BM625" s="24" t="s">
        <v>1005</v>
      </c>
    </row>
    <row r="626" spans="2:51" s="11" customFormat="1" ht="13.5">
      <c r="B626" s="208"/>
      <c r="C626" s="209"/>
      <c r="D626" s="205" t="s">
        <v>149</v>
      </c>
      <c r="E626" s="210" t="s">
        <v>21</v>
      </c>
      <c r="F626" s="211" t="s">
        <v>1006</v>
      </c>
      <c r="G626" s="209"/>
      <c r="H626" s="212" t="s">
        <v>21</v>
      </c>
      <c r="I626" s="213"/>
      <c r="J626" s="209"/>
      <c r="K626" s="209"/>
      <c r="L626" s="214"/>
      <c r="M626" s="215"/>
      <c r="N626" s="216"/>
      <c r="O626" s="216"/>
      <c r="P626" s="216"/>
      <c r="Q626" s="216"/>
      <c r="R626" s="216"/>
      <c r="S626" s="216"/>
      <c r="T626" s="217"/>
      <c r="AT626" s="218" t="s">
        <v>149</v>
      </c>
      <c r="AU626" s="218" t="s">
        <v>82</v>
      </c>
      <c r="AV626" s="11" t="s">
        <v>80</v>
      </c>
      <c r="AW626" s="11" t="s">
        <v>35</v>
      </c>
      <c r="AX626" s="11" t="s">
        <v>72</v>
      </c>
      <c r="AY626" s="218" t="s">
        <v>138</v>
      </c>
    </row>
    <row r="627" spans="2:51" s="11" customFormat="1" ht="13.5">
      <c r="B627" s="208"/>
      <c r="C627" s="209"/>
      <c r="D627" s="205" t="s">
        <v>149</v>
      </c>
      <c r="E627" s="210" t="s">
        <v>21</v>
      </c>
      <c r="F627" s="211" t="s">
        <v>1007</v>
      </c>
      <c r="G627" s="209"/>
      <c r="H627" s="212" t="s">
        <v>21</v>
      </c>
      <c r="I627" s="213"/>
      <c r="J627" s="209"/>
      <c r="K627" s="209"/>
      <c r="L627" s="214"/>
      <c r="M627" s="215"/>
      <c r="N627" s="216"/>
      <c r="O627" s="216"/>
      <c r="P627" s="216"/>
      <c r="Q627" s="216"/>
      <c r="R627" s="216"/>
      <c r="S627" s="216"/>
      <c r="T627" s="217"/>
      <c r="AT627" s="218" t="s">
        <v>149</v>
      </c>
      <c r="AU627" s="218" t="s">
        <v>82</v>
      </c>
      <c r="AV627" s="11" t="s">
        <v>80</v>
      </c>
      <c r="AW627" s="11" t="s">
        <v>35</v>
      </c>
      <c r="AX627" s="11" t="s">
        <v>72</v>
      </c>
      <c r="AY627" s="218" t="s">
        <v>138</v>
      </c>
    </row>
    <row r="628" spans="2:51" s="11" customFormat="1" ht="13.5">
      <c r="B628" s="208"/>
      <c r="C628" s="209"/>
      <c r="D628" s="205" t="s">
        <v>149</v>
      </c>
      <c r="E628" s="210" t="s">
        <v>21</v>
      </c>
      <c r="F628" s="211" t="s">
        <v>1008</v>
      </c>
      <c r="G628" s="209"/>
      <c r="H628" s="212" t="s">
        <v>21</v>
      </c>
      <c r="I628" s="213"/>
      <c r="J628" s="209"/>
      <c r="K628" s="209"/>
      <c r="L628" s="214"/>
      <c r="M628" s="215"/>
      <c r="N628" s="216"/>
      <c r="O628" s="216"/>
      <c r="P628" s="216"/>
      <c r="Q628" s="216"/>
      <c r="R628" s="216"/>
      <c r="S628" s="216"/>
      <c r="T628" s="217"/>
      <c r="AT628" s="218" t="s">
        <v>149</v>
      </c>
      <c r="AU628" s="218" t="s">
        <v>82</v>
      </c>
      <c r="AV628" s="11" t="s">
        <v>80</v>
      </c>
      <c r="AW628" s="11" t="s">
        <v>35</v>
      </c>
      <c r="AX628" s="11" t="s">
        <v>72</v>
      </c>
      <c r="AY628" s="218" t="s">
        <v>138</v>
      </c>
    </row>
    <row r="629" spans="2:51" s="12" customFormat="1" ht="13.5">
      <c r="B629" s="219"/>
      <c r="C629" s="220"/>
      <c r="D629" s="205" t="s">
        <v>149</v>
      </c>
      <c r="E629" s="232" t="s">
        <v>21</v>
      </c>
      <c r="F629" s="233" t="s">
        <v>352</v>
      </c>
      <c r="G629" s="220"/>
      <c r="H629" s="234">
        <v>84.115</v>
      </c>
      <c r="I629" s="225"/>
      <c r="J629" s="220"/>
      <c r="K629" s="220"/>
      <c r="L629" s="226"/>
      <c r="M629" s="227"/>
      <c r="N629" s="228"/>
      <c r="O629" s="228"/>
      <c r="P629" s="228"/>
      <c r="Q629" s="228"/>
      <c r="R629" s="228"/>
      <c r="S629" s="228"/>
      <c r="T629" s="229"/>
      <c r="AT629" s="230" t="s">
        <v>149</v>
      </c>
      <c r="AU629" s="230" t="s">
        <v>82</v>
      </c>
      <c r="AV629" s="12" t="s">
        <v>82</v>
      </c>
      <c r="AW629" s="12" t="s">
        <v>35</v>
      </c>
      <c r="AX629" s="12" t="s">
        <v>72</v>
      </c>
      <c r="AY629" s="230" t="s">
        <v>138</v>
      </c>
    </row>
    <row r="630" spans="2:51" s="11" customFormat="1" ht="13.5">
      <c r="B630" s="208"/>
      <c r="C630" s="209"/>
      <c r="D630" s="205" t="s">
        <v>149</v>
      </c>
      <c r="E630" s="210" t="s">
        <v>21</v>
      </c>
      <c r="F630" s="211" t="s">
        <v>1009</v>
      </c>
      <c r="G630" s="209"/>
      <c r="H630" s="212" t="s">
        <v>21</v>
      </c>
      <c r="I630" s="213"/>
      <c r="J630" s="209"/>
      <c r="K630" s="209"/>
      <c r="L630" s="214"/>
      <c r="M630" s="215"/>
      <c r="N630" s="216"/>
      <c r="O630" s="216"/>
      <c r="P630" s="216"/>
      <c r="Q630" s="216"/>
      <c r="R630" s="216"/>
      <c r="S630" s="216"/>
      <c r="T630" s="217"/>
      <c r="AT630" s="218" t="s">
        <v>149</v>
      </c>
      <c r="AU630" s="218" t="s">
        <v>82</v>
      </c>
      <c r="AV630" s="11" t="s">
        <v>80</v>
      </c>
      <c r="AW630" s="11" t="s">
        <v>35</v>
      </c>
      <c r="AX630" s="11" t="s">
        <v>72</v>
      </c>
      <c r="AY630" s="218" t="s">
        <v>138</v>
      </c>
    </row>
    <row r="631" spans="2:51" s="12" customFormat="1" ht="13.5">
      <c r="B631" s="219"/>
      <c r="C631" s="220"/>
      <c r="D631" s="205" t="s">
        <v>149</v>
      </c>
      <c r="E631" s="232" t="s">
        <v>21</v>
      </c>
      <c r="F631" s="233" t="s">
        <v>352</v>
      </c>
      <c r="G631" s="220"/>
      <c r="H631" s="234">
        <v>84.115</v>
      </c>
      <c r="I631" s="225"/>
      <c r="J631" s="220"/>
      <c r="K631" s="220"/>
      <c r="L631" s="226"/>
      <c r="M631" s="227"/>
      <c r="N631" s="228"/>
      <c r="O631" s="228"/>
      <c r="P631" s="228"/>
      <c r="Q631" s="228"/>
      <c r="R631" s="228"/>
      <c r="S631" s="228"/>
      <c r="T631" s="229"/>
      <c r="AT631" s="230" t="s">
        <v>149</v>
      </c>
      <c r="AU631" s="230" t="s">
        <v>82</v>
      </c>
      <c r="AV631" s="12" t="s">
        <v>82</v>
      </c>
      <c r="AW631" s="12" t="s">
        <v>35</v>
      </c>
      <c r="AX631" s="12" t="s">
        <v>72</v>
      </c>
      <c r="AY631" s="230" t="s">
        <v>138</v>
      </c>
    </row>
    <row r="632" spans="2:51" s="13" customFormat="1" ht="13.5">
      <c r="B632" s="235"/>
      <c r="C632" s="236"/>
      <c r="D632" s="221" t="s">
        <v>149</v>
      </c>
      <c r="E632" s="237" t="s">
        <v>21</v>
      </c>
      <c r="F632" s="238" t="s">
        <v>213</v>
      </c>
      <c r="G632" s="236"/>
      <c r="H632" s="239">
        <v>168.23</v>
      </c>
      <c r="I632" s="240"/>
      <c r="J632" s="236"/>
      <c r="K632" s="236"/>
      <c r="L632" s="241"/>
      <c r="M632" s="242"/>
      <c r="N632" s="243"/>
      <c r="O632" s="243"/>
      <c r="P632" s="243"/>
      <c r="Q632" s="243"/>
      <c r="R632" s="243"/>
      <c r="S632" s="243"/>
      <c r="T632" s="244"/>
      <c r="AT632" s="245" t="s">
        <v>149</v>
      </c>
      <c r="AU632" s="245" t="s">
        <v>82</v>
      </c>
      <c r="AV632" s="13" t="s">
        <v>145</v>
      </c>
      <c r="AW632" s="13" t="s">
        <v>35</v>
      </c>
      <c r="AX632" s="13" t="s">
        <v>80</v>
      </c>
      <c r="AY632" s="245" t="s">
        <v>138</v>
      </c>
    </row>
    <row r="633" spans="2:65" s="1" customFormat="1" ht="22.5" customHeight="1">
      <c r="B633" s="41"/>
      <c r="C633" s="193" t="s">
        <v>1010</v>
      </c>
      <c r="D633" s="193" t="s">
        <v>140</v>
      </c>
      <c r="E633" s="194" t="s">
        <v>1011</v>
      </c>
      <c r="F633" s="195" t="s">
        <v>1012</v>
      </c>
      <c r="G633" s="196" t="s">
        <v>175</v>
      </c>
      <c r="H633" s="197">
        <v>84.115</v>
      </c>
      <c r="I633" s="198"/>
      <c r="J633" s="199">
        <f>ROUND(I633*H633,2)</f>
        <v>0</v>
      </c>
      <c r="K633" s="195" t="s">
        <v>144</v>
      </c>
      <c r="L633" s="61"/>
      <c r="M633" s="200" t="s">
        <v>21</v>
      </c>
      <c r="N633" s="201" t="s">
        <v>43</v>
      </c>
      <c r="O633" s="42"/>
      <c r="P633" s="202">
        <f>O633*H633</f>
        <v>0</v>
      </c>
      <c r="Q633" s="202">
        <v>0.00011</v>
      </c>
      <c r="R633" s="202">
        <f>Q633*H633</f>
        <v>0.00925265</v>
      </c>
      <c r="S633" s="202">
        <v>0</v>
      </c>
      <c r="T633" s="203">
        <f>S633*H633</f>
        <v>0</v>
      </c>
      <c r="AR633" s="24" t="s">
        <v>223</v>
      </c>
      <c r="AT633" s="24" t="s">
        <v>140</v>
      </c>
      <c r="AU633" s="24" t="s">
        <v>82</v>
      </c>
      <c r="AY633" s="24" t="s">
        <v>138</v>
      </c>
      <c r="BE633" s="204">
        <f>IF(N633="základní",J633,0)</f>
        <v>0</v>
      </c>
      <c r="BF633" s="204">
        <f>IF(N633="snížená",J633,0)</f>
        <v>0</v>
      </c>
      <c r="BG633" s="204">
        <f>IF(N633="zákl. přenesená",J633,0)</f>
        <v>0</v>
      </c>
      <c r="BH633" s="204">
        <f>IF(N633="sníž. přenesená",J633,0)</f>
        <v>0</v>
      </c>
      <c r="BI633" s="204">
        <f>IF(N633="nulová",J633,0)</f>
        <v>0</v>
      </c>
      <c r="BJ633" s="24" t="s">
        <v>80</v>
      </c>
      <c r="BK633" s="204">
        <f>ROUND(I633*H633,2)</f>
        <v>0</v>
      </c>
      <c r="BL633" s="24" t="s">
        <v>223</v>
      </c>
      <c r="BM633" s="24" t="s">
        <v>1013</v>
      </c>
    </row>
    <row r="634" spans="2:63" s="10" customFormat="1" ht="29.85" customHeight="1">
      <c r="B634" s="176"/>
      <c r="C634" s="177"/>
      <c r="D634" s="190" t="s">
        <v>71</v>
      </c>
      <c r="E634" s="191" t="s">
        <v>1014</v>
      </c>
      <c r="F634" s="191" t="s">
        <v>1015</v>
      </c>
      <c r="G634" s="177"/>
      <c r="H634" s="177"/>
      <c r="I634" s="180"/>
      <c r="J634" s="192">
        <f>BK634</f>
        <v>0</v>
      </c>
      <c r="K634" s="177"/>
      <c r="L634" s="182"/>
      <c r="M634" s="183"/>
      <c r="N634" s="184"/>
      <c r="O634" s="184"/>
      <c r="P634" s="185">
        <f>SUM(P635:P687)</f>
        <v>0</v>
      </c>
      <c r="Q634" s="184"/>
      <c r="R634" s="185">
        <f>SUM(R635:R687)</f>
        <v>0.07377551</v>
      </c>
      <c r="S634" s="184"/>
      <c r="T634" s="186">
        <f>SUM(T635:T687)</f>
        <v>0</v>
      </c>
      <c r="AR634" s="187" t="s">
        <v>82</v>
      </c>
      <c r="AT634" s="188" t="s">
        <v>71</v>
      </c>
      <c r="AU634" s="188" t="s">
        <v>80</v>
      </c>
      <c r="AY634" s="187" t="s">
        <v>138</v>
      </c>
      <c r="BK634" s="189">
        <f>SUM(BK635:BK687)</f>
        <v>0</v>
      </c>
    </row>
    <row r="635" spans="2:65" s="1" customFormat="1" ht="22.5" customHeight="1">
      <c r="B635" s="41"/>
      <c r="C635" s="193" t="s">
        <v>1016</v>
      </c>
      <c r="D635" s="193" t="s">
        <v>140</v>
      </c>
      <c r="E635" s="194" t="s">
        <v>1017</v>
      </c>
      <c r="F635" s="195" t="s">
        <v>1018</v>
      </c>
      <c r="G635" s="196" t="s">
        <v>267</v>
      </c>
      <c r="H635" s="197">
        <v>50.84</v>
      </c>
      <c r="I635" s="198"/>
      <c r="J635" s="199">
        <f>ROUND(I635*H635,2)</f>
        <v>0</v>
      </c>
      <c r="K635" s="195" t="s">
        <v>144</v>
      </c>
      <c r="L635" s="61"/>
      <c r="M635" s="200" t="s">
        <v>21</v>
      </c>
      <c r="N635" s="201" t="s">
        <v>43</v>
      </c>
      <c r="O635" s="42"/>
      <c r="P635" s="202">
        <f>O635*H635</f>
        <v>0</v>
      </c>
      <c r="Q635" s="202">
        <v>1E-05</v>
      </c>
      <c r="R635" s="202">
        <f>Q635*H635</f>
        <v>0.0005084000000000001</v>
      </c>
      <c r="S635" s="202">
        <v>0</v>
      </c>
      <c r="T635" s="203">
        <f>S635*H635</f>
        <v>0</v>
      </c>
      <c r="AR635" s="24" t="s">
        <v>223</v>
      </c>
      <c r="AT635" s="24" t="s">
        <v>140</v>
      </c>
      <c r="AU635" s="24" t="s">
        <v>82</v>
      </c>
      <c r="AY635" s="24" t="s">
        <v>138</v>
      </c>
      <c r="BE635" s="204">
        <f>IF(N635="základní",J635,0)</f>
        <v>0</v>
      </c>
      <c r="BF635" s="204">
        <f>IF(N635="snížená",J635,0)</f>
        <v>0</v>
      </c>
      <c r="BG635" s="204">
        <f>IF(N635="zákl. přenesená",J635,0)</f>
        <v>0</v>
      </c>
      <c r="BH635" s="204">
        <f>IF(N635="sníž. přenesená",J635,0)</f>
        <v>0</v>
      </c>
      <c r="BI635" s="204">
        <f>IF(N635="nulová",J635,0)</f>
        <v>0</v>
      </c>
      <c r="BJ635" s="24" t="s">
        <v>80</v>
      </c>
      <c r="BK635" s="204">
        <f>ROUND(I635*H635,2)</f>
        <v>0</v>
      </c>
      <c r="BL635" s="24" t="s">
        <v>223</v>
      </c>
      <c r="BM635" s="24" t="s">
        <v>1019</v>
      </c>
    </row>
    <row r="636" spans="2:51" s="11" customFormat="1" ht="13.5">
      <c r="B636" s="208"/>
      <c r="C636" s="209"/>
      <c r="D636" s="205" t="s">
        <v>149</v>
      </c>
      <c r="E636" s="210" t="s">
        <v>21</v>
      </c>
      <c r="F636" s="211" t="s">
        <v>334</v>
      </c>
      <c r="G636" s="209"/>
      <c r="H636" s="212" t="s">
        <v>21</v>
      </c>
      <c r="I636" s="213"/>
      <c r="J636" s="209"/>
      <c r="K636" s="209"/>
      <c r="L636" s="214"/>
      <c r="M636" s="215"/>
      <c r="N636" s="216"/>
      <c r="O636" s="216"/>
      <c r="P636" s="216"/>
      <c r="Q636" s="216"/>
      <c r="R636" s="216"/>
      <c r="S636" s="216"/>
      <c r="T636" s="217"/>
      <c r="AT636" s="218" t="s">
        <v>149</v>
      </c>
      <c r="AU636" s="218" t="s">
        <v>82</v>
      </c>
      <c r="AV636" s="11" t="s">
        <v>80</v>
      </c>
      <c r="AW636" s="11" t="s">
        <v>35</v>
      </c>
      <c r="AX636" s="11" t="s">
        <v>72</v>
      </c>
      <c r="AY636" s="218" t="s">
        <v>138</v>
      </c>
    </row>
    <row r="637" spans="2:51" s="12" customFormat="1" ht="13.5">
      <c r="B637" s="219"/>
      <c r="C637" s="220"/>
      <c r="D637" s="205" t="s">
        <v>149</v>
      </c>
      <c r="E637" s="232" t="s">
        <v>21</v>
      </c>
      <c r="F637" s="233" t="s">
        <v>461</v>
      </c>
      <c r="G637" s="220"/>
      <c r="H637" s="234">
        <v>23.42</v>
      </c>
      <c r="I637" s="225"/>
      <c r="J637" s="220"/>
      <c r="K637" s="220"/>
      <c r="L637" s="226"/>
      <c r="M637" s="227"/>
      <c r="N637" s="228"/>
      <c r="O637" s="228"/>
      <c r="P637" s="228"/>
      <c r="Q637" s="228"/>
      <c r="R637" s="228"/>
      <c r="S637" s="228"/>
      <c r="T637" s="229"/>
      <c r="AT637" s="230" t="s">
        <v>149</v>
      </c>
      <c r="AU637" s="230" t="s">
        <v>82</v>
      </c>
      <c r="AV637" s="12" t="s">
        <v>82</v>
      </c>
      <c r="AW637" s="12" t="s">
        <v>35</v>
      </c>
      <c r="AX637" s="12" t="s">
        <v>72</v>
      </c>
      <c r="AY637" s="230" t="s">
        <v>138</v>
      </c>
    </row>
    <row r="638" spans="2:51" s="11" customFormat="1" ht="13.5">
      <c r="B638" s="208"/>
      <c r="C638" s="209"/>
      <c r="D638" s="205" t="s">
        <v>149</v>
      </c>
      <c r="E638" s="210" t="s">
        <v>21</v>
      </c>
      <c r="F638" s="211" t="s">
        <v>340</v>
      </c>
      <c r="G638" s="209"/>
      <c r="H638" s="212" t="s">
        <v>21</v>
      </c>
      <c r="I638" s="213"/>
      <c r="J638" s="209"/>
      <c r="K638" s="209"/>
      <c r="L638" s="214"/>
      <c r="M638" s="215"/>
      <c r="N638" s="216"/>
      <c r="O638" s="216"/>
      <c r="P638" s="216"/>
      <c r="Q638" s="216"/>
      <c r="R638" s="216"/>
      <c r="S638" s="216"/>
      <c r="T638" s="217"/>
      <c r="AT638" s="218" t="s">
        <v>149</v>
      </c>
      <c r="AU638" s="218" t="s">
        <v>82</v>
      </c>
      <c r="AV638" s="11" t="s">
        <v>80</v>
      </c>
      <c r="AW638" s="11" t="s">
        <v>35</v>
      </c>
      <c r="AX638" s="11" t="s">
        <v>72</v>
      </c>
      <c r="AY638" s="218" t="s">
        <v>138</v>
      </c>
    </row>
    <row r="639" spans="2:51" s="12" customFormat="1" ht="13.5">
      <c r="B639" s="219"/>
      <c r="C639" s="220"/>
      <c r="D639" s="205" t="s">
        <v>149</v>
      </c>
      <c r="E639" s="232" t="s">
        <v>21</v>
      </c>
      <c r="F639" s="233" t="s">
        <v>462</v>
      </c>
      <c r="G639" s="220"/>
      <c r="H639" s="234">
        <v>9.38</v>
      </c>
      <c r="I639" s="225"/>
      <c r="J639" s="220"/>
      <c r="K639" s="220"/>
      <c r="L639" s="226"/>
      <c r="M639" s="227"/>
      <c r="N639" s="228"/>
      <c r="O639" s="228"/>
      <c r="P639" s="228"/>
      <c r="Q639" s="228"/>
      <c r="R639" s="228"/>
      <c r="S639" s="228"/>
      <c r="T639" s="229"/>
      <c r="AT639" s="230" t="s">
        <v>149</v>
      </c>
      <c r="AU639" s="230" t="s">
        <v>82</v>
      </c>
      <c r="AV639" s="12" t="s">
        <v>82</v>
      </c>
      <c r="AW639" s="12" t="s">
        <v>35</v>
      </c>
      <c r="AX639" s="12" t="s">
        <v>72</v>
      </c>
      <c r="AY639" s="230" t="s">
        <v>138</v>
      </c>
    </row>
    <row r="640" spans="2:51" s="11" customFormat="1" ht="13.5">
      <c r="B640" s="208"/>
      <c r="C640" s="209"/>
      <c r="D640" s="205" t="s">
        <v>149</v>
      </c>
      <c r="E640" s="210" t="s">
        <v>21</v>
      </c>
      <c r="F640" s="211" t="s">
        <v>343</v>
      </c>
      <c r="G640" s="209"/>
      <c r="H640" s="212" t="s">
        <v>21</v>
      </c>
      <c r="I640" s="213"/>
      <c r="J640" s="209"/>
      <c r="K640" s="209"/>
      <c r="L640" s="214"/>
      <c r="M640" s="215"/>
      <c r="N640" s="216"/>
      <c r="O640" s="216"/>
      <c r="P640" s="216"/>
      <c r="Q640" s="216"/>
      <c r="R640" s="216"/>
      <c r="S640" s="216"/>
      <c r="T640" s="217"/>
      <c r="AT640" s="218" t="s">
        <v>149</v>
      </c>
      <c r="AU640" s="218" t="s">
        <v>82</v>
      </c>
      <c r="AV640" s="11" t="s">
        <v>80</v>
      </c>
      <c r="AW640" s="11" t="s">
        <v>35</v>
      </c>
      <c r="AX640" s="11" t="s">
        <v>72</v>
      </c>
      <c r="AY640" s="218" t="s">
        <v>138</v>
      </c>
    </row>
    <row r="641" spans="2:51" s="12" customFormat="1" ht="13.5">
      <c r="B641" s="219"/>
      <c r="C641" s="220"/>
      <c r="D641" s="205" t="s">
        <v>149</v>
      </c>
      <c r="E641" s="232" t="s">
        <v>21</v>
      </c>
      <c r="F641" s="233" t="s">
        <v>463</v>
      </c>
      <c r="G641" s="220"/>
      <c r="H641" s="234">
        <v>18.04</v>
      </c>
      <c r="I641" s="225"/>
      <c r="J641" s="220"/>
      <c r="K641" s="220"/>
      <c r="L641" s="226"/>
      <c r="M641" s="227"/>
      <c r="N641" s="228"/>
      <c r="O641" s="228"/>
      <c r="P641" s="228"/>
      <c r="Q641" s="228"/>
      <c r="R641" s="228"/>
      <c r="S641" s="228"/>
      <c r="T641" s="229"/>
      <c r="AT641" s="230" t="s">
        <v>149</v>
      </c>
      <c r="AU641" s="230" t="s">
        <v>82</v>
      </c>
      <c r="AV641" s="12" t="s">
        <v>82</v>
      </c>
      <c r="AW641" s="12" t="s">
        <v>35</v>
      </c>
      <c r="AX641" s="12" t="s">
        <v>72</v>
      </c>
      <c r="AY641" s="230" t="s">
        <v>138</v>
      </c>
    </row>
    <row r="642" spans="2:51" s="13" customFormat="1" ht="13.5">
      <c r="B642" s="235"/>
      <c r="C642" s="236"/>
      <c r="D642" s="221" t="s">
        <v>149</v>
      </c>
      <c r="E642" s="237" t="s">
        <v>21</v>
      </c>
      <c r="F642" s="238" t="s">
        <v>213</v>
      </c>
      <c r="G642" s="236"/>
      <c r="H642" s="239">
        <v>50.84</v>
      </c>
      <c r="I642" s="240"/>
      <c r="J642" s="236"/>
      <c r="K642" s="236"/>
      <c r="L642" s="241"/>
      <c r="M642" s="242"/>
      <c r="N642" s="243"/>
      <c r="O642" s="243"/>
      <c r="P642" s="243"/>
      <c r="Q642" s="243"/>
      <c r="R642" s="243"/>
      <c r="S642" s="243"/>
      <c r="T642" s="244"/>
      <c r="AT642" s="245" t="s">
        <v>149</v>
      </c>
      <c r="AU642" s="245" t="s">
        <v>82</v>
      </c>
      <c r="AV642" s="13" t="s">
        <v>145</v>
      </c>
      <c r="AW642" s="13" t="s">
        <v>35</v>
      </c>
      <c r="AX642" s="13" t="s">
        <v>80</v>
      </c>
      <c r="AY642" s="245" t="s">
        <v>138</v>
      </c>
    </row>
    <row r="643" spans="2:65" s="1" customFormat="1" ht="22.5" customHeight="1">
      <c r="B643" s="41"/>
      <c r="C643" s="193" t="s">
        <v>1020</v>
      </c>
      <c r="D643" s="193" t="s">
        <v>140</v>
      </c>
      <c r="E643" s="194" t="s">
        <v>1021</v>
      </c>
      <c r="F643" s="195" t="s">
        <v>1022</v>
      </c>
      <c r="G643" s="196" t="s">
        <v>175</v>
      </c>
      <c r="H643" s="197">
        <v>118.097</v>
      </c>
      <c r="I643" s="198"/>
      <c r="J643" s="199">
        <f>ROUND(I643*H643,2)</f>
        <v>0</v>
      </c>
      <c r="K643" s="195" t="s">
        <v>144</v>
      </c>
      <c r="L643" s="61"/>
      <c r="M643" s="200" t="s">
        <v>21</v>
      </c>
      <c r="N643" s="201" t="s">
        <v>43</v>
      </c>
      <c r="O643" s="42"/>
      <c r="P643" s="202">
        <f>O643*H643</f>
        <v>0</v>
      </c>
      <c r="Q643" s="202">
        <v>0.0002</v>
      </c>
      <c r="R643" s="202">
        <f>Q643*H643</f>
        <v>0.0236194</v>
      </c>
      <c r="S643" s="202">
        <v>0</v>
      </c>
      <c r="T643" s="203">
        <f>S643*H643</f>
        <v>0</v>
      </c>
      <c r="AR643" s="24" t="s">
        <v>223</v>
      </c>
      <c r="AT643" s="24" t="s">
        <v>140</v>
      </c>
      <c r="AU643" s="24" t="s">
        <v>82</v>
      </c>
      <c r="AY643" s="24" t="s">
        <v>138</v>
      </c>
      <c r="BE643" s="204">
        <f>IF(N643="základní",J643,0)</f>
        <v>0</v>
      </c>
      <c r="BF643" s="204">
        <f>IF(N643="snížená",J643,0)</f>
        <v>0</v>
      </c>
      <c r="BG643" s="204">
        <f>IF(N643="zákl. přenesená",J643,0)</f>
        <v>0</v>
      </c>
      <c r="BH643" s="204">
        <f>IF(N643="sníž. přenesená",J643,0)</f>
        <v>0</v>
      </c>
      <c r="BI643" s="204">
        <f>IF(N643="nulová",J643,0)</f>
        <v>0</v>
      </c>
      <c r="BJ643" s="24" t="s">
        <v>80</v>
      </c>
      <c r="BK643" s="204">
        <f>ROUND(I643*H643,2)</f>
        <v>0</v>
      </c>
      <c r="BL643" s="24" t="s">
        <v>223</v>
      </c>
      <c r="BM643" s="24" t="s">
        <v>1023</v>
      </c>
    </row>
    <row r="644" spans="2:51" s="11" customFormat="1" ht="13.5">
      <c r="B644" s="208"/>
      <c r="C644" s="209"/>
      <c r="D644" s="205" t="s">
        <v>149</v>
      </c>
      <c r="E644" s="210" t="s">
        <v>21</v>
      </c>
      <c r="F644" s="211" t="s">
        <v>1024</v>
      </c>
      <c r="G644" s="209"/>
      <c r="H644" s="212" t="s">
        <v>21</v>
      </c>
      <c r="I644" s="213"/>
      <c r="J644" s="209"/>
      <c r="K644" s="209"/>
      <c r="L644" s="214"/>
      <c r="M644" s="215"/>
      <c r="N644" s="216"/>
      <c r="O644" s="216"/>
      <c r="P644" s="216"/>
      <c r="Q644" s="216"/>
      <c r="R644" s="216"/>
      <c r="S644" s="216"/>
      <c r="T644" s="217"/>
      <c r="AT644" s="218" t="s">
        <v>149</v>
      </c>
      <c r="AU644" s="218" t="s">
        <v>82</v>
      </c>
      <c r="AV644" s="11" t="s">
        <v>80</v>
      </c>
      <c r="AW644" s="11" t="s">
        <v>35</v>
      </c>
      <c r="AX644" s="11" t="s">
        <v>72</v>
      </c>
      <c r="AY644" s="218" t="s">
        <v>138</v>
      </c>
    </row>
    <row r="645" spans="2:51" s="11" customFormat="1" ht="13.5">
      <c r="B645" s="208"/>
      <c r="C645" s="209"/>
      <c r="D645" s="205" t="s">
        <v>149</v>
      </c>
      <c r="E645" s="210" t="s">
        <v>21</v>
      </c>
      <c r="F645" s="211" t="s">
        <v>334</v>
      </c>
      <c r="G645" s="209"/>
      <c r="H645" s="212" t="s">
        <v>21</v>
      </c>
      <c r="I645" s="213"/>
      <c r="J645" s="209"/>
      <c r="K645" s="209"/>
      <c r="L645" s="214"/>
      <c r="M645" s="215"/>
      <c r="N645" s="216"/>
      <c r="O645" s="216"/>
      <c r="P645" s="216"/>
      <c r="Q645" s="216"/>
      <c r="R645" s="216"/>
      <c r="S645" s="216"/>
      <c r="T645" s="217"/>
      <c r="AT645" s="218" t="s">
        <v>149</v>
      </c>
      <c r="AU645" s="218" t="s">
        <v>82</v>
      </c>
      <c r="AV645" s="11" t="s">
        <v>80</v>
      </c>
      <c r="AW645" s="11" t="s">
        <v>35</v>
      </c>
      <c r="AX645" s="11" t="s">
        <v>72</v>
      </c>
      <c r="AY645" s="218" t="s">
        <v>138</v>
      </c>
    </row>
    <row r="646" spans="2:51" s="12" customFormat="1" ht="13.5">
      <c r="B646" s="219"/>
      <c r="C646" s="220"/>
      <c r="D646" s="205" t="s">
        <v>149</v>
      </c>
      <c r="E646" s="232" t="s">
        <v>21</v>
      </c>
      <c r="F646" s="233" t="s">
        <v>335</v>
      </c>
      <c r="G646" s="220"/>
      <c r="H646" s="234">
        <v>62.063</v>
      </c>
      <c r="I646" s="225"/>
      <c r="J646" s="220"/>
      <c r="K646" s="220"/>
      <c r="L646" s="226"/>
      <c r="M646" s="227"/>
      <c r="N646" s="228"/>
      <c r="O646" s="228"/>
      <c r="P646" s="228"/>
      <c r="Q646" s="228"/>
      <c r="R646" s="228"/>
      <c r="S646" s="228"/>
      <c r="T646" s="229"/>
      <c r="AT646" s="230" t="s">
        <v>149</v>
      </c>
      <c r="AU646" s="230" t="s">
        <v>82</v>
      </c>
      <c r="AV646" s="12" t="s">
        <v>82</v>
      </c>
      <c r="AW646" s="12" t="s">
        <v>35</v>
      </c>
      <c r="AX646" s="12" t="s">
        <v>72</v>
      </c>
      <c r="AY646" s="230" t="s">
        <v>138</v>
      </c>
    </row>
    <row r="647" spans="2:51" s="12" customFormat="1" ht="13.5">
      <c r="B647" s="219"/>
      <c r="C647" s="220"/>
      <c r="D647" s="205" t="s">
        <v>149</v>
      </c>
      <c r="E647" s="232" t="s">
        <v>21</v>
      </c>
      <c r="F647" s="233" t="s">
        <v>336</v>
      </c>
      <c r="G647" s="220"/>
      <c r="H647" s="234">
        <v>1</v>
      </c>
      <c r="I647" s="225"/>
      <c r="J647" s="220"/>
      <c r="K647" s="220"/>
      <c r="L647" s="226"/>
      <c r="M647" s="227"/>
      <c r="N647" s="228"/>
      <c r="O647" s="228"/>
      <c r="P647" s="228"/>
      <c r="Q647" s="228"/>
      <c r="R647" s="228"/>
      <c r="S647" s="228"/>
      <c r="T647" s="229"/>
      <c r="AT647" s="230" t="s">
        <v>149</v>
      </c>
      <c r="AU647" s="230" t="s">
        <v>82</v>
      </c>
      <c r="AV647" s="12" t="s">
        <v>82</v>
      </c>
      <c r="AW647" s="12" t="s">
        <v>35</v>
      </c>
      <c r="AX647" s="12" t="s">
        <v>72</v>
      </c>
      <c r="AY647" s="230" t="s">
        <v>138</v>
      </c>
    </row>
    <row r="648" spans="2:51" s="12" customFormat="1" ht="13.5">
      <c r="B648" s="219"/>
      <c r="C648" s="220"/>
      <c r="D648" s="205" t="s">
        <v>149</v>
      </c>
      <c r="E648" s="232" t="s">
        <v>21</v>
      </c>
      <c r="F648" s="233" t="s">
        <v>337</v>
      </c>
      <c r="G648" s="220"/>
      <c r="H648" s="234">
        <v>1.072</v>
      </c>
      <c r="I648" s="225"/>
      <c r="J648" s="220"/>
      <c r="K648" s="220"/>
      <c r="L648" s="226"/>
      <c r="M648" s="227"/>
      <c r="N648" s="228"/>
      <c r="O648" s="228"/>
      <c r="P648" s="228"/>
      <c r="Q648" s="228"/>
      <c r="R648" s="228"/>
      <c r="S648" s="228"/>
      <c r="T648" s="229"/>
      <c r="AT648" s="230" t="s">
        <v>149</v>
      </c>
      <c r="AU648" s="230" t="s">
        <v>82</v>
      </c>
      <c r="AV648" s="12" t="s">
        <v>82</v>
      </c>
      <c r="AW648" s="12" t="s">
        <v>35</v>
      </c>
      <c r="AX648" s="12" t="s">
        <v>72</v>
      </c>
      <c r="AY648" s="230" t="s">
        <v>138</v>
      </c>
    </row>
    <row r="649" spans="2:51" s="12" customFormat="1" ht="13.5">
      <c r="B649" s="219"/>
      <c r="C649" s="220"/>
      <c r="D649" s="205" t="s">
        <v>149</v>
      </c>
      <c r="E649" s="232" t="s">
        <v>21</v>
      </c>
      <c r="F649" s="233" t="s">
        <v>238</v>
      </c>
      <c r="G649" s="220"/>
      <c r="H649" s="234">
        <v>-6</v>
      </c>
      <c r="I649" s="225"/>
      <c r="J649" s="220"/>
      <c r="K649" s="220"/>
      <c r="L649" s="226"/>
      <c r="M649" s="227"/>
      <c r="N649" s="228"/>
      <c r="O649" s="228"/>
      <c r="P649" s="228"/>
      <c r="Q649" s="228"/>
      <c r="R649" s="228"/>
      <c r="S649" s="228"/>
      <c r="T649" s="229"/>
      <c r="AT649" s="230" t="s">
        <v>149</v>
      </c>
      <c r="AU649" s="230" t="s">
        <v>82</v>
      </c>
      <c r="AV649" s="12" t="s">
        <v>82</v>
      </c>
      <c r="AW649" s="12" t="s">
        <v>35</v>
      </c>
      <c r="AX649" s="12" t="s">
        <v>72</v>
      </c>
      <c r="AY649" s="230" t="s">
        <v>138</v>
      </c>
    </row>
    <row r="650" spans="2:51" s="12" customFormat="1" ht="13.5">
      <c r="B650" s="219"/>
      <c r="C650" s="220"/>
      <c r="D650" s="205" t="s">
        <v>149</v>
      </c>
      <c r="E650" s="232" t="s">
        <v>21</v>
      </c>
      <c r="F650" s="233" t="s">
        <v>239</v>
      </c>
      <c r="G650" s="220"/>
      <c r="H650" s="234">
        <v>-4.558</v>
      </c>
      <c r="I650" s="225"/>
      <c r="J650" s="220"/>
      <c r="K650" s="220"/>
      <c r="L650" s="226"/>
      <c r="M650" s="227"/>
      <c r="N650" s="228"/>
      <c r="O650" s="228"/>
      <c r="P650" s="228"/>
      <c r="Q650" s="228"/>
      <c r="R650" s="228"/>
      <c r="S650" s="228"/>
      <c r="T650" s="229"/>
      <c r="AT650" s="230" t="s">
        <v>149</v>
      </c>
      <c r="AU650" s="230" t="s">
        <v>82</v>
      </c>
      <c r="AV650" s="12" t="s">
        <v>82</v>
      </c>
      <c r="AW650" s="12" t="s">
        <v>35</v>
      </c>
      <c r="AX650" s="12" t="s">
        <v>72</v>
      </c>
      <c r="AY650" s="230" t="s">
        <v>138</v>
      </c>
    </row>
    <row r="651" spans="2:51" s="12" customFormat="1" ht="13.5">
      <c r="B651" s="219"/>
      <c r="C651" s="220"/>
      <c r="D651" s="205" t="s">
        <v>149</v>
      </c>
      <c r="E651" s="232" t="s">
        <v>21</v>
      </c>
      <c r="F651" s="233" t="s">
        <v>338</v>
      </c>
      <c r="G651" s="220"/>
      <c r="H651" s="234">
        <v>-1.4</v>
      </c>
      <c r="I651" s="225"/>
      <c r="J651" s="220"/>
      <c r="K651" s="220"/>
      <c r="L651" s="226"/>
      <c r="M651" s="227"/>
      <c r="N651" s="228"/>
      <c r="O651" s="228"/>
      <c r="P651" s="228"/>
      <c r="Q651" s="228"/>
      <c r="R651" s="228"/>
      <c r="S651" s="228"/>
      <c r="T651" s="229"/>
      <c r="AT651" s="230" t="s">
        <v>149</v>
      </c>
      <c r="AU651" s="230" t="s">
        <v>82</v>
      </c>
      <c r="AV651" s="12" t="s">
        <v>82</v>
      </c>
      <c r="AW651" s="12" t="s">
        <v>35</v>
      </c>
      <c r="AX651" s="12" t="s">
        <v>72</v>
      </c>
      <c r="AY651" s="230" t="s">
        <v>138</v>
      </c>
    </row>
    <row r="652" spans="2:51" s="14" customFormat="1" ht="13.5">
      <c r="B652" s="249"/>
      <c r="C652" s="250"/>
      <c r="D652" s="205" t="s">
        <v>149</v>
      </c>
      <c r="E652" s="251" t="s">
        <v>21</v>
      </c>
      <c r="F652" s="252" t="s">
        <v>339</v>
      </c>
      <c r="G652" s="250"/>
      <c r="H652" s="253">
        <v>52.177</v>
      </c>
      <c r="I652" s="254"/>
      <c r="J652" s="250"/>
      <c r="K652" s="250"/>
      <c r="L652" s="255"/>
      <c r="M652" s="256"/>
      <c r="N652" s="257"/>
      <c r="O652" s="257"/>
      <c r="P652" s="257"/>
      <c r="Q652" s="257"/>
      <c r="R652" s="257"/>
      <c r="S652" s="257"/>
      <c r="T652" s="258"/>
      <c r="AT652" s="259" t="s">
        <v>149</v>
      </c>
      <c r="AU652" s="259" t="s">
        <v>82</v>
      </c>
      <c r="AV652" s="14" t="s">
        <v>155</v>
      </c>
      <c r="AW652" s="14" t="s">
        <v>35</v>
      </c>
      <c r="AX652" s="14" t="s">
        <v>72</v>
      </c>
      <c r="AY652" s="259" t="s">
        <v>138</v>
      </c>
    </row>
    <row r="653" spans="2:51" s="11" customFormat="1" ht="13.5">
      <c r="B653" s="208"/>
      <c r="C653" s="209"/>
      <c r="D653" s="205" t="s">
        <v>149</v>
      </c>
      <c r="E653" s="210" t="s">
        <v>21</v>
      </c>
      <c r="F653" s="211" t="s">
        <v>340</v>
      </c>
      <c r="G653" s="209"/>
      <c r="H653" s="212" t="s">
        <v>21</v>
      </c>
      <c r="I653" s="213"/>
      <c r="J653" s="209"/>
      <c r="K653" s="209"/>
      <c r="L653" s="214"/>
      <c r="M653" s="215"/>
      <c r="N653" s="216"/>
      <c r="O653" s="216"/>
      <c r="P653" s="216"/>
      <c r="Q653" s="216"/>
      <c r="R653" s="216"/>
      <c r="S653" s="216"/>
      <c r="T653" s="217"/>
      <c r="AT653" s="218" t="s">
        <v>149</v>
      </c>
      <c r="AU653" s="218" t="s">
        <v>82</v>
      </c>
      <c r="AV653" s="11" t="s">
        <v>80</v>
      </c>
      <c r="AW653" s="11" t="s">
        <v>35</v>
      </c>
      <c r="AX653" s="11" t="s">
        <v>72</v>
      </c>
      <c r="AY653" s="218" t="s">
        <v>138</v>
      </c>
    </row>
    <row r="654" spans="2:51" s="12" customFormat="1" ht="13.5">
      <c r="B654" s="219"/>
      <c r="C654" s="220"/>
      <c r="D654" s="205" t="s">
        <v>149</v>
      </c>
      <c r="E654" s="232" t="s">
        <v>21</v>
      </c>
      <c r="F654" s="233" t="s">
        <v>341</v>
      </c>
      <c r="G654" s="220"/>
      <c r="H654" s="234">
        <v>24.857</v>
      </c>
      <c r="I654" s="225"/>
      <c r="J654" s="220"/>
      <c r="K654" s="220"/>
      <c r="L654" s="226"/>
      <c r="M654" s="227"/>
      <c r="N654" s="228"/>
      <c r="O654" s="228"/>
      <c r="P654" s="228"/>
      <c r="Q654" s="228"/>
      <c r="R654" s="228"/>
      <c r="S654" s="228"/>
      <c r="T654" s="229"/>
      <c r="AT654" s="230" t="s">
        <v>149</v>
      </c>
      <c r="AU654" s="230" t="s">
        <v>82</v>
      </c>
      <c r="AV654" s="12" t="s">
        <v>82</v>
      </c>
      <c r="AW654" s="12" t="s">
        <v>35</v>
      </c>
      <c r="AX654" s="12" t="s">
        <v>72</v>
      </c>
      <c r="AY654" s="230" t="s">
        <v>138</v>
      </c>
    </row>
    <row r="655" spans="2:51" s="12" customFormat="1" ht="13.5">
      <c r="B655" s="219"/>
      <c r="C655" s="220"/>
      <c r="D655" s="205" t="s">
        <v>149</v>
      </c>
      <c r="E655" s="232" t="s">
        <v>21</v>
      </c>
      <c r="F655" s="233" t="s">
        <v>342</v>
      </c>
      <c r="G655" s="220"/>
      <c r="H655" s="234">
        <v>0.26</v>
      </c>
      <c r="I655" s="225"/>
      <c r="J655" s="220"/>
      <c r="K655" s="220"/>
      <c r="L655" s="226"/>
      <c r="M655" s="227"/>
      <c r="N655" s="228"/>
      <c r="O655" s="228"/>
      <c r="P655" s="228"/>
      <c r="Q655" s="228"/>
      <c r="R655" s="228"/>
      <c r="S655" s="228"/>
      <c r="T655" s="229"/>
      <c r="AT655" s="230" t="s">
        <v>149</v>
      </c>
      <c r="AU655" s="230" t="s">
        <v>82</v>
      </c>
      <c r="AV655" s="12" t="s">
        <v>82</v>
      </c>
      <c r="AW655" s="12" t="s">
        <v>35</v>
      </c>
      <c r="AX655" s="12" t="s">
        <v>72</v>
      </c>
      <c r="AY655" s="230" t="s">
        <v>138</v>
      </c>
    </row>
    <row r="656" spans="2:51" s="12" customFormat="1" ht="13.5">
      <c r="B656" s="219"/>
      <c r="C656" s="220"/>
      <c r="D656" s="205" t="s">
        <v>149</v>
      </c>
      <c r="E656" s="232" t="s">
        <v>21</v>
      </c>
      <c r="F656" s="233" t="s">
        <v>338</v>
      </c>
      <c r="G656" s="220"/>
      <c r="H656" s="234">
        <v>-1.4</v>
      </c>
      <c r="I656" s="225"/>
      <c r="J656" s="220"/>
      <c r="K656" s="220"/>
      <c r="L656" s="226"/>
      <c r="M656" s="227"/>
      <c r="N656" s="228"/>
      <c r="O656" s="228"/>
      <c r="P656" s="228"/>
      <c r="Q656" s="228"/>
      <c r="R656" s="228"/>
      <c r="S656" s="228"/>
      <c r="T656" s="229"/>
      <c r="AT656" s="230" t="s">
        <v>149</v>
      </c>
      <c r="AU656" s="230" t="s">
        <v>82</v>
      </c>
      <c r="AV656" s="12" t="s">
        <v>82</v>
      </c>
      <c r="AW656" s="12" t="s">
        <v>35</v>
      </c>
      <c r="AX656" s="12" t="s">
        <v>72</v>
      </c>
      <c r="AY656" s="230" t="s">
        <v>138</v>
      </c>
    </row>
    <row r="657" spans="2:51" s="12" customFormat="1" ht="13.5">
      <c r="B657" s="219"/>
      <c r="C657" s="220"/>
      <c r="D657" s="205" t="s">
        <v>149</v>
      </c>
      <c r="E657" s="232" t="s">
        <v>21</v>
      </c>
      <c r="F657" s="233" t="s">
        <v>241</v>
      </c>
      <c r="G657" s="220"/>
      <c r="H657" s="234">
        <v>-0.6</v>
      </c>
      <c r="I657" s="225"/>
      <c r="J657" s="220"/>
      <c r="K657" s="220"/>
      <c r="L657" s="226"/>
      <c r="M657" s="227"/>
      <c r="N657" s="228"/>
      <c r="O657" s="228"/>
      <c r="P657" s="228"/>
      <c r="Q657" s="228"/>
      <c r="R657" s="228"/>
      <c r="S657" s="228"/>
      <c r="T657" s="229"/>
      <c r="AT657" s="230" t="s">
        <v>149</v>
      </c>
      <c r="AU657" s="230" t="s">
        <v>82</v>
      </c>
      <c r="AV657" s="12" t="s">
        <v>82</v>
      </c>
      <c r="AW657" s="12" t="s">
        <v>35</v>
      </c>
      <c r="AX657" s="12" t="s">
        <v>72</v>
      </c>
      <c r="AY657" s="230" t="s">
        <v>138</v>
      </c>
    </row>
    <row r="658" spans="2:51" s="14" customFormat="1" ht="13.5">
      <c r="B658" s="249"/>
      <c r="C658" s="250"/>
      <c r="D658" s="205" t="s">
        <v>149</v>
      </c>
      <c r="E658" s="251" t="s">
        <v>21</v>
      </c>
      <c r="F658" s="252" t="s">
        <v>339</v>
      </c>
      <c r="G658" s="250"/>
      <c r="H658" s="253">
        <v>23.117</v>
      </c>
      <c r="I658" s="254"/>
      <c r="J658" s="250"/>
      <c r="K658" s="250"/>
      <c r="L658" s="255"/>
      <c r="M658" s="256"/>
      <c r="N658" s="257"/>
      <c r="O658" s="257"/>
      <c r="P658" s="257"/>
      <c r="Q658" s="257"/>
      <c r="R658" s="257"/>
      <c r="S658" s="257"/>
      <c r="T658" s="258"/>
      <c r="AT658" s="259" t="s">
        <v>149</v>
      </c>
      <c r="AU658" s="259" t="s">
        <v>82</v>
      </c>
      <c r="AV658" s="14" t="s">
        <v>155</v>
      </c>
      <c r="AW658" s="14" t="s">
        <v>35</v>
      </c>
      <c r="AX658" s="14" t="s">
        <v>72</v>
      </c>
      <c r="AY658" s="259" t="s">
        <v>138</v>
      </c>
    </row>
    <row r="659" spans="2:51" s="11" customFormat="1" ht="13.5">
      <c r="B659" s="208"/>
      <c r="C659" s="209"/>
      <c r="D659" s="205" t="s">
        <v>149</v>
      </c>
      <c r="E659" s="210" t="s">
        <v>21</v>
      </c>
      <c r="F659" s="211" t="s">
        <v>343</v>
      </c>
      <c r="G659" s="209"/>
      <c r="H659" s="212" t="s">
        <v>21</v>
      </c>
      <c r="I659" s="213"/>
      <c r="J659" s="209"/>
      <c r="K659" s="209"/>
      <c r="L659" s="214"/>
      <c r="M659" s="215"/>
      <c r="N659" s="216"/>
      <c r="O659" s="216"/>
      <c r="P659" s="216"/>
      <c r="Q659" s="216"/>
      <c r="R659" s="216"/>
      <c r="S659" s="216"/>
      <c r="T659" s="217"/>
      <c r="AT659" s="218" t="s">
        <v>149</v>
      </c>
      <c r="AU659" s="218" t="s">
        <v>82</v>
      </c>
      <c r="AV659" s="11" t="s">
        <v>80</v>
      </c>
      <c r="AW659" s="11" t="s">
        <v>35</v>
      </c>
      <c r="AX659" s="11" t="s">
        <v>72</v>
      </c>
      <c r="AY659" s="218" t="s">
        <v>138</v>
      </c>
    </row>
    <row r="660" spans="2:51" s="12" customFormat="1" ht="13.5">
      <c r="B660" s="219"/>
      <c r="C660" s="220"/>
      <c r="D660" s="205" t="s">
        <v>149</v>
      </c>
      <c r="E660" s="232" t="s">
        <v>21</v>
      </c>
      <c r="F660" s="233" t="s">
        <v>344</v>
      </c>
      <c r="G660" s="220"/>
      <c r="H660" s="234">
        <v>47.806</v>
      </c>
      <c r="I660" s="225"/>
      <c r="J660" s="220"/>
      <c r="K660" s="220"/>
      <c r="L660" s="226"/>
      <c r="M660" s="227"/>
      <c r="N660" s="228"/>
      <c r="O660" s="228"/>
      <c r="P660" s="228"/>
      <c r="Q660" s="228"/>
      <c r="R660" s="228"/>
      <c r="S660" s="228"/>
      <c r="T660" s="229"/>
      <c r="AT660" s="230" t="s">
        <v>149</v>
      </c>
      <c r="AU660" s="230" t="s">
        <v>82</v>
      </c>
      <c r="AV660" s="12" t="s">
        <v>82</v>
      </c>
      <c r="AW660" s="12" t="s">
        <v>35</v>
      </c>
      <c r="AX660" s="12" t="s">
        <v>72</v>
      </c>
      <c r="AY660" s="230" t="s">
        <v>138</v>
      </c>
    </row>
    <row r="661" spans="2:51" s="12" customFormat="1" ht="13.5">
      <c r="B661" s="219"/>
      <c r="C661" s="220"/>
      <c r="D661" s="205" t="s">
        <v>149</v>
      </c>
      <c r="E661" s="232" t="s">
        <v>21</v>
      </c>
      <c r="F661" s="233" t="s">
        <v>345</v>
      </c>
      <c r="G661" s="220"/>
      <c r="H661" s="234">
        <v>0.695</v>
      </c>
      <c r="I661" s="225"/>
      <c r="J661" s="220"/>
      <c r="K661" s="220"/>
      <c r="L661" s="226"/>
      <c r="M661" s="227"/>
      <c r="N661" s="228"/>
      <c r="O661" s="228"/>
      <c r="P661" s="228"/>
      <c r="Q661" s="228"/>
      <c r="R661" s="228"/>
      <c r="S661" s="228"/>
      <c r="T661" s="229"/>
      <c r="AT661" s="230" t="s">
        <v>149</v>
      </c>
      <c r="AU661" s="230" t="s">
        <v>82</v>
      </c>
      <c r="AV661" s="12" t="s">
        <v>82</v>
      </c>
      <c r="AW661" s="12" t="s">
        <v>35</v>
      </c>
      <c r="AX661" s="12" t="s">
        <v>72</v>
      </c>
      <c r="AY661" s="230" t="s">
        <v>138</v>
      </c>
    </row>
    <row r="662" spans="2:51" s="12" customFormat="1" ht="13.5">
      <c r="B662" s="219"/>
      <c r="C662" s="220"/>
      <c r="D662" s="205" t="s">
        <v>149</v>
      </c>
      <c r="E662" s="232" t="s">
        <v>21</v>
      </c>
      <c r="F662" s="233" t="s">
        <v>346</v>
      </c>
      <c r="G662" s="220"/>
      <c r="H662" s="234">
        <v>-5.698</v>
      </c>
      <c r="I662" s="225"/>
      <c r="J662" s="220"/>
      <c r="K662" s="220"/>
      <c r="L662" s="226"/>
      <c r="M662" s="227"/>
      <c r="N662" s="228"/>
      <c r="O662" s="228"/>
      <c r="P662" s="228"/>
      <c r="Q662" s="228"/>
      <c r="R662" s="228"/>
      <c r="S662" s="228"/>
      <c r="T662" s="229"/>
      <c r="AT662" s="230" t="s">
        <v>149</v>
      </c>
      <c r="AU662" s="230" t="s">
        <v>82</v>
      </c>
      <c r="AV662" s="12" t="s">
        <v>82</v>
      </c>
      <c r="AW662" s="12" t="s">
        <v>35</v>
      </c>
      <c r="AX662" s="12" t="s">
        <v>72</v>
      </c>
      <c r="AY662" s="230" t="s">
        <v>138</v>
      </c>
    </row>
    <row r="663" spans="2:51" s="14" customFormat="1" ht="13.5">
      <c r="B663" s="249"/>
      <c r="C663" s="250"/>
      <c r="D663" s="205" t="s">
        <v>149</v>
      </c>
      <c r="E663" s="251" t="s">
        <v>21</v>
      </c>
      <c r="F663" s="252" t="s">
        <v>339</v>
      </c>
      <c r="G663" s="250"/>
      <c r="H663" s="253">
        <v>42.803</v>
      </c>
      <c r="I663" s="254"/>
      <c r="J663" s="250"/>
      <c r="K663" s="250"/>
      <c r="L663" s="255"/>
      <c r="M663" s="256"/>
      <c r="N663" s="257"/>
      <c r="O663" s="257"/>
      <c r="P663" s="257"/>
      <c r="Q663" s="257"/>
      <c r="R663" s="257"/>
      <c r="S663" s="257"/>
      <c r="T663" s="258"/>
      <c r="AT663" s="259" t="s">
        <v>149</v>
      </c>
      <c r="AU663" s="259" t="s">
        <v>82</v>
      </c>
      <c r="AV663" s="14" t="s">
        <v>155</v>
      </c>
      <c r="AW663" s="14" t="s">
        <v>35</v>
      </c>
      <c r="AX663" s="14" t="s">
        <v>72</v>
      </c>
      <c r="AY663" s="259" t="s">
        <v>138</v>
      </c>
    </row>
    <row r="664" spans="2:51" s="13" customFormat="1" ht="13.5">
      <c r="B664" s="235"/>
      <c r="C664" s="236"/>
      <c r="D664" s="221" t="s">
        <v>149</v>
      </c>
      <c r="E664" s="237" t="s">
        <v>21</v>
      </c>
      <c r="F664" s="238" t="s">
        <v>213</v>
      </c>
      <c r="G664" s="236"/>
      <c r="H664" s="239">
        <v>118.097</v>
      </c>
      <c r="I664" s="240"/>
      <c r="J664" s="236"/>
      <c r="K664" s="236"/>
      <c r="L664" s="241"/>
      <c r="M664" s="242"/>
      <c r="N664" s="243"/>
      <c r="O664" s="243"/>
      <c r="P664" s="243"/>
      <c r="Q664" s="243"/>
      <c r="R664" s="243"/>
      <c r="S664" s="243"/>
      <c r="T664" s="244"/>
      <c r="AT664" s="245" t="s">
        <v>149</v>
      </c>
      <c r="AU664" s="245" t="s">
        <v>82</v>
      </c>
      <c r="AV664" s="13" t="s">
        <v>145</v>
      </c>
      <c r="AW664" s="13" t="s">
        <v>35</v>
      </c>
      <c r="AX664" s="13" t="s">
        <v>80</v>
      </c>
      <c r="AY664" s="245" t="s">
        <v>138</v>
      </c>
    </row>
    <row r="665" spans="2:65" s="1" customFormat="1" ht="31.5" customHeight="1">
      <c r="B665" s="41"/>
      <c r="C665" s="193" t="s">
        <v>1025</v>
      </c>
      <c r="D665" s="193" t="s">
        <v>140</v>
      </c>
      <c r="E665" s="194" t="s">
        <v>1026</v>
      </c>
      <c r="F665" s="195" t="s">
        <v>1027</v>
      </c>
      <c r="G665" s="196" t="s">
        <v>175</v>
      </c>
      <c r="H665" s="197">
        <v>171.199</v>
      </c>
      <c r="I665" s="198"/>
      <c r="J665" s="199">
        <f>ROUND(I665*H665,2)</f>
        <v>0</v>
      </c>
      <c r="K665" s="195" t="s">
        <v>144</v>
      </c>
      <c r="L665" s="61"/>
      <c r="M665" s="200" t="s">
        <v>21</v>
      </c>
      <c r="N665" s="201" t="s">
        <v>43</v>
      </c>
      <c r="O665" s="42"/>
      <c r="P665" s="202">
        <f>O665*H665</f>
        <v>0</v>
      </c>
      <c r="Q665" s="202">
        <v>0.00029</v>
      </c>
      <c r="R665" s="202">
        <f>Q665*H665</f>
        <v>0.049647710000000005</v>
      </c>
      <c r="S665" s="202">
        <v>0</v>
      </c>
      <c r="T665" s="203">
        <f>S665*H665</f>
        <v>0</v>
      </c>
      <c r="AR665" s="24" t="s">
        <v>223</v>
      </c>
      <c r="AT665" s="24" t="s">
        <v>140</v>
      </c>
      <c r="AU665" s="24" t="s">
        <v>82</v>
      </c>
      <c r="AY665" s="24" t="s">
        <v>138</v>
      </c>
      <c r="BE665" s="204">
        <f>IF(N665="základní",J665,0)</f>
        <v>0</v>
      </c>
      <c r="BF665" s="204">
        <f>IF(N665="snížená",J665,0)</f>
        <v>0</v>
      </c>
      <c r="BG665" s="204">
        <f>IF(N665="zákl. přenesená",J665,0)</f>
        <v>0</v>
      </c>
      <c r="BH665" s="204">
        <f>IF(N665="sníž. přenesená",J665,0)</f>
        <v>0</v>
      </c>
      <c r="BI665" s="204">
        <f>IF(N665="nulová",J665,0)</f>
        <v>0</v>
      </c>
      <c r="BJ665" s="24" t="s">
        <v>80</v>
      </c>
      <c r="BK665" s="204">
        <f>ROUND(I665*H665,2)</f>
        <v>0</v>
      </c>
      <c r="BL665" s="24" t="s">
        <v>223</v>
      </c>
      <c r="BM665" s="24" t="s">
        <v>1028</v>
      </c>
    </row>
    <row r="666" spans="2:51" s="11" customFormat="1" ht="13.5">
      <c r="B666" s="208"/>
      <c r="C666" s="209"/>
      <c r="D666" s="205" t="s">
        <v>149</v>
      </c>
      <c r="E666" s="210" t="s">
        <v>21</v>
      </c>
      <c r="F666" s="211" t="s">
        <v>334</v>
      </c>
      <c r="G666" s="209"/>
      <c r="H666" s="212" t="s">
        <v>21</v>
      </c>
      <c r="I666" s="213"/>
      <c r="J666" s="209"/>
      <c r="K666" s="209"/>
      <c r="L666" s="214"/>
      <c r="M666" s="215"/>
      <c r="N666" s="216"/>
      <c r="O666" s="216"/>
      <c r="P666" s="216"/>
      <c r="Q666" s="216"/>
      <c r="R666" s="216"/>
      <c r="S666" s="216"/>
      <c r="T666" s="217"/>
      <c r="AT666" s="218" t="s">
        <v>149</v>
      </c>
      <c r="AU666" s="218" t="s">
        <v>82</v>
      </c>
      <c r="AV666" s="11" t="s">
        <v>80</v>
      </c>
      <c r="AW666" s="11" t="s">
        <v>35</v>
      </c>
      <c r="AX666" s="11" t="s">
        <v>72</v>
      </c>
      <c r="AY666" s="218" t="s">
        <v>138</v>
      </c>
    </row>
    <row r="667" spans="2:51" s="12" customFormat="1" ht="13.5">
      <c r="B667" s="219"/>
      <c r="C667" s="220"/>
      <c r="D667" s="205" t="s">
        <v>149</v>
      </c>
      <c r="E667" s="232" t="s">
        <v>21</v>
      </c>
      <c r="F667" s="233" t="s">
        <v>335</v>
      </c>
      <c r="G667" s="220"/>
      <c r="H667" s="234">
        <v>62.063</v>
      </c>
      <c r="I667" s="225"/>
      <c r="J667" s="220"/>
      <c r="K667" s="220"/>
      <c r="L667" s="226"/>
      <c r="M667" s="227"/>
      <c r="N667" s="228"/>
      <c r="O667" s="228"/>
      <c r="P667" s="228"/>
      <c r="Q667" s="228"/>
      <c r="R667" s="228"/>
      <c r="S667" s="228"/>
      <c r="T667" s="229"/>
      <c r="AT667" s="230" t="s">
        <v>149</v>
      </c>
      <c r="AU667" s="230" t="s">
        <v>82</v>
      </c>
      <c r="AV667" s="12" t="s">
        <v>82</v>
      </c>
      <c r="AW667" s="12" t="s">
        <v>35</v>
      </c>
      <c r="AX667" s="12" t="s">
        <v>72</v>
      </c>
      <c r="AY667" s="230" t="s">
        <v>138</v>
      </c>
    </row>
    <row r="668" spans="2:51" s="12" customFormat="1" ht="13.5">
      <c r="B668" s="219"/>
      <c r="C668" s="220"/>
      <c r="D668" s="205" t="s">
        <v>149</v>
      </c>
      <c r="E668" s="232" t="s">
        <v>21</v>
      </c>
      <c r="F668" s="233" t="s">
        <v>336</v>
      </c>
      <c r="G668" s="220"/>
      <c r="H668" s="234">
        <v>1</v>
      </c>
      <c r="I668" s="225"/>
      <c r="J668" s="220"/>
      <c r="K668" s="220"/>
      <c r="L668" s="226"/>
      <c r="M668" s="227"/>
      <c r="N668" s="228"/>
      <c r="O668" s="228"/>
      <c r="P668" s="228"/>
      <c r="Q668" s="228"/>
      <c r="R668" s="228"/>
      <c r="S668" s="228"/>
      <c r="T668" s="229"/>
      <c r="AT668" s="230" t="s">
        <v>149</v>
      </c>
      <c r="AU668" s="230" t="s">
        <v>82</v>
      </c>
      <c r="AV668" s="12" t="s">
        <v>82</v>
      </c>
      <c r="AW668" s="12" t="s">
        <v>35</v>
      </c>
      <c r="AX668" s="12" t="s">
        <v>72</v>
      </c>
      <c r="AY668" s="230" t="s">
        <v>138</v>
      </c>
    </row>
    <row r="669" spans="2:51" s="12" customFormat="1" ht="13.5">
      <c r="B669" s="219"/>
      <c r="C669" s="220"/>
      <c r="D669" s="205" t="s">
        <v>149</v>
      </c>
      <c r="E669" s="232" t="s">
        <v>21</v>
      </c>
      <c r="F669" s="233" t="s">
        <v>337</v>
      </c>
      <c r="G669" s="220"/>
      <c r="H669" s="234">
        <v>1.072</v>
      </c>
      <c r="I669" s="225"/>
      <c r="J669" s="220"/>
      <c r="K669" s="220"/>
      <c r="L669" s="226"/>
      <c r="M669" s="227"/>
      <c r="N669" s="228"/>
      <c r="O669" s="228"/>
      <c r="P669" s="228"/>
      <c r="Q669" s="228"/>
      <c r="R669" s="228"/>
      <c r="S669" s="228"/>
      <c r="T669" s="229"/>
      <c r="AT669" s="230" t="s">
        <v>149</v>
      </c>
      <c r="AU669" s="230" t="s">
        <v>82</v>
      </c>
      <c r="AV669" s="12" t="s">
        <v>82</v>
      </c>
      <c r="AW669" s="12" t="s">
        <v>35</v>
      </c>
      <c r="AX669" s="12" t="s">
        <v>72</v>
      </c>
      <c r="AY669" s="230" t="s">
        <v>138</v>
      </c>
    </row>
    <row r="670" spans="2:51" s="12" customFormat="1" ht="13.5">
      <c r="B670" s="219"/>
      <c r="C670" s="220"/>
      <c r="D670" s="205" t="s">
        <v>149</v>
      </c>
      <c r="E670" s="232" t="s">
        <v>21</v>
      </c>
      <c r="F670" s="233" t="s">
        <v>238</v>
      </c>
      <c r="G670" s="220"/>
      <c r="H670" s="234">
        <v>-6</v>
      </c>
      <c r="I670" s="225"/>
      <c r="J670" s="220"/>
      <c r="K670" s="220"/>
      <c r="L670" s="226"/>
      <c r="M670" s="227"/>
      <c r="N670" s="228"/>
      <c r="O670" s="228"/>
      <c r="P670" s="228"/>
      <c r="Q670" s="228"/>
      <c r="R670" s="228"/>
      <c r="S670" s="228"/>
      <c r="T670" s="229"/>
      <c r="AT670" s="230" t="s">
        <v>149</v>
      </c>
      <c r="AU670" s="230" t="s">
        <v>82</v>
      </c>
      <c r="AV670" s="12" t="s">
        <v>82</v>
      </c>
      <c r="AW670" s="12" t="s">
        <v>35</v>
      </c>
      <c r="AX670" s="12" t="s">
        <v>72</v>
      </c>
      <c r="AY670" s="230" t="s">
        <v>138</v>
      </c>
    </row>
    <row r="671" spans="2:51" s="12" customFormat="1" ht="13.5">
      <c r="B671" s="219"/>
      <c r="C671" s="220"/>
      <c r="D671" s="205" t="s">
        <v>149</v>
      </c>
      <c r="E671" s="232" t="s">
        <v>21</v>
      </c>
      <c r="F671" s="233" t="s">
        <v>239</v>
      </c>
      <c r="G671" s="220"/>
      <c r="H671" s="234">
        <v>-4.558</v>
      </c>
      <c r="I671" s="225"/>
      <c r="J671" s="220"/>
      <c r="K671" s="220"/>
      <c r="L671" s="226"/>
      <c r="M671" s="227"/>
      <c r="N671" s="228"/>
      <c r="O671" s="228"/>
      <c r="P671" s="228"/>
      <c r="Q671" s="228"/>
      <c r="R671" s="228"/>
      <c r="S671" s="228"/>
      <c r="T671" s="229"/>
      <c r="AT671" s="230" t="s">
        <v>149</v>
      </c>
      <c r="AU671" s="230" t="s">
        <v>82</v>
      </c>
      <c r="AV671" s="12" t="s">
        <v>82</v>
      </c>
      <c r="AW671" s="12" t="s">
        <v>35</v>
      </c>
      <c r="AX671" s="12" t="s">
        <v>72</v>
      </c>
      <c r="AY671" s="230" t="s">
        <v>138</v>
      </c>
    </row>
    <row r="672" spans="2:51" s="12" customFormat="1" ht="13.5">
      <c r="B672" s="219"/>
      <c r="C672" s="220"/>
      <c r="D672" s="205" t="s">
        <v>149</v>
      </c>
      <c r="E672" s="232" t="s">
        <v>21</v>
      </c>
      <c r="F672" s="233" t="s">
        <v>338</v>
      </c>
      <c r="G672" s="220"/>
      <c r="H672" s="234">
        <v>-1.4</v>
      </c>
      <c r="I672" s="225"/>
      <c r="J672" s="220"/>
      <c r="K672" s="220"/>
      <c r="L672" s="226"/>
      <c r="M672" s="227"/>
      <c r="N672" s="228"/>
      <c r="O672" s="228"/>
      <c r="P672" s="228"/>
      <c r="Q672" s="228"/>
      <c r="R672" s="228"/>
      <c r="S672" s="228"/>
      <c r="T672" s="229"/>
      <c r="AT672" s="230" t="s">
        <v>149</v>
      </c>
      <c r="AU672" s="230" t="s">
        <v>82</v>
      </c>
      <c r="AV672" s="12" t="s">
        <v>82</v>
      </c>
      <c r="AW672" s="12" t="s">
        <v>35</v>
      </c>
      <c r="AX672" s="12" t="s">
        <v>72</v>
      </c>
      <c r="AY672" s="230" t="s">
        <v>138</v>
      </c>
    </row>
    <row r="673" spans="2:51" s="14" customFormat="1" ht="13.5">
      <c r="B673" s="249"/>
      <c r="C673" s="250"/>
      <c r="D673" s="205" t="s">
        <v>149</v>
      </c>
      <c r="E673" s="251" t="s">
        <v>21</v>
      </c>
      <c r="F673" s="252" t="s">
        <v>339</v>
      </c>
      <c r="G673" s="250"/>
      <c r="H673" s="253">
        <v>52.177</v>
      </c>
      <c r="I673" s="254"/>
      <c r="J673" s="250"/>
      <c r="K673" s="250"/>
      <c r="L673" s="255"/>
      <c r="M673" s="256"/>
      <c r="N673" s="257"/>
      <c r="O673" s="257"/>
      <c r="P673" s="257"/>
      <c r="Q673" s="257"/>
      <c r="R673" s="257"/>
      <c r="S673" s="257"/>
      <c r="T673" s="258"/>
      <c r="AT673" s="259" t="s">
        <v>149</v>
      </c>
      <c r="AU673" s="259" t="s">
        <v>82</v>
      </c>
      <c r="AV673" s="14" t="s">
        <v>155</v>
      </c>
      <c r="AW673" s="14" t="s">
        <v>35</v>
      </c>
      <c r="AX673" s="14" t="s">
        <v>72</v>
      </c>
      <c r="AY673" s="259" t="s">
        <v>138</v>
      </c>
    </row>
    <row r="674" spans="2:51" s="11" customFormat="1" ht="13.5">
      <c r="B674" s="208"/>
      <c r="C674" s="209"/>
      <c r="D674" s="205" t="s">
        <v>149</v>
      </c>
      <c r="E674" s="210" t="s">
        <v>21</v>
      </c>
      <c r="F674" s="211" t="s">
        <v>340</v>
      </c>
      <c r="G674" s="209"/>
      <c r="H674" s="212" t="s">
        <v>21</v>
      </c>
      <c r="I674" s="213"/>
      <c r="J674" s="209"/>
      <c r="K674" s="209"/>
      <c r="L674" s="214"/>
      <c r="M674" s="215"/>
      <c r="N674" s="216"/>
      <c r="O674" s="216"/>
      <c r="P674" s="216"/>
      <c r="Q674" s="216"/>
      <c r="R674" s="216"/>
      <c r="S674" s="216"/>
      <c r="T674" s="217"/>
      <c r="AT674" s="218" t="s">
        <v>149</v>
      </c>
      <c r="AU674" s="218" t="s">
        <v>82</v>
      </c>
      <c r="AV674" s="11" t="s">
        <v>80</v>
      </c>
      <c r="AW674" s="11" t="s">
        <v>35</v>
      </c>
      <c r="AX674" s="11" t="s">
        <v>72</v>
      </c>
      <c r="AY674" s="218" t="s">
        <v>138</v>
      </c>
    </row>
    <row r="675" spans="2:51" s="12" customFormat="1" ht="13.5">
      <c r="B675" s="219"/>
      <c r="C675" s="220"/>
      <c r="D675" s="205" t="s">
        <v>149</v>
      </c>
      <c r="E675" s="232" t="s">
        <v>21</v>
      </c>
      <c r="F675" s="233" t="s">
        <v>341</v>
      </c>
      <c r="G675" s="220"/>
      <c r="H675" s="234">
        <v>24.857</v>
      </c>
      <c r="I675" s="225"/>
      <c r="J675" s="220"/>
      <c r="K675" s="220"/>
      <c r="L675" s="226"/>
      <c r="M675" s="227"/>
      <c r="N675" s="228"/>
      <c r="O675" s="228"/>
      <c r="P675" s="228"/>
      <c r="Q675" s="228"/>
      <c r="R675" s="228"/>
      <c r="S675" s="228"/>
      <c r="T675" s="229"/>
      <c r="AT675" s="230" t="s">
        <v>149</v>
      </c>
      <c r="AU675" s="230" t="s">
        <v>82</v>
      </c>
      <c r="AV675" s="12" t="s">
        <v>82</v>
      </c>
      <c r="AW675" s="12" t="s">
        <v>35</v>
      </c>
      <c r="AX675" s="12" t="s">
        <v>72</v>
      </c>
      <c r="AY675" s="230" t="s">
        <v>138</v>
      </c>
    </row>
    <row r="676" spans="2:51" s="12" customFormat="1" ht="13.5">
      <c r="B676" s="219"/>
      <c r="C676" s="220"/>
      <c r="D676" s="205" t="s">
        <v>149</v>
      </c>
      <c r="E676" s="232" t="s">
        <v>21</v>
      </c>
      <c r="F676" s="233" t="s">
        <v>342</v>
      </c>
      <c r="G676" s="220"/>
      <c r="H676" s="234">
        <v>0.26</v>
      </c>
      <c r="I676" s="225"/>
      <c r="J676" s="220"/>
      <c r="K676" s="220"/>
      <c r="L676" s="226"/>
      <c r="M676" s="227"/>
      <c r="N676" s="228"/>
      <c r="O676" s="228"/>
      <c r="P676" s="228"/>
      <c r="Q676" s="228"/>
      <c r="R676" s="228"/>
      <c r="S676" s="228"/>
      <c r="T676" s="229"/>
      <c r="AT676" s="230" t="s">
        <v>149</v>
      </c>
      <c r="AU676" s="230" t="s">
        <v>82</v>
      </c>
      <c r="AV676" s="12" t="s">
        <v>82</v>
      </c>
      <c r="AW676" s="12" t="s">
        <v>35</v>
      </c>
      <c r="AX676" s="12" t="s">
        <v>72</v>
      </c>
      <c r="AY676" s="230" t="s">
        <v>138</v>
      </c>
    </row>
    <row r="677" spans="2:51" s="12" customFormat="1" ht="13.5">
      <c r="B677" s="219"/>
      <c r="C677" s="220"/>
      <c r="D677" s="205" t="s">
        <v>149</v>
      </c>
      <c r="E677" s="232" t="s">
        <v>21</v>
      </c>
      <c r="F677" s="233" t="s">
        <v>338</v>
      </c>
      <c r="G677" s="220"/>
      <c r="H677" s="234">
        <v>-1.4</v>
      </c>
      <c r="I677" s="225"/>
      <c r="J677" s="220"/>
      <c r="K677" s="220"/>
      <c r="L677" s="226"/>
      <c r="M677" s="227"/>
      <c r="N677" s="228"/>
      <c r="O677" s="228"/>
      <c r="P677" s="228"/>
      <c r="Q677" s="228"/>
      <c r="R677" s="228"/>
      <c r="S677" s="228"/>
      <c r="T677" s="229"/>
      <c r="AT677" s="230" t="s">
        <v>149</v>
      </c>
      <c r="AU677" s="230" t="s">
        <v>82</v>
      </c>
      <c r="AV677" s="12" t="s">
        <v>82</v>
      </c>
      <c r="AW677" s="12" t="s">
        <v>35</v>
      </c>
      <c r="AX677" s="12" t="s">
        <v>72</v>
      </c>
      <c r="AY677" s="230" t="s">
        <v>138</v>
      </c>
    </row>
    <row r="678" spans="2:51" s="12" customFormat="1" ht="13.5">
      <c r="B678" s="219"/>
      <c r="C678" s="220"/>
      <c r="D678" s="205" t="s">
        <v>149</v>
      </c>
      <c r="E678" s="232" t="s">
        <v>21</v>
      </c>
      <c r="F678" s="233" t="s">
        <v>241</v>
      </c>
      <c r="G678" s="220"/>
      <c r="H678" s="234">
        <v>-0.6</v>
      </c>
      <c r="I678" s="225"/>
      <c r="J678" s="220"/>
      <c r="K678" s="220"/>
      <c r="L678" s="226"/>
      <c r="M678" s="227"/>
      <c r="N678" s="228"/>
      <c r="O678" s="228"/>
      <c r="P678" s="228"/>
      <c r="Q678" s="228"/>
      <c r="R678" s="228"/>
      <c r="S678" s="228"/>
      <c r="T678" s="229"/>
      <c r="AT678" s="230" t="s">
        <v>149</v>
      </c>
      <c r="AU678" s="230" t="s">
        <v>82</v>
      </c>
      <c r="AV678" s="12" t="s">
        <v>82</v>
      </c>
      <c r="AW678" s="12" t="s">
        <v>35</v>
      </c>
      <c r="AX678" s="12" t="s">
        <v>72</v>
      </c>
      <c r="AY678" s="230" t="s">
        <v>138</v>
      </c>
    </row>
    <row r="679" spans="2:51" s="14" customFormat="1" ht="13.5">
      <c r="B679" s="249"/>
      <c r="C679" s="250"/>
      <c r="D679" s="205" t="s">
        <v>149</v>
      </c>
      <c r="E679" s="251" t="s">
        <v>21</v>
      </c>
      <c r="F679" s="252" t="s">
        <v>339</v>
      </c>
      <c r="G679" s="250"/>
      <c r="H679" s="253">
        <v>23.117</v>
      </c>
      <c r="I679" s="254"/>
      <c r="J679" s="250"/>
      <c r="K679" s="250"/>
      <c r="L679" s="255"/>
      <c r="M679" s="256"/>
      <c r="N679" s="257"/>
      <c r="O679" s="257"/>
      <c r="P679" s="257"/>
      <c r="Q679" s="257"/>
      <c r="R679" s="257"/>
      <c r="S679" s="257"/>
      <c r="T679" s="258"/>
      <c r="AT679" s="259" t="s">
        <v>149</v>
      </c>
      <c r="AU679" s="259" t="s">
        <v>82</v>
      </c>
      <c r="AV679" s="14" t="s">
        <v>155</v>
      </c>
      <c r="AW679" s="14" t="s">
        <v>35</v>
      </c>
      <c r="AX679" s="14" t="s">
        <v>72</v>
      </c>
      <c r="AY679" s="259" t="s">
        <v>138</v>
      </c>
    </row>
    <row r="680" spans="2:51" s="11" customFormat="1" ht="13.5">
      <c r="B680" s="208"/>
      <c r="C680" s="209"/>
      <c r="D680" s="205" t="s">
        <v>149</v>
      </c>
      <c r="E680" s="210" t="s">
        <v>21</v>
      </c>
      <c r="F680" s="211" t="s">
        <v>343</v>
      </c>
      <c r="G680" s="209"/>
      <c r="H680" s="212" t="s">
        <v>21</v>
      </c>
      <c r="I680" s="213"/>
      <c r="J680" s="209"/>
      <c r="K680" s="209"/>
      <c r="L680" s="214"/>
      <c r="M680" s="215"/>
      <c r="N680" s="216"/>
      <c r="O680" s="216"/>
      <c r="P680" s="216"/>
      <c r="Q680" s="216"/>
      <c r="R680" s="216"/>
      <c r="S680" s="216"/>
      <c r="T680" s="217"/>
      <c r="AT680" s="218" t="s">
        <v>149</v>
      </c>
      <c r="AU680" s="218" t="s">
        <v>82</v>
      </c>
      <c r="AV680" s="11" t="s">
        <v>80</v>
      </c>
      <c r="AW680" s="11" t="s">
        <v>35</v>
      </c>
      <c r="AX680" s="11" t="s">
        <v>72</v>
      </c>
      <c r="AY680" s="218" t="s">
        <v>138</v>
      </c>
    </row>
    <row r="681" spans="2:51" s="12" customFormat="1" ht="13.5">
      <c r="B681" s="219"/>
      <c r="C681" s="220"/>
      <c r="D681" s="205" t="s">
        <v>149</v>
      </c>
      <c r="E681" s="232" t="s">
        <v>21</v>
      </c>
      <c r="F681" s="233" t="s">
        <v>344</v>
      </c>
      <c r="G681" s="220"/>
      <c r="H681" s="234">
        <v>47.806</v>
      </c>
      <c r="I681" s="225"/>
      <c r="J681" s="220"/>
      <c r="K681" s="220"/>
      <c r="L681" s="226"/>
      <c r="M681" s="227"/>
      <c r="N681" s="228"/>
      <c r="O681" s="228"/>
      <c r="P681" s="228"/>
      <c r="Q681" s="228"/>
      <c r="R681" s="228"/>
      <c r="S681" s="228"/>
      <c r="T681" s="229"/>
      <c r="AT681" s="230" t="s">
        <v>149</v>
      </c>
      <c r="AU681" s="230" t="s">
        <v>82</v>
      </c>
      <c r="AV681" s="12" t="s">
        <v>82</v>
      </c>
      <c r="AW681" s="12" t="s">
        <v>35</v>
      </c>
      <c r="AX681" s="12" t="s">
        <v>72</v>
      </c>
      <c r="AY681" s="230" t="s">
        <v>138</v>
      </c>
    </row>
    <row r="682" spans="2:51" s="12" customFormat="1" ht="13.5">
      <c r="B682" s="219"/>
      <c r="C682" s="220"/>
      <c r="D682" s="205" t="s">
        <v>149</v>
      </c>
      <c r="E682" s="232" t="s">
        <v>21</v>
      </c>
      <c r="F682" s="233" t="s">
        <v>345</v>
      </c>
      <c r="G682" s="220"/>
      <c r="H682" s="234">
        <v>0.695</v>
      </c>
      <c r="I682" s="225"/>
      <c r="J682" s="220"/>
      <c r="K682" s="220"/>
      <c r="L682" s="226"/>
      <c r="M682" s="227"/>
      <c r="N682" s="228"/>
      <c r="O682" s="228"/>
      <c r="P682" s="228"/>
      <c r="Q682" s="228"/>
      <c r="R682" s="228"/>
      <c r="S682" s="228"/>
      <c r="T682" s="229"/>
      <c r="AT682" s="230" t="s">
        <v>149</v>
      </c>
      <c r="AU682" s="230" t="s">
        <v>82</v>
      </c>
      <c r="AV682" s="12" t="s">
        <v>82</v>
      </c>
      <c r="AW682" s="12" t="s">
        <v>35</v>
      </c>
      <c r="AX682" s="12" t="s">
        <v>72</v>
      </c>
      <c r="AY682" s="230" t="s">
        <v>138</v>
      </c>
    </row>
    <row r="683" spans="2:51" s="12" customFormat="1" ht="13.5">
      <c r="B683" s="219"/>
      <c r="C683" s="220"/>
      <c r="D683" s="205" t="s">
        <v>149</v>
      </c>
      <c r="E683" s="232" t="s">
        <v>21</v>
      </c>
      <c r="F683" s="233" t="s">
        <v>346</v>
      </c>
      <c r="G683" s="220"/>
      <c r="H683" s="234">
        <v>-5.698</v>
      </c>
      <c r="I683" s="225"/>
      <c r="J683" s="220"/>
      <c r="K683" s="220"/>
      <c r="L683" s="226"/>
      <c r="M683" s="227"/>
      <c r="N683" s="228"/>
      <c r="O683" s="228"/>
      <c r="P683" s="228"/>
      <c r="Q683" s="228"/>
      <c r="R683" s="228"/>
      <c r="S683" s="228"/>
      <c r="T683" s="229"/>
      <c r="AT683" s="230" t="s">
        <v>149</v>
      </c>
      <c r="AU683" s="230" t="s">
        <v>82</v>
      </c>
      <c r="AV683" s="12" t="s">
        <v>82</v>
      </c>
      <c r="AW683" s="12" t="s">
        <v>35</v>
      </c>
      <c r="AX683" s="12" t="s">
        <v>72</v>
      </c>
      <c r="AY683" s="230" t="s">
        <v>138</v>
      </c>
    </row>
    <row r="684" spans="2:51" s="14" customFormat="1" ht="13.5">
      <c r="B684" s="249"/>
      <c r="C684" s="250"/>
      <c r="D684" s="205" t="s">
        <v>149</v>
      </c>
      <c r="E684" s="251" t="s">
        <v>21</v>
      </c>
      <c r="F684" s="252" t="s">
        <v>339</v>
      </c>
      <c r="G684" s="250"/>
      <c r="H684" s="253">
        <v>42.803</v>
      </c>
      <c r="I684" s="254"/>
      <c r="J684" s="250"/>
      <c r="K684" s="250"/>
      <c r="L684" s="255"/>
      <c r="M684" s="256"/>
      <c r="N684" s="257"/>
      <c r="O684" s="257"/>
      <c r="P684" s="257"/>
      <c r="Q684" s="257"/>
      <c r="R684" s="257"/>
      <c r="S684" s="257"/>
      <c r="T684" s="258"/>
      <c r="AT684" s="259" t="s">
        <v>149</v>
      </c>
      <c r="AU684" s="259" t="s">
        <v>82</v>
      </c>
      <c r="AV684" s="14" t="s">
        <v>155</v>
      </c>
      <c r="AW684" s="14" t="s">
        <v>35</v>
      </c>
      <c r="AX684" s="14" t="s">
        <v>72</v>
      </c>
      <c r="AY684" s="259" t="s">
        <v>138</v>
      </c>
    </row>
    <row r="685" spans="2:51" s="11" customFormat="1" ht="13.5">
      <c r="B685" s="208"/>
      <c r="C685" s="209"/>
      <c r="D685" s="205" t="s">
        <v>149</v>
      </c>
      <c r="E685" s="210" t="s">
        <v>21</v>
      </c>
      <c r="F685" s="211" t="s">
        <v>1029</v>
      </c>
      <c r="G685" s="209"/>
      <c r="H685" s="212" t="s">
        <v>21</v>
      </c>
      <c r="I685" s="213"/>
      <c r="J685" s="209"/>
      <c r="K685" s="209"/>
      <c r="L685" s="214"/>
      <c r="M685" s="215"/>
      <c r="N685" s="216"/>
      <c r="O685" s="216"/>
      <c r="P685" s="216"/>
      <c r="Q685" s="216"/>
      <c r="R685" s="216"/>
      <c r="S685" s="216"/>
      <c r="T685" s="217"/>
      <c r="AT685" s="218" t="s">
        <v>149</v>
      </c>
      <c r="AU685" s="218" t="s">
        <v>82</v>
      </c>
      <c r="AV685" s="11" t="s">
        <v>80</v>
      </c>
      <c r="AW685" s="11" t="s">
        <v>35</v>
      </c>
      <c r="AX685" s="11" t="s">
        <v>72</v>
      </c>
      <c r="AY685" s="218" t="s">
        <v>138</v>
      </c>
    </row>
    <row r="686" spans="2:51" s="12" customFormat="1" ht="13.5">
      <c r="B686" s="219"/>
      <c r="C686" s="220"/>
      <c r="D686" s="205" t="s">
        <v>149</v>
      </c>
      <c r="E686" s="232" t="s">
        <v>21</v>
      </c>
      <c r="F686" s="233" t="s">
        <v>455</v>
      </c>
      <c r="G686" s="220"/>
      <c r="H686" s="234">
        <v>53.102</v>
      </c>
      <c r="I686" s="225"/>
      <c r="J686" s="220"/>
      <c r="K686" s="220"/>
      <c r="L686" s="226"/>
      <c r="M686" s="227"/>
      <c r="N686" s="228"/>
      <c r="O686" s="228"/>
      <c r="P686" s="228"/>
      <c r="Q686" s="228"/>
      <c r="R686" s="228"/>
      <c r="S686" s="228"/>
      <c r="T686" s="229"/>
      <c r="AT686" s="230" t="s">
        <v>149</v>
      </c>
      <c r="AU686" s="230" t="s">
        <v>82</v>
      </c>
      <c r="AV686" s="12" t="s">
        <v>82</v>
      </c>
      <c r="AW686" s="12" t="s">
        <v>35</v>
      </c>
      <c r="AX686" s="12" t="s">
        <v>72</v>
      </c>
      <c r="AY686" s="230" t="s">
        <v>138</v>
      </c>
    </row>
    <row r="687" spans="2:51" s="13" customFormat="1" ht="13.5">
      <c r="B687" s="235"/>
      <c r="C687" s="236"/>
      <c r="D687" s="205" t="s">
        <v>149</v>
      </c>
      <c r="E687" s="246" t="s">
        <v>21</v>
      </c>
      <c r="F687" s="247" t="s">
        <v>213</v>
      </c>
      <c r="G687" s="236"/>
      <c r="H687" s="248">
        <v>171.199</v>
      </c>
      <c r="I687" s="240"/>
      <c r="J687" s="236"/>
      <c r="K687" s="236"/>
      <c r="L687" s="241"/>
      <c r="M687" s="271"/>
      <c r="N687" s="272"/>
      <c r="O687" s="272"/>
      <c r="P687" s="272"/>
      <c r="Q687" s="272"/>
      <c r="R687" s="272"/>
      <c r="S687" s="272"/>
      <c r="T687" s="273"/>
      <c r="AT687" s="245" t="s">
        <v>149</v>
      </c>
      <c r="AU687" s="245" t="s">
        <v>82</v>
      </c>
      <c r="AV687" s="13" t="s">
        <v>145</v>
      </c>
      <c r="AW687" s="13" t="s">
        <v>35</v>
      </c>
      <c r="AX687" s="13" t="s">
        <v>80</v>
      </c>
      <c r="AY687" s="245" t="s">
        <v>138</v>
      </c>
    </row>
    <row r="688" spans="2:12" s="1" customFormat="1" ht="6.95" customHeight="1">
      <c r="B688" s="56"/>
      <c r="C688" s="57"/>
      <c r="D688" s="57"/>
      <c r="E688" s="57"/>
      <c r="F688" s="57"/>
      <c r="G688" s="57"/>
      <c r="H688" s="57"/>
      <c r="I688" s="139"/>
      <c r="J688" s="57"/>
      <c r="K688" s="57"/>
      <c r="L688" s="61"/>
    </row>
  </sheetData>
  <sheetProtection password="CC35" sheet="1" objects="1" scenarios="1" formatCells="0" formatColumns="0" formatRows="0" sort="0" autoFilter="0"/>
  <autoFilter ref="C95:K687"/>
  <mergeCells count="9">
    <mergeCell ref="E86:H86"/>
    <mergeCell ref="E88:H8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89</v>
      </c>
      <c r="G1" s="401" t="s">
        <v>90</v>
      </c>
      <c r="H1" s="401"/>
      <c r="I1" s="115"/>
      <c r="J1" s="114" t="s">
        <v>91</v>
      </c>
      <c r="K1" s="113" t="s">
        <v>92</v>
      </c>
      <c r="L1" s="114" t="s">
        <v>93</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85</v>
      </c>
    </row>
    <row r="3" spans="2:46" ht="6.95" customHeight="1">
      <c r="B3" s="25"/>
      <c r="C3" s="26"/>
      <c r="D3" s="26"/>
      <c r="E3" s="26"/>
      <c r="F3" s="26"/>
      <c r="G3" s="26"/>
      <c r="H3" s="26"/>
      <c r="I3" s="116"/>
      <c r="J3" s="26"/>
      <c r="K3" s="27"/>
      <c r="AT3" s="24" t="s">
        <v>82</v>
      </c>
    </row>
    <row r="4" spans="2:46" ht="36.95" customHeight="1">
      <c r="B4" s="28"/>
      <c r="C4" s="29"/>
      <c r="D4" s="30" t="s">
        <v>94</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2" t="str">
        <f>'Rekapitulace stavby'!K6</f>
        <v>Stavební úpravy skladu VS Pastviny</v>
      </c>
      <c r="F7" s="403"/>
      <c r="G7" s="403"/>
      <c r="H7" s="403"/>
      <c r="I7" s="117"/>
      <c r="J7" s="29"/>
      <c r="K7" s="31"/>
    </row>
    <row r="8" spans="2:11" s="1" customFormat="1" ht="15">
      <c r="B8" s="41"/>
      <c r="C8" s="42"/>
      <c r="D8" s="37" t="s">
        <v>95</v>
      </c>
      <c r="E8" s="42"/>
      <c r="F8" s="42"/>
      <c r="G8" s="42"/>
      <c r="H8" s="42"/>
      <c r="I8" s="118"/>
      <c r="J8" s="42"/>
      <c r="K8" s="45"/>
    </row>
    <row r="9" spans="2:11" s="1" customFormat="1" ht="36.95" customHeight="1">
      <c r="B9" s="41"/>
      <c r="C9" s="42"/>
      <c r="D9" s="42"/>
      <c r="E9" s="404" t="s">
        <v>1030</v>
      </c>
      <c r="F9" s="405"/>
      <c r="G9" s="405"/>
      <c r="H9" s="405"/>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2.1.2018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2.5" customHeight="1">
      <c r="B24" s="121"/>
      <c r="C24" s="122"/>
      <c r="D24" s="122"/>
      <c r="E24" s="394" t="s">
        <v>21</v>
      </c>
      <c r="F24" s="394"/>
      <c r="G24" s="394"/>
      <c r="H24" s="394"/>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ROUND(SUM(BE84:BE162),2)</f>
        <v>0</v>
      </c>
      <c r="G30" s="42"/>
      <c r="H30" s="42"/>
      <c r="I30" s="131">
        <v>0.21</v>
      </c>
      <c r="J30" s="130">
        <f>ROUND(ROUND((SUM(BE84:BE162)),2)*I30,2)</f>
        <v>0</v>
      </c>
      <c r="K30" s="45"/>
    </row>
    <row r="31" spans="2:11" s="1" customFormat="1" ht="14.45" customHeight="1">
      <c r="B31" s="41"/>
      <c r="C31" s="42"/>
      <c r="D31" s="42"/>
      <c r="E31" s="49" t="s">
        <v>44</v>
      </c>
      <c r="F31" s="130">
        <f>ROUND(SUM(BF84:BF162),2)</f>
        <v>0</v>
      </c>
      <c r="G31" s="42"/>
      <c r="H31" s="42"/>
      <c r="I31" s="131">
        <v>0.15</v>
      </c>
      <c r="J31" s="130">
        <f>ROUND(ROUND((SUM(BF84:BF162)),2)*I31,2)</f>
        <v>0</v>
      </c>
      <c r="K31" s="45"/>
    </row>
    <row r="32" spans="2:11" s="1" customFormat="1" ht="14.45" customHeight="1" hidden="1">
      <c r="B32" s="41"/>
      <c r="C32" s="42"/>
      <c r="D32" s="42"/>
      <c r="E32" s="49" t="s">
        <v>45</v>
      </c>
      <c r="F32" s="130">
        <f>ROUND(SUM(BG84:BG162),2)</f>
        <v>0</v>
      </c>
      <c r="G32" s="42"/>
      <c r="H32" s="42"/>
      <c r="I32" s="131">
        <v>0.21</v>
      </c>
      <c r="J32" s="130">
        <v>0</v>
      </c>
      <c r="K32" s="45"/>
    </row>
    <row r="33" spans="2:11" s="1" customFormat="1" ht="14.45" customHeight="1" hidden="1">
      <c r="B33" s="41"/>
      <c r="C33" s="42"/>
      <c r="D33" s="42"/>
      <c r="E33" s="49" t="s">
        <v>46</v>
      </c>
      <c r="F33" s="130">
        <f>ROUND(SUM(BH84:BH162),2)</f>
        <v>0</v>
      </c>
      <c r="G33" s="42"/>
      <c r="H33" s="42"/>
      <c r="I33" s="131">
        <v>0.15</v>
      </c>
      <c r="J33" s="130">
        <v>0</v>
      </c>
      <c r="K33" s="45"/>
    </row>
    <row r="34" spans="2:11" s="1" customFormat="1" ht="14.45" customHeight="1" hidden="1">
      <c r="B34" s="41"/>
      <c r="C34" s="42"/>
      <c r="D34" s="42"/>
      <c r="E34" s="49" t="s">
        <v>47</v>
      </c>
      <c r="F34" s="130">
        <f>ROUND(SUM(BI84:BI162),2)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97</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2" t="str">
        <f>E7</f>
        <v>Stavební úpravy skladu VS Pastviny</v>
      </c>
      <c r="F45" s="403"/>
      <c r="G45" s="403"/>
      <c r="H45" s="403"/>
      <c r="I45" s="118"/>
      <c r="J45" s="42"/>
      <c r="K45" s="45"/>
    </row>
    <row r="46" spans="2:11" s="1" customFormat="1" ht="14.45" customHeight="1">
      <c r="B46" s="41"/>
      <c r="C46" s="37" t="s">
        <v>95</v>
      </c>
      <c r="D46" s="42"/>
      <c r="E46" s="42"/>
      <c r="F46" s="42"/>
      <c r="G46" s="42"/>
      <c r="H46" s="42"/>
      <c r="I46" s="118"/>
      <c r="J46" s="42"/>
      <c r="K46" s="45"/>
    </row>
    <row r="47" spans="2:11" s="1" customFormat="1" ht="23.25" customHeight="1">
      <c r="B47" s="41"/>
      <c r="C47" s="42"/>
      <c r="D47" s="42"/>
      <c r="E47" s="404" t="str">
        <f>E9</f>
        <v>EL - Elektroinstalace</v>
      </c>
      <c r="F47" s="405"/>
      <c r="G47" s="405"/>
      <c r="H47" s="405"/>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Pastviny</v>
      </c>
      <c r="G49" s="42"/>
      <c r="H49" s="42"/>
      <c r="I49" s="119" t="s">
        <v>25</v>
      </c>
      <c r="J49" s="120" t="str">
        <f>IF(J12="","",J12)</f>
        <v>2.1.2018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Univerzita Palackého v Olomouci, FTK</v>
      </c>
      <c r="G51" s="42"/>
      <c r="H51" s="42"/>
      <c r="I51" s="119" t="s">
        <v>33</v>
      </c>
      <c r="J51" s="35" t="str">
        <f>E21</f>
        <v>Ing. Jan Hrdina</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98</v>
      </c>
      <c r="D54" s="132"/>
      <c r="E54" s="132"/>
      <c r="F54" s="132"/>
      <c r="G54" s="132"/>
      <c r="H54" s="132"/>
      <c r="I54" s="145"/>
      <c r="J54" s="146" t="s">
        <v>99</v>
      </c>
      <c r="K54" s="147"/>
    </row>
    <row r="55" spans="2:11" s="1" customFormat="1" ht="10.35" customHeight="1">
      <c r="B55" s="41"/>
      <c r="C55" s="42"/>
      <c r="D55" s="42"/>
      <c r="E55" s="42"/>
      <c r="F55" s="42"/>
      <c r="G55" s="42"/>
      <c r="H55" s="42"/>
      <c r="I55" s="118"/>
      <c r="J55" s="42"/>
      <c r="K55" s="45"/>
    </row>
    <row r="56" spans="2:47" s="1" customFormat="1" ht="29.25" customHeight="1">
      <c r="B56" s="41"/>
      <c r="C56" s="148" t="s">
        <v>100</v>
      </c>
      <c r="D56" s="42"/>
      <c r="E56" s="42"/>
      <c r="F56" s="42"/>
      <c r="G56" s="42"/>
      <c r="H56" s="42"/>
      <c r="I56" s="118"/>
      <c r="J56" s="128">
        <f>J84</f>
        <v>0</v>
      </c>
      <c r="K56" s="45"/>
      <c r="AU56" s="24" t="s">
        <v>101</v>
      </c>
    </row>
    <row r="57" spans="2:11" s="7" customFormat="1" ht="24.95" customHeight="1">
      <c r="B57" s="149"/>
      <c r="C57" s="150"/>
      <c r="D57" s="151" t="s">
        <v>1031</v>
      </c>
      <c r="E57" s="152"/>
      <c r="F57" s="152"/>
      <c r="G57" s="152"/>
      <c r="H57" s="152"/>
      <c r="I57" s="153"/>
      <c r="J57" s="154">
        <f>J85</f>
        <v>0</v>
      </c>
      <c r="K57" s="155"/>
    </row>
    <row r="58" spans="2:11" s="8" customFormat="1" ht="19.9" customHeight="1">
      <c r="B58" s="156"/>
      <c r="C58" s="157"/>
      <c r="D58" s="158" t="s">
        <v>108</v>
      </c>
      <c r="E58" s="159"/>
      <c r="F58" s="159"/>
      <c r="G58" s="159"/>
      <c r="H58" s="159"/>
      <c r="I58" s="160"/>
      <c r="J58" s="161">
        <f>J86</f>
        <v>0</v>
      </c>
      <c r="K58" s="162"/>
    </row>
    <row r="59" spans="2:11" s="8" customFormat="1" ht="19.9" customHeight="1">
      <c r="B59" s="156"/>
      <c r="C59" s="157"/>
      <c r="D59" s="158" t="s">
        <v>1032</v>
      </c>
      <c r="E59" s="159"/>
      <c r="F59" s="159"/>
      <c r="G59" s="159"/>
      <c r="H59" s="159"/>
      <c r="I59" s="160"/>
      <c r="J59" s="161">
        <f>J88</f>
        <v>0</v>
      </c>
      <c r="K59" s="162"/>
    </row>
    <row r="60" spans="2:11" s="7" customFormat="1" ht="24.95" customHeight="1">
      <c r="B60" s="149"/>
      <c r="C60" s="150"/>
      <c r="D60" s="151" t="s">
        <v>1033</v>
      </c>
      <c r="E60" s="152"/>
      <c r="F60" s="152"/>
      <c r="G60" s="152"/>
      <c r="H60" s="152"/>
      <c r="I60" s="153"/>
      <c r="J60" s="154">
        <f>J95</f>
        <v>0</v>
      </c>
      <c r="K60" s="155"/>
    </row>
    <row r="61" spans="2:11" s="8" customFormat="1" ht="19.9" customHeight="1">
      <c r="B61" s="156"/>
      <c r="C61" s="157"/>
      <c r="D61" s="158" t="s">
        <v>1034</v>
      </c>
      <c r="E61" s="159"/>
      <c r="F61" s="159"/>
      <c r="G61" s="159"/>
      <c r="H61" s="159"/>
      <c r="I61" s="160"/>
      <c r="J61" s="161">
        <f>J96</f>
        <v>0</v>
      </c>
      <c r="K61" s="162"/>
    </row>
    <row r="62" spans="2:11" s="8" customFormat="1" ht="19.9" customHeight="1">
      <c r="B62" s="156"/>
      <c r="C62" s="157"/>
      <c r="D62" s="158" t="s">
        <v>1035</v>
      </c>
      <c r="E62" s="159"/>
      <c r="F62" s="159"/>
      <c r="G62" s="159"/>
      <c r="H62" s="159"/>
      <c r="I62" s="160"/>
      <c r="J62" s="161">
        <f>J153</f>
        <v>0</v>
      </c>
      <c r="K62" s="162"/>
    </row>
    <row r="63" spans="2:11" s="7" customFormat="1" ht="24.95" customHeight="1">
      <c r="B63" s="149"/>
      <c r="C63" s="150"/>
      <c r="D63" s="151" t="s">
        <v>1036</v>
      </c>
      <c r="E63" s="152"/>
      <c r="F63" s="152"/>
      <c r="G63" s="152"/>
      <c r="H63" s="152"/>
      <c r="I63" s="153"/>
      <c r="J63" s="154">
        <f>J160</f>
        <v>0</v>
      </c>
      <c r="K63" s="155"/>
    </row>
    <row r="64" spans="2:11" s="8" customFormat="1" ht="19.9" customHeight="1">
      <c r="B64" s="156"/>
      <c r="C64" s="157"/>
      <c r="D64" s="158" t="s">
        <v>1037</v>
      </c>
      <c r="E64" s="159"/>
      <c r="F64" s="159"/>
      <c r="G64" s="159"/>
      <c r="H64" s="159"/>
      <c r="I64" s="160"/>
      <c r="J64" s="161">
        <f>J161</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122</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398" t="str">
        <f>E7</f>
        <v>Stavební úpravy skladu VS Pastviny</v>
      </c>
      <c r="F74" s="399"/>
      <c r="G74" s="399"/>
      <c r="H74" s="399"/>
      <c r="I74" s="163"/>
      <c r="J74" s="63"/>
      <c r="K74" s="63"/>
      <c r="L74" s="61"/>
    </row>
    <row r="75" spans="2:12" s="1" customFormat="1" ht="14.45" customHeight="1">
      <c r="B75" s="41"/>
      <c r="C75" s="65" t="s">
        <v>95</v>
      </c>
      <c r="D75" s="63"/>
      <c r="E75" s="63"/>
      <c r="F75" s="63"/>
      <c r="G75" s="63"/>
      <c r="H75" s="63"/>
      <c r="I75" s="163"/>
      <c r="J75" s="63"/>
      <c r="K75" s="63"/>
      <c r="L75" s="61"/>
    </row>
    <row r="76" spans="2:12" s="1" customFormat="1" ht="23.25" customHeight="1">
      <c r="B76" s="41"/>
      <c r="C76" s="63"/>
      <c r="D76" s="63"/>
      <c r="E76" s="366" t="str">
        <f>E9</f>
        <v>EL - Elektroinstalace</v>
      </c>
      <c r="F76" s="400"/>
      <c r="G76" s="400"/>
      <c r="H76" s="400"/>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Pastviny</v>
      </c>
      <c r="G78" s="63"/>
      <c r="H78" s="63"/>
      <c r="I78" s="165" t="s">
        <v>25</v>
      </c>
      <c r="J78" s="73" t="str">
        <f>IF(J12="","",J12)</f>
        <v>2.1.2018</v>
      </c>
      <c r="K78" s="63"/>
      <c r="L78" s="61"/>
    </row>
    <row r="79" spans="2:12" s="1" customFormat="1" ht="6.95" customHeight="1">
      <c r="B79" s="41"/>
      <c r="C79" s="63"/>
      <c r="D79" s="63"/>
      <c r="E79" s="63"/>
      <c r="F79" s="63"/>
      <c r="G79" s="63"/>
      <c r="H79" s="63"/>
      <c r="I79" s="163"/>
      <c r="J79" s="63"/>
      <c r="K79" s="63"/>
      <c r="L79" s="61"/>
    </row>
    <row r="80" spans="2:12" s="1" customFormat="1" ht="15">
      <c r="B80" s="41"/>
      <c r="C80" s="65" t="s">
        <v>27</v>
      </c>
      <c r="D80" s="63"/>
      <c r="E80" s="63"/>
      <c r="F80" s="164" t="str">
        <f>E15</f>
        <v>Univerzita Palackého v Olomouci, FTK</v>
      </c>
      <c r="G80" s="63"/>
      <c r="H80" s="63"/>
      <c r="I80" s="165" t="s">
        <v>33</v>
      </c>
      <c r="J80" s="164" t="str">
        <f>E21</f>
        <v>Ing. Jan Hrdina</v>
      </c>
      <c r="K80" s="63"/>
      <c r="L80" s="61"/>
    </row>
    <row r="81" spans="2:12" s="1" customFormat="1" ht="14.45" customHeight="1">
      <c r="B81" s="41"/>
      <c r="C81" s="65" t="s">
        <v>31</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123</v>
      </c>
      <c r="D83" s="168" t="s">
        <v>57</v>
      </c>
      <c r="E83" s="168" t="s">
        <v>53</v>
      </c>
      <c r="F83" s="168" t="s">
        <v>124</v>
      </c>
      <c r="G83" s="168" t="s">
        <v>125</v>
      </c>
      <c r="H83" s="168" t="s">
        <v>126</v>
      </c>
      <c r="I83" s="169" t="s">
        <v>127</v>
      </c>
      <c r="J83" s="168" t="s">
        <v>99</v>
      </c>
      <c r="K83" s="170" t="s">
        <v>128</v>
      </c>
      <c r="L83" s="171"/>
      <c r="M83" s="81" t="s">
        <v>129</v>
      </c>
      <c r="N83" s="82" t="s">
        <v>42</v>
      </c>
      <c r="O83" s="82" t="s">
        <v>130</v>
      </c>
      <c r="P83" s="82" t="s">
        <v>131</v>
      </c>
      <c r="Q83" s="82" t="s">
        <v>132</v>
      </c>
      <c r="R83" s="82" t="s">
        <v>133</v>
      </c>
      <c r="S83" s="82" t="s">
        <v>134</v>
      </c>
      <c r="T83" s="83" t="s">
        <v>135</v>
      </c>
    </row>
    <row r="84" spans="2:63" s="1" customFormat="1" ht="29.25" customHeight="1">
      <c r="B84" s="41"/>
      <c r="C84" s="87" t="s">
        <v>100</v>
      </c>
      <c r="D84" s="63"/>
      <c r="E84" s="63"/>
      <c r="F84" s="63"/>
      <c r="G84" s="63"/>
      <c r="H84" s="63"/>
      <c r="I84" s="163"/>
      <c r="J84" s="172">
        <f>BK84</f>
        <v>0</v>
      </c>
      <c r="K84" s="63"/>
      <c r="L84" s="61"/>
      <c r="M84" s="84"/>
      <c r="N84" s="85"/>
      <c r="O84" s="85"/>
      <c r="P84" s="173">
        <f>P85+P95+P160</f>
        <v>0</v>
      </c>
      <c r="Q84" s="85"/>
      <c r="R84" s="173">
        <f>R85+R95+R160</f>
        <v>0</v>
      </c>
      <c r="S84" s="85"/>
      <c r="T84" s="174">
        <f>T85+T95+T160</f>
        <v>0</v>
      </c>
      <c r="AT84" s="24" t="s">
        <v>71</v>
      </c>
      <c r="AU84" s="24" t="s">
        <v>101</v>
      </c>
      <c r="BK84" s="175">
        <f>BK85+BK95+BK160</f>
        <v>0</v>
      </c>
    </row>
    <row r="85" spans="2:63" s="10" customFormat="1" ht="37.35" customHeight="1">
      <c r="B85" s="176"/>
      <c r="C85" s="177"/>
      <c r="D85" s="178" t="s">
        <v>71</v>
      </c>
      <c r="E85" s="179" t="s">
        <v>136</v>
      </c>
      <c r="F85" s="179" t="s">
        <v>136</v>
      </c>
      <c r="G85" s="177"/>
      <c r="H85" s="177"/>
      <c r="I85" s="180"/>
      <c r="J85" s="181">
        <f>BK85</f>
        <v>0</v>
      </c>
      <c r="K85" s="177"/>
      <c r="L85" s="182"/>
      <c r="M85" s="183"/>
      <c r="N85" s="184"/>
      <c r="O85" s="184"/>
      <c r="P85" s="185">
        <f>P86+P88</f>
        <v>0</v>
      </c>
      <c r="Q85" s="184"/>
      <c r="R85" s="185">
        <f>R86+R88</f>
        <v>0</v>
      </c>
      <c r="S85" s="184"/>
      <c r="T85" s="186">
        <f>T86+T88</f>
        <v>0</v>
      </c>
      <c r="AR85" s="187" t="s">
        <v>80</v>
      </c>
      <c r="AT85" s="188" t="s">
        <v>71</v>
      </c>
      <c r="AU85" s="188" t="s">
        <v>72</v>
      </c>
      <c r="AY85" s="187" t="s">
        <v>138</v>
      </c>
      <c r="BK85" s="189">
        <f>BK86+BK88</f>
        <v>0</v>
      </c>
    </row>
    <row r="86" spans="2:63" s="10" customFormat="1" ht="19.9" customHeight="1">
      <c r="B86" s="176"/>
      <c r="C86" s="177"/>
      <c r="D86" s="190" t="s">
        <v>71</v>
      </c>
      <c r="E86" s="191" t="s">
        <v>172</v>
      </c>
      <c r="F86" s="191" t="s">
        <v>317</v>
      </c>
      <c r="G86" s="177"/>
      <c r="H86" s="177"/>
      <c r="I86" s="180"/>
      <c r="J86" s="192">
        <f>BK86</f>
        <v>0</v>
      </c>
      <c r="K86" s="177"/>
      <c r="L86" s="182"/>
      <c r="M86" s="183"/>
      <c r="N86" s="184"/>
      <c r="O86" s="184"/>
      <c r="P86" s="185">
        <f>P87</f>
        <v>0</v>
      </c>
      <c r="Q86" s="184"/>
      <c r="R86" s="185">
        <f>R87</f>
        <v>0</v>
      </c>
      <c r="S86" s="184"/>
      <c r="T86" s="186">
        <f>T87</f>
        <v>0</v>
      </c>
      <c r="AR86" s="187" t="s">
        <v>80</v>
      </c>
      <c r="AT86" s="188" t="s">
        <v>71</v>
      </c>
      <c r="AU86" s="188" t="s">
        <v>80</v>
      </c>
      <c r="AY86" s="187" t="s">
        <v>138</v>
      </c>
      <c r="BK86" s="189">
        <f>BK87</f>
        <v>0</v>
      </c>
    </row>
    <row r="87" spans="2:65" s="1" customFormat="1" ht="22.5" customHeight="1">
      <c r="B87" s="41"/>
      <c r="C87" s="193" t="s">
        <v>80</v>
      </c>
      <c r="D87" s="193" t="s">
        <v>140</v>
      </c>
      <c r="E87" s="194" t="s">
        <v>1038</v>
      </c>
      <c r="F87" s="195" t="s">
        <v>1039</v>
      </c>
      <c r="G87" s="196" t="s">
        <v>175</v>
      </c>
      <c r="H87" s="197">
        <v>8</v>
      </c>
      <c r="I87" s="198"/>
      <c r="J87" s="199">
        <f>ROUND(I87*H87,2)</f>
        <v>0</v>
      </c>
      <c r="K87" s="195" t="s">
        <v>21</v>
      </c>
      <c r="L87" s="61"/>
      <c r="M87" s="200" t="s">
        <v>21</v>
      </c>
      <c r="N87" s="201" t="s">
        <v>43</v>
      </c>
      <c r="O87" s="42"/>
      <c r="P87" s="202">
        <f>O87*H87</f>
        <v>0</v>
      </c>
      <c r="Q87" s="202">
        <v>0</v>
      </c>
      <c r="R87" s="202">
        <f>Q87*H87</f>
        <v>0</v>
      </c>
      <c r="S87" s="202">
        <v>0</v>
      </c>
      <c r="T87" s="203">
        <f>S87*H87</f>
        <v>0</v>
      </c>
      <c r="AR87" s="24" t="s">
        <v>145</v>
      </c>
      <c r="AT87" s="24" t="s">
        <v>140</v>
      </c>
      <c r="AU87" s="24" t="s">
        <v>82</v>
      </c>
      <c r="AY87" s="24" t="s">
        <v>138</v>
      </c>
      <c r="BE87" s="204">
        <f>IF(N87="základní",J87,0)</f>
        <v>0</v>
      </c>
      <c r="BF87" s="204">
        <f>IF(N87="snížená",J87,0)</f>
        <v>0</v>
      </c>
      <c r="BG87" s="204">
        <f>IF(N87="zákl. přenesená",J87,0)</f>
        <v>0</v>
      </c>
      <c r="BH87" s="204">
        <f>IF(N87="sníž. přenesená",J87,0)</f>
        <v>0</v>
      </c>
      <c r="BI87" s="204">
        <f>IF(N87="nulová",J87,0)</f>
        <v>0</v>
      </c>
      <c r="BJ87" s="24" t="s">
        <v>80</v>
      </c>
      <c r="BK87" s="204">
        <f>ROUND(I87*H87,2)</f>
        <v>0</v>
      </c>
      <c r="BL87" s="24" t="s">
        <v>145</v>
      </c>
      <c r="BM87" s="24" t="s">
        <v>82</v>
      </c>
    </row>
    <row r="88" spans="2:63" s="10" customFormat="1" ht="29.85" customHeight="1">
      <c r="B88" s="176"/>
      <c r="C88" s="177"/>
      <c r="D88" s="190" t="s">
        <v>71</v>
      </c>
      <c r="E88" s="191" t="s">
        <v>189</v>
      </c>
      <c r="F88" s="191" t="s">
        <v>1040</v>
      </c>
      <c r="G88" s="177"/>
      <c r="H88" s="177"/>
      <c r="I88" s="180"/>
      <c r="J88" s="192">
        <f>BK88</f>
        <v>0</v>
      </c>
      <c r="K88" s="177"/>
      <c r="L88" s="182"/>
      <c r="M88" s="183"/>
      <c r="N88" s="184"/>
      <c r="O88" s="184"/>
      <c r="P88" s="185">
        <f>SUM(P89:P94)</f>
        <v>0</v>
      </c>
      <c r="Q88" s="184"/>
      <c r="R88" s="185">
        <f>SUM(R89:R94)</f>
        <v>0</v>
      </c>
      <c r="S88" s="184"/>
      <c r="T88" s="186">
        <f>SUM(T89:T94)</f>
        <v>0</v>
      </c>
      <c r="AR88" s="187" t="s">
        <v>80</v>
      </c>
      <c r="AT88" s="188" t="s">
        <v>71</v>
      </c>
      <c r="AU88" s="188" t="s">
        <v>80</v>
      </c>
      <c r="AY88" s="187" t="s">
        <v>138</v>
      </c>
      <c r="BK88" s="189">
        <f>SUM(BK89:BK94)</f>
        <v>0</v>
      </c>
    </row>
    <row r="89" spans="2:65" s="1" customFormat="1" ht="22.5" customHeight="1">
      <c r="B89" s="41"/>
      <c r="C89" s="193" t="s">
        <v>82</v>
      </c>
      <c r="D89" s="193" t="s">
        <v>140</v>
      </c>
      <c r="E89" s="194" t="s">
        <v>1041</v>
      </c>
      <c r="F89" s="195" t="s">
        <v>1042</v>
      </c>
      <c r="G89" s="196" t="s">
        <v>250</v>
      </c>
      <c r="H89" s="197">
        <v>1</v>
      </c>
      <c r="I89" s="198"/>
      <c r="J89" s="199">
        <f aca="true" t="shared" si="0" ref="J89:J94">ROUND(I89*H89,2)</f>
        <v>0</v>
      </c>
      <c r="K89" s="195" t="s">
        <v>21</v>
      </c>
      <c r="L89" s="61"/>
      <c r="M89" s="200" t="s">
        <v>21</v>
      </c>
      <c r="N89" s="201" t="s">
        <v>43</v>
      </c>
      <c r="O89" s="42"/>
      <c r="P89" s="202">
        <f aca="true" t="shared" si="1" ref="P89:P94">O89*H89</f>
        <v>0</v>
      </c>
      <c r="Q89" s="202">
        <v>0</v>
      </c>
      <c r="R89" s="202">
        <f aca="true" t="shared" si="2" ref="R89:R94">Q89*H89</f>
        <v>0</v>
      </c>
      <c r="S89" s="202">
        <v>0</v>
      </c>
      <c r="T89" s="203">
        <f aca="true" t="shared" si="3" ref="T89:T94">S89*H89</f>
        <v>0</v>
      </c>
      <c r="AR89" s="24" t="s">
        <v>145</v>
      </c>
      <c r="AT89" s="24" t="s">
        <v>140</v>
      </c>
      <c r="AU89" s="24" t="s">
        <v>82</v>
      </c>
      <c r="AY89" s="24" t="s">
        <v>138</v>
      </c>
      <c r="BE89" s="204">
        <f aca="true" t="shared" si="4" ref="BE89:BE94">IF(N89="základní",J89,0)</f>
        <v>0</v>
      </c>
      <c r="BF89" s="204">
        <f aca="true" t="shared" si="5" ref="BF89:BF94">IF(N89="snížená",J89,0)</f>
        <v>0</v>
      </c>
      <c r="BG89" s="204">
        <f aca="true" t="shared" si="6" ref="BG89:BG94">IF(N89="zákl. přenesená",J89,0)</f>
        <v>0</v>
      </c>
      <c r="BH89" s="204">
        <f aca="true" t="shared" si="7" ref="BH89:BH94">IF(N89="sníž. přenesená",J89,0)</f>
        <v>0</v>
      </c>
      <c r="BI89" s="204">
        <f aca="true" t="shared" si="8" ref="BI89:BI94">IF(N89="nulová",J89,0)</f>
        <v>0</v>
      </c>
      <c r="BJ89" s="24" t="s">
        <v>80</v>
      </c>
      <c r="BK89" s="204">
        <f aca="true" t="shared" si="9" ref="BK89:BK94">ROUND(I89*H89,2)</f>
        <v>0</v>
      </c>
      <c r="BL89" s="24" t="s">
        <v>145</v>
      </c>
      <c r="BM89" s="24" t="s">
        <v>145</v>
      </c>
    </row>
    <row r="90" spans="2:65" s="1" customFormat="1" ht="22.5" customHeight="1">
      <c r="B90" s="41"/>
      <c r="C90" s="193" t="s">
        <v>155</v>
      </c>
      <c r="D90" s="193" t="s">
        <v>140</v>
      </c>
      <c r="E90" s="194" t="s">
        <v>1043</v>
      </c>
      <c r="F90" s="195" t="s">
        <v>1044</v>
      </c>
      <c r="G90" s="196" t="s">
        <v>250</v>
      </c>
      <c r="H90" s="197">
        <v>17</v>
      </c>
      <c r="I90" s="198"/>
      <c r="J90" s="199">
        <f t="shared" si="0"/>
        <v>0</v>
      </c>
      <c r="K90" s="195" t="s">
        <v>21</v>
      </c>
      <c r="L90" s="61"/>
      <c r="M90" s="200" t="s">
        <v>21</v>
      </c>
      <c r="N90" s="201" t="s">
        <v>43</v>
      </c>
      <c r="O90" s="42"/>
      <c r="P90" s="202">
        <f t="shared" si="1"/>
        <v>0</v>
      </c>
      <c r="Q90" s="202">
        <v>0</v>
      </c>
      <c r="R90" s="202">
        <f t="shared" si="2"/>
        <v>0</v>
      </c>
      <c r="S90" s="202">
        <v>0</v>
      </c>
      <c r="T90" s="203">
        <f t="shared" si="3"/>
        <v>0</v>
      </c>
      <c r="AR90" s="24" t="s">
        <v>145</v>
      </c>
      <c r="AT90" s="24" t="s">
        <v>140</v>
      </c>
      <c r="AU90" s="24" t="s">
        <v>82</v>
      </c>
      <c r="AY90" s="24" t="s">
        <v>138</v>
      </c>
      <c r="BE90" s="204">
        <f t="shared" si="4"/>
        <v>0</v>
      </c>
      <c r="BF90" s="204">
        <f t="shared" si="5"/>
        <v>0</v>
      </c>
      <c r="BG90" s="204">
        <f t="shared" si="6"/>
        <v>0</v>
      </c>
      <c r="BH90" s="204">
        <f t="shared" si="7"/>
        <v>0</v>
      </c>
      <c r="BI90" s="204">
        <f t="shared" si="8"/>
        <v>0</v>
      </c>
      <c r="BJ90" s="24" t="s">
        <v>80</v>
      </c>
      <c r="BK90" s="204">
        <f t="shared" si="9"/>
        <v>0</v>
      </c>
      <c r="BL90" s="24" t="s">
        <v>145</v>
      </c>
      <c r="BM90" s="24" t="s">
        <v>172</v>
      </c>
    </row>
    <row r="91" spans="2:65" s="1" customFormat="1" ht="22.5" customHeight="1">
      <c r="B91" s="41"/>
      <c r="C91" s="193" t="s">
        <v>145</v>
      </c>
      <c r="D91" s="193" t="s">
        <v>140</v>
      </c>
      <c r="E91" s="194" t="s">
        <v>1045</v>
      </c>
      <c r="F91" s="195" t="s">
        <v>1046</v>
      </c>
      <c r="G91" s="196" t="s">
        <v>250</v>
      </c>
      <c r="H91" s="197">
        <v>8</v>
      </c>
      <c r="I91" s="198"/>
      <c r="J91" s="199">
        <f t="shared" si="0"/>
        <v>0</v>
      </c>
      <c r="K91" s="195" t="s">
        <v>21</v>
      </c>
      <c r="L91" s="61"/>
      <c r="M91" s="200" t="s">
        <v>21</v>
      </c>
      <c r="N91" s="201" t="s">
        <v>43</v>
      </c>
      <c r="O91" s="42"/>
      <c r="P91" s="202">
        <f t="shared" si="1"/>
        <v>0</v>
      </c>
      <c r="Q91" s="202">
        <v>0</v>
      </c>
      <c r="R91" s="202">
        <f t="shared" si="2"/>
        <v>0</v>
      </c>
      <c r="S91" s="202">
        <v>0</v>
      </c>
      <c r="T91" s="203">
        <f t="shared" si="3"/>
        <v>0</v>
      </c>
      <c r="AR91" s="24" t="s">
        <v>145</v>
      </c>
      <c r="AT91" s="24" t="s">
        <v>140</v>
      </c>
      <c r="AU91" s="24" t="s">
        <v>82</v>
      </c>
      <c r="AY91" s="24" t="s">
        <v>138</v>
      </c>
      <c r="BE91" s="204">
        <f t="shared" si="4"/>
        <v>0</v>
      </c>
      <c r="BF91" s="204">
        <f t="shared" si="5"/>
        <v>0</v>
      </c>
      <c r="BG91" s="204">
        <f t="shared" si="6"/>
        <v>0</v>
      </c>
      <c r="BH91" s="204">
        <f t="shared" si="7"/>
        <v>0</v>
      </c>
      <c r="BI91" s="204">
        <f t="shared" si="8"/>
        <v>0</v>
      </c>
      <c r="BJ91" s="24" t="s">
        <v>80</v>
      </c>
      <c r="BK91" s="204">
        <f t="shared" si="9"/>
        <v>0</v>
      </c>
      <c r="BL91" s="24" t="s">
        <v>145</v>
      </c>
      <c r="BM91" s="24" t="s">
        <v>182</v>
      </c>
    </row>
    <row r="92" spans="2:65" s="1" customFormat="1" ht="22.5" customHeight="1">
      <c r="B92" s="41"/>
      <c r="C92" s="193" t="s">
        <v>151</v>
      </c>
      <c r="D92" s="193" t="s">
        <v>140</v>
      </c>
      <c r="E92" s="194" t="s">
        <v>1047</v>
      </c>
      <c r="F92" s="195" t="s">
        <v>1048</v>
      </c>
      <c r="G92" s="196" t="s">
        <v>267</v>
      </c>
      <c r="H92" s="197">
        <v>26</v>
      </c>
      <c r="I92" s="198"/>
      <c r="J92" s="199">
        <f t="shared" si="0"/>
        <v>0</v>
      </c>
      <c r="K92" s="195" t="s">
        <v>21</v>
      </c>
      <c r="L92" s="61"/>
      <c r="M92" s="200" t="s">
        <v>21</v>
      </c>
      <c r="N92" s="201" t="s">
        <v>43</v>
      </c>
      <c r="O92" s="42"/>
      <c r="P92" s="202">
        <f t="shared" si="1"/>
        <v>0</v>
      </c>
      <c r="Q92" s="202">
        <v>0</v>
      </c>
      <c r="R92" s="202">
        <f t="shared" si="2"/>
        <v>0</v>
      </c>
      <c r="S92" s="202">
        <v>0</v>
      </c>
      <c r="T92" s="203">
        <f t="shared" si="3"/>
        <v>0</v>
      </c>
      <c r="AR92" s="24" t="s">
        <v>145</v>
      </c>
      <c r="AT92" s="24" t="s">
        <v>140</v>
      </c>
      <c r="AU92" s="24" t="s">
        <v>82</v>
      </c>
      <c r="AY92" s="24" t="s">
        <v>138</v>
      </c>
      <c r="BE92" s="204">
        <f t="shared" si="4"/>
        <v>0</v>
      </c>
      <c r="BF92" s="204">
        <f t="shared" si="5"/>
        <v>0</v>
      </c>
      <c r="BG92" s="204">
        <f t="shared" si="6"/>
        <v>0</v>
      </c>
      <c r="BH92" s="204">
        <f t="shared" si="7"/>
        <v>0</v>
      </c>
      <c r="BI92" s="204">
        <f t="shared" si="8"/>
        <v>0</v>
      </c>
      <c r="BJ92" s="24" t="s">
        <v>80</v>
      </c>
      <c r="BK92" s="204">
        <f t="shared" si="9"/>
        <v>0</v>
      </c>
      <c r="BL92" s="24" t="s">
        <v>145</v>
      </c>
      <c r="BM92" s="24" t="s">
        <v>194</v>
      </c>
    </row>
    <row r="93" spans="2:65" s="1" customFormat="1" ht="22.5" customHeight="1">
      <c r="B93" s="41"/>
      <c r="C93" s="193" t="s">
        <v>172</v>
      </c>
      <c r="D93" s="193" t="s">
        <v>140</v>
      </c>
      <c r="E93" s="194" t="s">
        <v>1049</v>
      </c>
      <c r="F93" s="195" t="s">
        <v>1050</v>
      </c>
      <c r="G93" s="196" t="s">
        <v>267</v>
      </c>
      <c r="H93" s="197">
        <v>12</v>
      </c>
      <c r="I93" s="198"/>
      <c r="J93" s="199">
        <f t="shared" si="0"/>
        <v>0</v>
      </c>
      <c r="K93" s="195" t="s">
        <v>21</v>
      </c>
      <c r="L93" s="61"/>
      <c r="M93" s="200" t="s">
        <v>21</v>
      </c>
      <c r="N93" s="201" t="s">
        <v>43</v>
      </c>
      <c r="O93" s="42"/>
      <c r="P93" s="202">
        <f t="shared" si="1"/>
        <v>0</v>
      </c>
      <c r="Q93" s="202">
        <v>0</v>
      </c>
      <c r="R93" s="202">
        <f t="shared" si="2"/>
        <v>0</v>
      </c>
      <c r="S93" s="202">
        <v>0</v>
      </c>
      <c r="T93" s="203">
        <f t="shared" si="3"/>
        <v>0</v>
      </c>
      <c r="AR93" s="24" t="s">
        <v>145</v>
      </c>
      <c r="AT93" s="24" t="s">
        <v>140</v>
      </c>
      <c r="AU93" s="24" t="s">
        <v>82</v>
      </c>
      <c r="AY93" s="24" t="s">
        <v>138</v>
      </c>
      <c r="BE93" s="204">
        <f t="shared" si="4"/>
        <v>0</v>
      </c>
      <c r="BF93" s="204">
        <f t="shared" si="5"/>
        <v>0</v>
      </c>
      <c r="BG93" s="204">
        <f t="shared" si="6"/>
        <v>0</v>
      </c>
      <c r="BH93" s="204">
        <f t="shared" si="7"/>
        <v>0</v>
      </c>
      <c r="BI93" s="204">
        <f t="shared" si="8"/>
        <v>0</v>
      </c>
      <c r="BJ93" s="24" t="s">
        <v>80</v>
      </c>
      <c r="BK93" s="204">
        <f t="shared" si="9"/>
        <v>0</v>
      </c>
      <c r="BL93" s="24" t="s">
        <v>145</v>
      </c>
      <c r="BM93" s="24" t="s">
        <v>203</v>
      </c>
    </row>
    <row r="94" spans="2:65" s="1" customFormat="1" ht="22.5" customHeight="1">
      <c r="B94" s="41"/>
      <c r="C94" s="193" t="s">
        <v>178</v>
      </c>
      <c r="D94" s="193" t="s">
        <v>140</v>
      </c>
      <c r="E94" s="194" t="s">
        <v>1051</v>
      </c>
      <c r="F94" s="195" t="s">
        <v>1052</v>
      </c>
      <c r="G94" s="196" t="s">
        <v>267</v>
      </c>
      <c r="H94" s="197">
        <v>2</v>
      </c>
      <c r="I94" s="198"/>
      <c r="J94" s="199">
        <f t="shared" si="0"/>
        <v>0</v>
      </c>
      <c r="K94" s="195" t="s">
        <v>21</v>
      </c>
      <c r="L94" s="61"/>
      <c r="M94" s="200" t="s">
        <v>21</v>
      </c>
      <c r="N94" s="201" t="s">
        <v>43</v>
      </c>
      <c r="O94" s="42"/>
      <c r="P94" s="202">
        <f t="shared" si="1"/>
        <v>0</v>
      </c>
      <c r="Q94" s="202">
        <v>0</v>
      </c>
      <c r="R94" s="202">
        <f t="shared" si="2"/>
        <v>0</v>
      </c>
      <c r="S94" s="202">
        <v>0</v>
      </c>
      <c r="T94" s="203">
        <f t="shared" si="3"/>
        <v>0</v>
      </c>
      <c r="AR94" s="24" t="s">
        <v>145</v>
      </c>
      <c r="AT94" s="24" t="s">
        <v>140</v>
      </c>
      <c r="AU94" s="24" t="s">
        <v>82</v>
      </c>
      <c r="AY94" s="24" t="s">
        <v>138</v>
      </c>
      <c r="BE94" s="204">
        <f t="shared" si="4"/>
        <v>0</v>
      </c>
      <c r="BF94" s="204">
        <f t="shared" si="5"/>
        <v>0</v>
      </c>
      <c r="BG94" s="204">
        <f t="shared" si="6"/>
        <v>0</v>
      </c>
      <c r="BH94" s="204">
        <f t="shared" si="7"/>
        <v>0</v>
      </c>
      <c r="BI94" s="204">
        <f t="shared" si="8"/>
        <v>0</v>
      </c>
      <c r="BJ94" s="24" t="s">
        <v>80</v>
      </c>
      <c r="BK94" s="204">
        <f t="shared" si="9"/>
        <v>0</v>
      </c>
      <c r="BL94" s="24" t="s">
        <v>145</v>
      </c>
      <c r="BM94" s="24" t="s">
        <v>214</v>
      </c>
    </row>
    <row r="95" spans="2:63" s="10" customFormat="1" ht="37.35" customHeight="1">
      <c r="B95" s="176"/>
      <c r="C95" s="177"/>
      <c r="D95" s="178" t="s">
        <v>71</v>
      </c>
      <c r="E95" s="179" t="s">
        <v>369</v>
      </c>
      <c r="F95" s="179" t="s">
        <v>1053</v>
      </c>
      <c r="G95" s="177"/>
      <c r="H95" s="177"/>
      <c r="I95" s="180"/>
      <c r="J95" s="181">
        <f>BK95</f>
        <v>0</v>
      </c>
      <c r="K95" s="177"/>
      <c r="L95" s="182"/>
      <c r="M95" s="183"/>
      <c r="N95" s="184"/>
      <c r="O95" s="184"/>
      <c r="P95" s="185">
        <f>P96+P153</f>
        <v>0</v>
      </c>
      <c r="Q95" s="184"/>
      <c r="R95" s="185">
        <f>R96+R153</f>
        <v>0</v>
      </c>
      <c r="S95" s="184"/>
      <c r="T95" s="186">
        <f>T96+T153</f>
        <v>0</v>
      </c>
      <c r="AR95" s="187" t="s">
        <v>155</v>
      </c>
      <c r="AT95" s="188" t="s">
        <v>71</v>
      </c>
      <c r="AU95" s="188" t="s">
        <v>72</v>
      </c>
      <c r="AY95" s="187" t="s">
        <v>138</v>
      </c>
      <c r="BK95" s="189">
        <f>BK96+BK153</f>
        <v>0</v>
      </c>
    </row>
    <row r="96" spans="2:63" s="10" customFormat="1" ht="19.9" customHeight="1">
      <c r="B96" s="176"/>
      <c r="C96" s="177"/>
      <c r="D96" s="190" t="s">
        <v>71</v>
      </c>
      <c r="E96" s="191" t="s">
        <v>1054</v>
      </c>
      <c r="F96" s="191" t="s">
        <v>1055</v>
      </c>
      <c r="G96" s="177"/>
      <c r="H96" s="177"/>
      <c r="I96" s="180"/>
      <c r="J96" s="192">
        <f>BK96</f>
        <v>0</v>
      </c>
      <c r="K96" s="177"/>
      <c r="L96" s="182"/>
      <c r="M96" s="183"/>
      <c r="N96" s="184"/>
      <c r="O96" s="184"/>
      <c r="P96" s="185">
        <f>SUM(P97:P152)</f>
        <v>0</v>
      </c>
      <c r="Q96" s="184"/>
      <c r="R96" s="185">
        <f>SUM(R97:R152)</f>
        <v>0</v>
      </c>
      <c r="S96" s="184"/>
      <c r="T96" s="186">
        <f>SUM(T97:T152)</f>
        <v>0</v>
      </c>
      <c r="AR96" s="187" t="s">
        <v>155</v>
      </c>
      <c r="AT96" s="188" t="s">
        <v>71</v>
      </c>
      <c r="AU96" s="188" t="s">
        <v>80</v>
      </c>
      <c r="AY96" s="187" t="s">
        <v>138</v>
      </c>
      <c r="BK96" s="189">
        <f>SUM(BK97:BK152)</f>
        <v>0</v>
      </c>
    </row>
    <row r="97" spans="2:65" s="1" customFormat="1" ht="22.5" customHeight="1">
      <c r="B97" s="41"/>
      <c r="C97" s="193" t="s">
        <v>182</v>
      </c>
      <c r="D97" s="193" t="s">
        <v>140</v>
      </c>
      <c r="E97" s="194" t="s">
        <v>1056</v>
      </c>
      <c r="F97" s="195" t="s">
        <v>1057</v>
      </c>
      <c r="G97" s="196" t="s">
        <v>267</v>
      </c>
      <c r="H97" s="197">
        <v>8</v>
      </c>
      <c r="I97" s="198"/>
      <c r="J97" s="199">
        <f aca="true" t="shared" si="10" ref="J97:J108">ROUND(I97*H97,2)</f>
        <v>0</v>
      </c>
      <c r="K97" s="195" t="s">
        <v>21</v>
      </c>
      <c r="L97" s="61"/>
      <c r="M97" s="200" t="s">
        <v>21</v>
      </c>
      <c r="N97" s="201" t="s">
        <v>43</v>
      </c>
      <c r="O97" s="42"/>
      <c r="P97" s="202">
        <f aca="true" t="shared" si="11" ref="P97:P108">O97*H97</f>
        <v>0</v>
      </c>
      <c r="Q97" s="202">
        <v>0</v>
      </c>
      <c r="R97" s="202">
        <f aca="true" t="shared" si="12" ref="R97:R108">Q97*H97</f>
        <v>0</v>
      </c>
      <c r="S97" s="202">
        <v>0</v>
      </c>
      <c r="T97" s="203">
        <f aca="true" t="shared" si="13" ref="T97:T108">S97*H97</f>
        <v>0</v>
      </c>
      <c r="AR97" s="24" t="s">
        <v>566</v>
      </c>
      <c r="AT97" s="24" t="s">
        <v>140</v>
      </c>
      <c r="AU97" s="24" t="s">
        <v>82</v>
      </c>
      <c r="AY97" s="24" t="s">
        <v>138</v>
      </c>
      <c r="BE97" s="204">
        <f aca="true" t="shared" si="14" ref="BE97:BE108">IF(N97="základní",J97,0)</f>
        <v>0</v>
      </c>
      <c r="BF97" s="204">
        <f aca="true" t="shared" si="15" ref="BF97:BF108">IF(N97="snížená",J97,0)</f>
        <v>0</v>
      </c>
      <c r="BG97" s="204">
        <f aca="true" t="shared" si="16" ref="BG97:BG108">IF(N97="zákl. přenesená",J97,0)</f>
        <v>0</v>
      </c>
      <c r="BH97" s="204">
        <f aca="true" t="shared" si="17" ref="BH97:BH108">IF(N97="sníž. přenesená",J97,0)</f>
        <v>0</v>
      </c>
      <c r="BI97" s="204">
        <f aca="true" t="shared" si="18" ref="BI97:BI108">IF(N97="nulová",J97,0)</f>
        <v>0</v>
      </c>
      <c r="BJ97" s="24" t="s">
        <v>80</v>
      </c>
      <c r="BK97" s="204">
        <f aca="true" t="shared" si="19" ref="BK97:BK108">ROUND(I97*H97,2)</f>
        <v>0</v>
      </c>
      <c r="BL97" s="24" t="s">
        <v>566</v>
      </c>
      <c r="BM97" s="24" t="s">
        <v>223</v>
      </c>
    </row>
    <row r="98" spans="2:65" s="1" customFormat="1" ht="22.5" customHeight="1">
      <c r="B98" s="41"/>
      <c r="C98" s="260" t="s">
        <v>189</v>
      </c>
      <c r="D98" s="260" t="s">
        <v>369</v>
      </c>
      <c r="E98" s="261" t="s">
        <v>1058</v>
      </c>
      <c r="F98" s="262" t="s">
        <v>1059</v>
      </c>
      <c r="G98" s="263" t="s">
        <v>267</v>
      </c>
      <c r="H98" s="264">
        <v>8</v>
      </c>
      <c r="I98" s="265"/>
      <c r="J98" s="266">
        <f t="shared" si="10"/>
        <v>0</v>
      </c>
      <c r="K98" s="262" t="s">
        <v>21</v>
      </c>
      <c r="L98" s="267"/>
      <c r="M98" s="268" t="s">
        <v>21</v>
      </c>
      <c r="N98" s="269" t="s">
        <v>43</v>
      </c>
      <c r="O98" s="42"/>
      <c r="P98" s="202">
        <f t="shared" si="11"/>
        <v>0</v>
      </c>
      <c r="Q98" s="202">
        <v>0</v>
      </c>
      <c r="R98" s="202">
        <f t="shared" si="12"/>
        <v>0</v>
      </c>
      <c r="S98" s="202">
        <v>0</v>
      </c>
      <c r="T98" s="203">
        <f t="shared" si="13"/>
        <v>0</v>
      </c>
      <c r="AR98" s="24" t="s">
        <v>1060</v>
      </c>
      <c r="AT98" s="24" t="s">
        <v>369</v>
      </c>
      <c r="AU98" s="24" t="s">
        <v>82</v>
      </c>
      <c r="AY98" s="24" t="s">
        <v>138</v>
      </c>
      <c r="BE98" s="204">
        <f t="shared" si="14"/>
        <v>0</v>
      </c>
      <c r="BF98" s="204">
        <f t="shared" si="15"/>
        <v>0</v>
      </c>
      <c r="BG98" s="204">
        <f t="shared" si="16"/>
        <v>0</v>
      </c>
      <c r="BH98" s="204">
        <f t="shared" si="17"/>
        <v>0</v>
      </c>
      <c r="BI98" s="204">
        <f t="shared" si="18"/>
        <v>0</v>
      </c>
      <c r="BJ98" s="24" t="s">
        <v>80</v>
      </c>
      <c r="BK98" s="204">
        <f t="shared" si="19"/>
        <v>0</v>
      </c>
      <c r="BL98" s="24" t="s">
        <v>566</v>
      </c>
      <c r="BM98" s="24" t="s">
        <v>242</v>
      </c>
    </row>
    <row r="99" spans="2:65" s="1" customFormat="1" ht="22.5" customHeight="1">
      <c r="B99" s="41"/>
      <c r="C99" s="193" t="s">
        <v>194</v>
      </c>
      <c r="D99" s="193" t="s">
        <v>140</v>
      </c>
      <c r="E99" s="194" t="s">
        <v>1061</v>
      </c>
      <c r="F99" s="195" t="s">
        <v>1062</v>
      </c>
      <c r="G99" s="196" t="s">
        <v>267</v>
      </c>
      <c r="H99" s="197">
        <v>12</v>
      </c>
      <c r="I99" s="198"/>
      <c r="J99" s="199">
        <f t="shared" si="10"/>
        <v>0</v>
      </c>
      <c r="K99" s="195" t="s">
        <v>21</v>
      </c>
      <c r="L99" s="61"/>
      <c r="M99" s="200" t="s">
        <v>21</v>
      </c>
      <c r="N99" s="201" t="s">
        <v>43</v>
      </c>
      <c r="O99" s="42"/>
      <c r="P99" s="202">
        <f t="shared" si="11"/>
        <v>0</v>
      </c>
      <c r="Q99" s="202">
        <v>0</v>
      </c>
      <c r="R99" s="202">
        <f t="shared" si="12"/>
        <v>0</v>
      </c>
      <c r="S99" s="202">
        <v>0</v>
      </c>
      <c r="T99" s="203">
        <f t="shared" si="13"/>
        <v>0</v>
      </c>
      <c r="AR99" s="24" t="s">
        <v>566</v>
      </c>
      <c r="AT99" s="24" t="s">
        <v>140</v>
      </c>
      <c r="AU99" s="24" t="s">
        <v>82</v>
      </c>
      <c r="AY99" s="24" t="s">
        <v>138</v>
      </c>
      <c r="BE99" s="204">
        <f t="shared" si="14"/>
        <v>0</v>
      </c>
      <c r="BF99" s="204">
        <f t="shared" si="15"/>
        <v>0</v>
      </c>
      <c r="BG99" s="204">
        <f t="shared" si="16"/>
        <v>0</v>
      </c>
      <c r="BH99" s="204">
        <f t="shared" si="17"/>
        <v>0</v>
      </c>
      <c r="BI99" s="204">
        <f t="shared" si="18"/>
        <v>0</v>
      </c>
      <c r="BJ99" s="24" t="s">
        <v>80</v>
      </c>
      <c r="BK99" s="204">
        <f t="shared" si="19"/>
        <v>0</v>
      </c>
      <c r="BL99" s="24" t="s">
        <v>566</v>
      </c>
      <c r="BM99" s="24" t="s">
        <v>254</v>
      </c>
    </row>
    <row r="100" spans="2:65" s="1" customFormat="1" ht="22.5" customHeight="1">
      <c r="B100" s="41"/>
      <c r="C100" s="260" t="s">
        <v>199</v>
      </c>
      <c r="D100" s="260" t="s">
        <v>369</v>
      </c>
      <c r="E100" s="261" t="s">
        <v>1063</v>
      </c>
      <c r="F100" s="262" t="s">
        <v>1064</v>
      </c>
      <c r="G100" s="263" t="s">
        <v>267</v>
      </c>
      <c r="H100" s="264">
        <v>12</v>
      </c>
      <c r="I100" s="265"/>
      <c r="J100" s="266">
        <f t="shared" si="10"/>
        <v>0</v>
      </c>
      <c r="K100" s="262" t="s">
        <v>21</v>
      </c>
      <c r="L100" s="267"/>
      <c r="M100" s="268" t="s">
        <v>21</v>
      </c>
      <c r="N100" s="269" t="s">
        <v>43</v>
      </c>
      <c r="O100" s="42"/>
      <c r="P100" s="202">
        <f t="shared" si="11"/>
        <v>0</v>
      </c>
      <c r="Q100" s="202">
        <v>0</v>
      </c>
      <c r="R100" s="202">
        <f t="shared" si="12"/>
        <v>0</v>
      </c>
      <c r="S100" s="202">
        <v>0</v>
      </c>
      <c r="T100" s="203">
        <f t="shared" si="13"/>
        <v>0</v>
      </c>
      <c r="AR100" s="24" t="s">
        <v>1060</v>
      </c>
      <c r="AT100" s="24" t="s">
        <v>369</v>
      </c>
      <c r="AU100" s="24" t="s">
        <v>82</v>
      </c>
      <c r="AY100" s="24" t="s">
        <v>138</v>
      </c>
      <c r="BE100" s="204">
        <f t="shared" si="14"/>
        <v>0</v>
      </c>
      <c r="BF100" s="204">
        <f t="shared" si="15"/>
        <v>0</v>
      </c>
      <c r="BG100" s="204">
        <f t="shared" si="16"/>
        <v>0</v>
      </c>
      <c r="BH100" s="204">
        <f t="shared" si="17"/>
        <v>0</v>
      </c>
      <c r="BI100" s="204">
        <f t="shared" si="18"/>
        <v>0</v>
      </c>
      <c r="BJ100" s="24" t="s">
        <v>80</v>
      </c>
      <c r="BK100" s="204">
        <f t="shared" si="19"/>
        <v>0</v>
      </c>
      <c r="BL100" s="24" t="s">
        <v>566</v>
      </c>
      <c r="BM100" s="24" t="s">
        <v>264</v>
      </c>
    </row>
    <row r="101" spans="2:65" s="1" customFormat="1" ht="22.5" customHeight="1">
      <c r="B101" s="41"/>
      <c r="C101" s="193" t="s">
        <v>203</v>
      </c>
      <c r="D101" s="193" t="s">
        <v>140</v>
      </c>
      <c r="E101" s="194" t="s">
        <v>1065</v>
      </c>
      <c r="F101" s="195" t="s">
        <v>1066</v>
      </c>
      <c r="G101" s="196" t="s">
        <v>267</v>
      </c>
      <c r="H101" s="197">
        <v>6</v>
      </c>
      <c r="I101" s="198"/>
      <c r="J101" s="199">
        <f t="shared" si="10"/>
        <v>0</v>
      </c>
      <c r="K101" s="195" t="s">
        <v>21</v>
      </c>
      <c r="L101" s="61"/>
      <c r="M101" s="200" t="s">
        <v>21</v>
      </c>
      <c r="N101" s="201" t="s">
        <v>43</v>
      </c>
      <c r="O101" s="42"/>
      <c r="P101" s="202">
        <f t="shared" si="11"/>
        <v>0</v>
      </c>
      <c r="Q101" s="202">
        <v>0</v>
      </c>
      <c r="R101" s="202">
        <f t="shared" si="12"/>
        <v>0</v>
      </c>
      <c r="S101" s="202">
        <v>0</v>
      </c>
      <c r="T101" s="203">
        <f t="shared" si="13"/>
        <v>0</v>
      </c>
      <c r="AR101" s="24" t="s">
        <v>566</v>
      </c>
      <c r="AT101" s="24" t="s">
        <v>140</v>
      </c>
      <c r="AU101" s="24" t="s">
        <v>82</v>
      </c>
      <c r="AY101" s="24" t="s">
        <v>138</v>
      </c>
      <c r="BE101" s="204">
        <f t="shared" si="14"/>
        <v>0</v>
      </c>
      <c r="BF101" s="204">
        <f t="shared" si="15"/>
        <v>0</v>
      </c>
      <c r="BG101" s="204">
        <f t="shared" si="16"/>
        <v>0</v>
      </c>
      <c r="BH101" s="204">
        <f t="shared" si="17"/>
        <v>0</v>
      </c>
      <c r="BI101" s="204">
        <f t="shared" si="18"/>
        <v>0</v>
      </c>
      <c r="BJ101" s="24" t="s">
        <v>80</v>
      </c>
      <c r="BK101" s="204">
        <f t="shared" si="19"/>
        <v>0</v>
      </c>
      <c r="BL101" s="24" t="s">
        <v>566</v>
      </c>
      <c r="BM101" s="24" t="s">
        <v>282</v>
      </c>
    </row>
    <row r="102" spans="2:65" s="1" customFormat="1" ht="22.5" customHeight="1">
      <c r="B102" s="41"/>
      <c r="C102" s="260" t="s">
        <v>207</v>
      </c>
      <c r="D102" s="260" t="s">
        <v>369</v>
      </c>
      <c r="E102" s="261" t="s">
        <v>1067</v>
      </c>
      <c r="F102" s="262" t="s">
        <v>1068</v>
      </c>
      <c r="G102" s="263" t="s">
        <v>267</v>
      </c>
      <c r="H102" s="264">
        <v>6</v>
      </c>
      <c r="I102" s="265"/>
      <c r="J102" s="266">
        <f t="shared" si="10"/>
        <v>0</v>
      </c>
      <c r="K102" s="262" t="s">
        <v>21</v>
      </c>
      <c r="L102" s="267"/>
      <c r="M102" s="268" t="s">
        <v>21</v>
      </c>
      <c r="N102" s="269" t="s">
        <v>43</v>
      </c>
      <c r="O102" s="42"/>
      <c r="P102" s="202">
        <f t="shared" si="11"/>
        <v>0</v>
      </c>
      <c r="Q102" s="202">
        <v>0</v>
      </c>
      <c r="R102" s="202">
        <f t="shared" si="12"/>
        <v>0</v>
      </c>
      <c r="S102" s="202">
        <v>0</v>
      </c>
      <c r="T102" s="203">
        <f t="shared" si="13"/>
        <v>0</v>
      </c>
      <c r="AR102" s="24" t="s">
        <v>1060</v>
      </c>
      <c r="AT102" s="24" t="s">
        <v>369</v>
      </c>
      <c r="AU102" s="24" t="s">
        <v>82</v>
      </c>
      <c r="AY102" s="24" t="s">
        <v>138</v>
      </c>
      <c r="BE102" s="204">
        <f t="shared" si="14"/>
        <v>0</v>
      </c>
      <c r="BF102" s="204">
        <f t="shared" si="15"/>
        <v>0</v>
      </c>
      <c r="BG102" s="204">
        <f t="shared" si="16"/>
        <v>0</v>
      </c>
      <c r="BH102" s="204">
        <f t="shared" si="17"/>
        <v>0</v>
      </c>
      <c r="BI102" s="204">
        <f t="shared" si="18"/>
        <v>0</v>
      </c>
      <c r="BJ102" s="24" t="s">
        <v>80</v>
      </c>
      <c r="BK102" s="204">
        <f t="shared" si="19"/>
        <v>0</v>
      </c>
      <c r="BL102" s="24" t="s">
        <v>566</v>
      </c>
      <c r="BM102" s="24" t="s">
        <v>296</v>
      </c>
    </row>
    <row r="103" spans="2:65" s="1" customFormat="1" ht="22.5" customHeight="1">
      <c r="B103" s="41"/>
      <c r="C103" s="193" t="s">
        <v>214</v>
      </c>
      <c r="D103" s="193" t="s">
        <v>140</v>
      </c>
      <c r="E103" s="194" t="s">
        <v>1069</v>
      </c>
      <c r="F103" s="195" t="s">
        <v>1070</v>
      </c>
      <c r="G103" s="196" t="s">
        <v>267</v>
      </c>
      <c r="H103" s="197">
        <v>21</v>
      </c>
      <c r="I103" s="198"/>
      <c r="J103" s="199">
        <f t="shared" si="10"/>
        <v>0</v>
      </c>
      <c r="K103" s="195" t="s">
        <v>21</v>
      </c>
      <c r="L103" s="61"/>
      <c r="M103" s="200" t="s">
        <v>21</v>
      </c>
      <c r="N103" s="201" t="s">
        <v>43</v>
      </c>
      <c r="O103" s="42"/>
      <c r="P103" s="202">
        <f t="shared" si="11"/>
        <v>0</v>
      </c>
      <c r="Q103" s="202">
        <v>0</v>
      </c>
      <c r="R103" s="202">
        <f t="shared" si="12"/>
        <v>0</v>
      </c>
      <c r="S103" s="202">
        <v>0</v>
      </c>
      <c r="T103" s="203">
        <f t="shared" si="13"/>
        <v>0</v>
      </c>
      <c r="AR103" s="24" t="s">
        <v>566</v>
      </c>
      <c r="AT103" s="24" t="s">
        <v>140</v>
      </c>
      <c r="AU103" s="24" t="s">
        <v>82</v>
      </c>
      <c r="AY103" s="24" t="s">
        <v>138</v>
      </c>
      <c r="BE103" s="204">
        <f t="shared" si="14"/>
        <v>0</v>
      </c>
      <c r="BF103" s="204">
        <f t="shared" si="15"/>
        <v>0</v>
      </c>
      <c r="BG103" s="204">
        <f t="shared" si="16"/>
        <v>0</v>
      </c>
      <c r="BH103" s="204">
        <f t="shared" si="17"/>
        <v>0</v>
      </c>
      <c r="BI103" s="204">
        <f t="shared" si="18"/>
        <v>0</v>
      </c>
      <c r="BJ103" s="24" t="s">
        <v>80</v>
      </c>
      <c r="BK103" s="204">
        <f t="shared" si="19"/>
        <v>0</v>
      </c>
      <c r="BL103" s="24" t="s">
        <v>566</v>
      </c>
      <c r="BM103" s="24" t="s">
        <v>311</v>
      </c>
    </row>
    <row r="104" spans="2:65" s="1" customFormat="1" ht="22.5" customHeight="1">
      <c r="B104" s="41"/>
      <c r="C104" s="260" t="s">
        <v>10</v>
      </c>
      <c r="D104" s="260" t="s">
        <v>369</v>
      </c>
      <c r="E104" s="261" t="s">
        <v>1071</v>
      </c>
      <c r="F104" s="262" t="s">
        <v>1072</v>
      </c>
      <c r="G104" s="263" t="s">
        <v>267</v>
      </c>
      <c r="H104" s="264">
        <v>6</v>
      </c>
      <c r="I104" s="265"/>
      <c r="J104" s="266">
        <f t="shared" si="10"/>
        <v>0</v>
      </c>
      <c r="K104" s="262" t="s">
        <v>21</v>
      </c>
      <c r="L104" s="267"/>
      <c r="M104" s="268" t="s">
        <v>21</v>
      </c>
      <c r="N104" s="269" t="s">
        <v>43</v>
      </c>
      <c r="O104" s="42"/>
      <c r="P104" s="202">
        <f t="shared" si="11"/>
        <v>0</v>
      </c>
      <c r="Q104" s="202">
        <v>0</v>
      </c>
      <c r="R104" s="202">
        <f t="shared" si="12"/>
        <v>0</v>
      </c>
      <c r="S104" s="202">
        <v>0</v>
      </c>
      <c r="T104" s="203">
        <f t="shared" si="13"/>
        <v>0</v>
      </c>
      <c r="AR104" s="24" t="s">
        <v>1060</v>
      </c>
      <c r="AT104" s="24" t="s">
        <v>369</v>
      </c>
      <c r="AU104" s="24" t="s">
        <v>82</v>
      </c>
      <c r="AY104" s="24" t="s">
        <v>138</v>
      </c>
      <c r="BE104" s="204">
        <f t="shared" si="14"/>
        <v>0</v>
      </c>
      <c r="BF104" s="204">
        <f t="shared" si="15"/>
        <v>0</v>
      </c>
      <c r="BG104" s="204">
        <f t="shared" si="16"/>
        <v>0</v>
      </c>
      <c r="BH104" s="204">
        <f t="shared" si="17"/>
        <v>0</v>
      </c>
      <c r="BI104" s="204">
        <f t="shared" si="18"/>
        <v>0</v>
      </c>
      <c r="BJ104" s="24" t="s">
        <v>80</v>
      </c>
      <c r="BK104" s="204">
        <f t="shared" si="19"/>
        <v>0</v>
      </c>
      <c r="BL104" s="24" t="s">
        <v>566</v>
      </c>
      <c r="BM104" s="24" t="s">
        <v>324</v>
      </c>
    </row>
    <row r="105" spans="2:65" s="1" customFormat="1" ht="22.5" customHeight="1">
      <c r="B105" s="41"/>
      <c r="C105" s="260" t="s">
        <v>223</v>
      </c>
      <c r="D105" s="260" t="s">
        <v>369</v>
      </c>
      <c r="E105" s="261" t="s">
        <v>1073</v>
      </c>
      <c r="F105" s="262" t="s">
        <v>1074</v>
      </c>
      <c r="G105" s="263" t="s">
        <v>267</v>
      </c>
      <c r="H105" s="264">
        <v>4</v>
      </c>
      <c r="I105" s="265"/>
      <c r="J105" s="266">
        <f t="shared" si="10"/>
        <v>0</v>
      </c>
      <c r="K105" s="262" t="s">
        <v>21</v>
      </c>
      <c r="L105" s="267"/>
      <c r="M105" s="268" t="s">
        <v>21</v>
      </c>
      <c r="N105" s="269" t="s">
        <v>43</v>
      </c>
      <c r="O105" s="42"/>
      <c r="P105" s="202">
        <f t="shared" si="11"/>
        <v>0</v>
      </c>
      <c r="Q105" s="202">
        <v>0</v>
      </c>
      <c r="R105" s="202">
        <f t="shared" si="12"/>
        <v>0</v>
      </c>
      <c r="S105" s="202">
        <v>0</v>
      </c>
      <c r="T105" s="203">
        <f t="shared" si="13"/>
        <v>0</v>
      </c>
      <c r="AR105" s="24" t="s">
        <v>1060</v>
      </c>
      <c r="AT105" s="24" t="s">
        <v>369</v>
      </c>
      <c r="AU105" s="24" t="s">
        <v>82</v>
      </c>
      <c r="AY105" s="24" t="s">
        <v>138</v>
      </c>
      <c r="BE105" s="204">
        <f t="shared" si="14"/>
        <v>0</v>
      </c>
      <c r="BF105" s="204">
        <f t="shared" si="15"/>
        <v>0</v>
      </c>
      <c r="BG105" s="204">
        <f t="shared" si="16"/>
        <v>0</v>
      </c>
      <c r="BH105" s="204">
        <f t="shared" si="17"/>
        <v>0</v>
      </c>
      <c r="BI105" s="204">
        <f t="shared" si="18"/>
        <v>0</v>
      </c>
      <c r="BJ105" s="24" t="s">
        <v>80</v>
      </c>
      <c r="BK105" s="204">
        <f t="shared" si="19"/>
        <v>0</v>
      </c>
      <c r="BL105" s="24" t="s">
        <v>566</v>
      </c>
      <c r="BM105" s="24" t="s">
        <v>347</v>
      </c>
    </row>
    <row r="106" spans="2:65" s="1" customFormat="1" ht="22.5" customHeight="1">
      <c r="B106" s="41"/>
      <c r="C106" s="260" t="s">
        <v>230</v>
      </c>
      <c r="D106" s="260" t="s">
        <v>369</v>
      </c>
      <c r="E106" s="261" t="s">
        <v>1075</v>
      </c>
      <c r="F106" s="262" t="s">
        <v>1076</v>
      </c>
      <c r="G106" s="263" t="s">
        <v>267</v>
      </c>
      <c r="H106" s="264">
        <v>11</v>
      </c>
      <c r="I106" s="265"/>
      <c r="J106" s="266">
        <f t="shared" si="10"/>
        <v>0</v>
      </c>
      <c r="K106" s="262" t="s">
        <v>21</v>
      </c>
      <c r="L106" s="267"/>
      <c r="M106" s="268" t="s">
        <v>21</v>
      </c>
      <c r="N106" s="269" t="s">
        <v>43</v>
      </c>
      <c r="O106" s="42"/>
      <c r="P106" s="202">
        <f t="shared" si="11"/>
        <v>0</v>
      </c>
      <c r="Q106" s="202">
        <v>0</v>
      </c>
      <c r="R106" s="202">
        <f t="shared" si="12"/>
        <v>0</v>
      </c>
      <c r="S106" s="202">
        <v>0</v>
      </c>
      <c r="T106" s="203">
        <f t="shared" si="13"/>
        <v>0</v>
      </c>
      <c r="AR106" s="24" t="s">
        <v>1060</v>
      </c>
      <c r="AT106" s="24" t="s">
        <v>369</v>
      </c>
      <c r="AU106" s="24" t="s">
        <v>82</v>
      </c>
      <c r="AY106" s="24" t="s">
        <v>138</v>
      </c>
      <c r="BE106" s="204">
        <f t="shared" si="14"/>
        <v>0</v>
      </c>
      <c r="BF106" s="204">
        <f t="shared" si="15"/>
        <v>0</v>
      </c>
      <c r="BG106" s="204">
        <f t="shared" si="16"/>
        <v>0</v>
      </c>
      <c r="BH106" s="204">
        <f t="shared" si="17"/>
        <v>0</v>
      </c>
      <c r="BI106" s="204">
        <f t="shared" si="18"/>
        <v>0</v>
      </c>
      <c r="BJ106" s="24" t="s">
        <v>80</v>
      </c>
      <c r="BK106" s="204">
        <f t="shared" si="19"/>
        <v>0</v>
      </c>
      <c r="BL106" s="24" t="s">
        <v>566</v>
      </c>
      <c r="BM106" s="24" t="s">
        <v>357</v>
      </c>
    </row>
    <row r="107" spans="2:65" s="1" customFormat="1" ht="31.5" customHeight="1">
      <c r="B107" s="41"/>
      <c r="C107" s="193" t="s">
        <v>242</v>
      </c>
      <c r="D107" s="193" t="s">
        <v>140</v>
      </c>
      <c r="E107" s="194" t="s">
        <v>1077</v>
      </c>
      <c r="F107" s="195" t="s">
        <v>1078</v>
      </c>
      <c r="G107" s="196" t="s">
        <v>250</v>
      </c>
      <c r="H107" s="197">
        <v>17</v>
      </c>
      <c r="I107" s="198"/>
      <c r="J107" s="199">
        <f t="shared" si="10"/>
        <v>0</v>
      </c>
      <c r="K107" s="195" t="s">
        <v>21</v>
      </c>
      <c r="L107" s="61"/>
      <c r="M107" s="200" t="s">
        <v>21</v>
      </c>
      <c r="N107" s="201" t="s">
        <v>43</v>
      </c>
      <c r="O107" s="42"/>
      <c r="P107" s="202">
        <f t="shared" si="11"/>
        <v>0</v>
      </c>
      <c r="Q107" s="202">
        <v>0</v>
      </c>
      <c r="R107" s="202">
        <f t="shared" si="12"/>
        <v>0</v>
      </c>
      <c r="S107" s="202">
        <v>0</v>
      </c>
      <c r="T107" s="203">
        <f t="shared" si="13"/>
        <v>0</v>
      </c>
      <c r="AR107" s="24" t="s">
        <v>566</v>
      </c>
      <c r="AT107" s="24" t="s">
        <v>140</v>
      </c>
      <c r="AU107" s="24" t="s">
        <v>82</v>
      </c>
      <c r="AY107" s="24" t="s">
        <v>138</v>
      </c>
      <c r="BE107" s="204">
        <f t="shared" si="14"/>
        <v>0</v>
      </c>
      <c r="BF107" s="204">
        <f t="shared" si="15"/>
        <v>0</v>
      </c>
      <c r="BG107" s="204">
        <f t="shared" si="16"/>
        <v>0</v>
      </c>
      <c r="BH107" s="204">
        <f t="shared" si="17"/>
        <v>0</v>
      </c>
      <c r="BI107" s="204">
        <f t="shared" si="18"/>
        <v>0</v>
      </c>
      <c r="BJ107" s="24" t="s">
        <v>80</v>
      </c>
      <c r="BK107" s="204">
        <f t="shared" si="19"/>
        <v>0</v>
      </c>
      <c r="BL107" s="24" t="s">
        <v>566</v>
      </c>
      <c r="BM107" s="24" t="s">
        <v>374</v>
      </c>
    </row>
    <row r="108" spans="2:65" s="1" customFormat="1" ht="22.5" customHeight="1">
      <c r="B108" s="41"/>
      <c r="C108" s="260" t="s">
        <v>247</v>
      </c>
      <c r="D108" s="260" t="s">
        <v>369</v>
      </c>
      <c r="E108" s="261" t="s">
        <v>1079</v>
      </c>
      <c r="F108" s="262" t="s">
        <v>1080</v>
      </c>
      <c r="G108" s="263" t="s">
        <v>250</v>
      </c>
      <c r="H108" s="264">
        <v>17</v>
      </c>
      <c r="I108" s="265"/>
      <c r="J108" s="266">
        <f t="shared" si="10"/>
        <v>0</v>
      </c>
      <c r="K108" s="262" t="s">
        <v>21</v>
      </c>
      <c r="L108" s="267"/>
      <c r="M108" s="268" t="s">
        <v>21</v>
      </c>
      <c r="N108" s="269" t="s">
        <v>43</v>
      </c>
      <c r="O108" s="42"/>
      <c r="P108" s="202">
        <f t="shared" si="11"/>
        <v>0</v>
      </c>
      <c r="Q108" s="202">
        <v>0</v>
      </c>
      <c r="R108" s="202">
        <f t="shared" si="12"/>
        <v>0</v>
      </c>
      <c r="S108" s="202">
        <v>0</v>
      </c>
      <c r="T108" s="203">
        <f t="shared" si="13"/>
        <v>0</v>
      </c>
      <c r="AR108" s="24" t="s">
        <v>1060</v>
      </c>
      <c r="AT108" s="24" t="s">
        <v>369</v>
      </c>
      <c r="AU108" s="24" t="s">
        <v>82</v>
      </c>
      <c r="AY108" s="24" t="s">
        <v>138</v>
      </c>
      <c r="BE108" s="204">
        <f t="shared" si="14"/>
        <v>0</v>
      </c>
      <c r="BF108" s="204">
        <f t="shared" si="15"/>
        <v>0</v>
      </c>
      <c r="BG108" s="204">
        <f t="shared" si="16"/>
        <v>0</v>
      </c>
      <c r="BH108" s="204">
        <f t="shared" si="17"/>
        <v>0</v>
      </c>
      <c r="BI108" s="204">
        <f t="shared" si="18"/>
        <v>0</v>
      </c>
      <c r="BJ108" s="24" t="s">
        <v>80</v>
      </c>
      <c r="BK108" s="204">
        <f t="shared" si="19"/>
        <v>0</v>
      </c>
      <c r="BL108" s="24" t="s">
        <v>566</v>
      </c>
      <c r="BM108" s="24" t="s">
        <v>390</v>
      </c>
    </row>
    <row r="109" spans="2:47" s="1" customFormat="1" ht="27">
      <c r="B109" s="41"/>
      <c r="C109" s="63"/>
      <c r="D109" s="221" t="s">
        <v>160</v>
      </c>
      <c r="E109" s="63"/>
      <c r="F109" s="231" t="s">
        <v>1081</v>
      </c>
      <c r="G109" s="63"/>
      <c r="H109" s="63"/>
      <c r="I109" s="163"/>
      <c r="J109" s="63"/>
      <c r="K109" s="63"/>
      <c r="L109" s="61"/>
      <c r="M109" s="207"/>
      <c r="N109" s="42"/>
      <c r="O109" s="42"/>
      <c r="P109" s="42"/>
      <c r="Q109" s="42"/>
      <c r="R109" s="42"/>
      <c r="S109" s="42"/>
      <c r="T109" s="78"/>
      <c r="AT109" s="24" t="s">
        <v>160</v>
      </c>
      <c r="AU109" s="24" t="s">
        <v>82</v>
      </c>
    </row>
    <row r="110" spans="2:65" s="1" customFormat="1" ht="31.5" customHeight="1">
      <c r="B110" s="41"/>
      <c r="C110" s="193" t="s">
        <v>254</v>
      </c>
      <c r="D110" s="193" t="s">
        <v>140</v>
      </c>
      <c r="E110" s="194" t="s">
        <v>1082</v>
      </c>
      <c r="F110" s="195" t="s">
        <v>1083</v>
      </c>
      <c r="G110" s="196" t="s">
        <v>250</v>
      </c>
      <c r="H110" s="197">
        <v>8</v>
      </c>
      <c r="I110" s="198"/>
      <c r="J110" s="199">
        <f>ROUND(I110*H110,2)</f>
        <v>0</v>
      </c>
      <c r="K110" s="195" t="s">
        <v>21</v>
      </c>
      <c r="L110" s="61"/>
      <c r="M110" s="200" t="s">
        <v>21</v>
      </c>
      <c r="N110" s="201" t="s">
        <v>43</v>
      </c>
      <c r="O110" s="42"/>
      <c r="P110" s="202">
        <f>O110*H110</f>
        <v>0</v>
      </c>
      <c r="Q110" s="202">
        <v>0</v>
      </c>
      <c r="R110" s="202">
        <f>Q110*H110</f>
        <v>0</v>
      </c>
      <c r="S110" s="202">
        <v>0</v>
      </c>
      <c r="T110" s="203">
        <f>S110*H110</f>
        <v>0</v>
      </c>
      <c r="AR110" s="24" t="s">
        <v>566</v>
      </c>
      <c r="AT110" s="24" t="s">
        <v>140</v>
      </c>
      <c r="AU110" s="24" t="s">
        <v>82</v>
      </c>
      <c r="AY110" s="24" t="s">
        <v>138</v>
      </c>
      <c r="BE110" s="204">
        <f>IF(N110="základní",J110,0)</f>
        <v>0</v>
      </c>
      <c r="BF110" s="204">
        <f>IF(N110="snížená",J110,0)</f>
        <v>0</v>
      </c>
      <c r="BG110" s="204">
        <f>IF(N110="zákl. přenesená",J110,0)</f>
        <v>0</v>
      </c>
      <c r="BH110" s="204">
        <f>IF(N110="sníž. přenesená",J110,0)</f>
        <v>0</v>
      </c>
      <c r="BI110" s="204">
        <f>IF(N110="nulová",J110,0)</f>
        <v>0</v>
      </c>
      <c r="BJ110" s="24" t="s">
        <v>80</v>
      </c>
      <c r="BK110" s="204">
        <f>ROUND(I110*H110,2)</f>
        <v>0</v>
      </c>
      <c r="BL110" s="24" t="s">
        <v>566</v>
      </c>
      <c r="BM110" s="24" t="s">
        <v>406</v>
      </c>
    </row>
    <row r="111" spans="2:65" s="1" customFormat="1" ht="22.5" customHeight="1">
      <c r="B111" s="41"/>
      <c r="C111" s="260" t="s">
        <v>9</v>
      </c>
      <c r="D111" s="260" t="s">
        <v>369</v>
      </c>
      <c r="E111" s="261" t="s">
        <v>1084</v>
      </c>
      <c r="F111" s="262" t="s">
        <v>1085</v>
      </c>
      <c r="G111" s="263" t="s">
        <v>250</v>
      </c>
      <c r="H111" s="264">
        <v>6</v>
      </c>
      <c r="I111" s="265"/>
      <c r="J111" s="266">
        <f>ROUND(I111*H111,2)</f>
        <v>0</v>
      </c>
      <c r="K111" s="262" t="s">
        <v>21</v>
      </c>
      <c r="L111" s="267"/>
      <c r="M111" s="268" t="s">
        <v>21</v>
      </c>
      <c r="N111" s="269" t="s">
        <v>43</v>
      </c>
      <c r="O111" s="42"/>
      <c r="P111" s="202">
        <f>O111*H111</f>
        <v>0</v>
      </c>
      <c r="Q111" s="202">
        <v>0</v>
      </c>
      <c r="R111" s="202">
        <f>Q111*H111</f>
        <v>0</v>
      </c>
      <c r="S111" s="202">
        <v>0</v>
      </c>
      <c r="T111" s="203">
        <f>S111*H111</f>
        <v>0</v>
      </c>
      <c r="AR111" s="24" t="s">
        <v>1060</v>
      </c>
      <c r="AT111" s="24" t="s">
        <v>369</v>
      </c>
      <c r="AU111" s="24" t="s">
        <v>82</v>
      </c>
      <c r="AY111" s="24" t="s">
        <v>138</v>
      </c>
      <c r="BE111" s="204">
        <f>IF(N111="základní",J111,0)</f>
        <v>0</v>
      </c>
      <c r="BF111" s="204">
        <f>IF(N111="snížená",J111,0)</f>
        <v>0</v>
      </c>
      <c r="BG111" s="204">
        <f>IF(N111="zákl. přenesená",J111,0)</f>
        <v>0</v>
      </c>
      <c r="BH111" s="204">
        <f>IF(N111="sníž. přenesená",J111,0)</f>
        <v>0</v>
      </c>
      <c r="BI111" s="204">
        <f>IF(N111="nulová",J111,0)</f>
        <v>0</v>
      </c>
      <c r="BJ111" s="24" t="s">
        <v>80</v>
      </c>
      <c r="BK111" s="204">
        <f>ROUND(I111*H111,2)</f>
        <v>0</v>
      </c>
      <c r="BL111" s="24" t="s">
        <v>566</v>
      </c>
      <c r="BM111" s="24" t="s">
        <v>419</v>
      </c>
    </row>
    <row r="112" spans="2:47" s="1" customFormat="1" ht="27">
      <c r="B112" s="41"/>
      <c r="C112" s="63"/>
      <c r="D112" s="221" t="s">
        <v>160</v>
      </c>
      <c r="E112" s="63"/>
      <c r="F112" s="231" t="s">
        <v>1086</v>
      </c>
      <c r="G112" s="63"/>
      <c r="H112" s="63"/>
      <c r="I112" s="163"/>
      <c r="J112" s="63"/>
      <c r="K112" s="63"/>
      <c r="L112" s="61"/>
      <c r="M112" s="207"/>
      <c r="N112" s="42"/>
      <c r="O112" s="42"/>
      <c r="P112" s="42"/>
      <c r="Q112" s="42"/>
      <c r="R112" s="42"/>
      <c r="S112" s="42"/>
      <c r="T112" s="78"/>
      <c r="AT112" s="24" t="s">
        <v>160</v>
      </c>
      <c r="AU112" s="24" t="s">
        <v>82</v>
      </c>
    </row>
    <row r="113" spans="2:65" s="1" customFormat="1" ht="22.5" customHeight="1">
      <c r="B113" s="41"/>
      <c r="C113" s="260" t="s">
        <v>264</v>
      </c>
      <c r="D113" s="260" t="s">
        <v>369</v>
      </c>
      <c r="E113" s="261" t="s">
        <v>1087</v>
      </c>
      <c r="F113" s="262" t="s">
        <v>1088</v>
      </c>
      <c r="G113" s="263" t="s">
        <v>250</v>
      </c>
      <c r="H113" s="264">
        <v>2</v>
      </c>
      <c r="I113" s="265"/>
      <c r="J113" s="266">
        <f>ROUND(I113*H113,2)</f>
        <v>0</v>
      </c>
      <c r="K113" s="262" t="s">
        <v>21</v>
      </c>
      <c r="L113" s="267"/>
      <c r="M113" s="268" t="s">
        <v>21</v>
      </c>
      <c r="N113" s="269" t="s">
        <v>43</v>
      </c>
      <c r="O113" s="42"/>
      <c r="P113" s="202">
        <f>O113*H113</f>
        <v>0</v>
      </c>
      <c r="Q113" s="202">
        <v>0</v>
      </c>
      <c r="R113" s="202">
        <f>Q113*H113</f>
        <v>0</v>
      </c>
      <c r="S113" s="202">
        <v>0</v>
      </c>
      <c r="T113" s="203">
        <f>S113*H113</f>
        <v>0</v>
      </c>
      <c r="AR113" s="24" t="s">
        <v>1060</v>
      </c>
      <c r="AT113" s="24" t="s">
        <v>369</v>
      </c>
      <c r="AU113" s="24" t="s">
        <v>82</v>
      </c>
      <c r="AY113" s="24" t="s">
        <v>138</v>
      </c>
      <c r="BE113" s="204">
        <f>IF(N113="základní",J113,0)</f>
        <v>0</v>
      </c>
      <c r="BF113" s="204">
        <f>IF(N113="snížená",J113,0)</f>
        <v>0</v>
      </c>
      <c r="BG113" s="204">
        <f>IF(N113="zákl. přenesená",J113,0)</f>
        <v>0</v>
      </c>
      <c r="BH113" s="204">
        <f>IF(N113="sníž. přenesená",J113,0)</f>
        <v>0</v>
      </c>
      <c r="BI113" s="204">
        <f>IF(N113="nulová",J113,0)</f>
        <v>0</v>
      </c>
      <c r="BJ113" s="24" t="s">
        <v>80</v>
      </c>
      <c r="BK113" s="204">
        <f>ROUND(I113*H113,2)</f>
        <v>0</v>
      </c>
      <c r="BL113" s="24" t="s">
        <v>566</v>
      </c>
      <c r="BM113" s="24" t="s">
        <v>440</v>
      </c>
    </row>
    <row r="114" spans="2:47" s="1" customFormat="1" ht="27">
      <c r="B114" s="41"/>
      <c r="C114" s="63"/>
      <c r="D114" s="221" t="s">
        <v>160</v>
      </c>
      <c r="E114" s="63"/>
      <c r="F114" s="231" t="s">
        <v>1089</v>
      </c>
      <c r="G114" s="63"/>
      <c r="H114" s="63"/>
      <c r="I114" s="163"/>
      <c r="J114" s="63"/>
      <c r="K114" s="63"/>
      <c r="L114" s="61"/>
      <c r="M114" s="207"/>
      <c r="N114" s="42"/>
      <c r="O114" s="42"/>
      <c r="P114" s="42"/>
      <c r="Q114" s="42"/>
      <c r="R114" s="42"/>
      <c r="S114" s="42"/>
      <c r="T114" s="78"/>
      <c r="AT114" s="24" t="s">
        <v>160</v>
      </c>
      <c r="AU114" s="24" t="s">
        <v>82</v>
      </c>
    </row>
    <row r="115" spans="2:65" s="1" customFormat="1" ht="22.5" customHeight="1">
      <c r="B115" s="41"/>
      <c r="C115" s="193" t="s">
        <v>272</v>
      </c>
      <c r="D115" s="193" t="s">
        <v>140</v>
      </c>
      <c r="E115" s="194" t="s">
        <v>1090</v>
      </c>
      <c r="F115" s="195" t="s">
        <v>1091</v>
      </c>
      <c r="G115" s="196" t="s">
        <v>250</v>
      </c>
      <c r="H115" s="197">
        <v>3</v>
      </c>
      <c r="I115" s="198"/>
      <c r="J115" s="199">
        <f aca="true" t="shared" si="20" ref="J115:J123">ROUND(I115*H115,2)</f>
        <v>0</v>
      </c>
      <c r="K115" s="195" t="s">
        <v>21</v>
      </c>
      <c r="L115" s="61"/>
      <c r="M115" s="200" t="s">
        <v>21</v>
      </c>
      <c r="N115" s="201" t="s">
        <v>43</v>
      </c>
      <c r="O115" s="42"/>
      <c r="P115" s="202">
        <f aca="true" t="shared" si="21" ref="P115:P123">O115*H115</f>
        <v>0</v>
      </c>
      <c r="Q115" s="202">
        <v>0</v>
      </c>
      <c r="R115" s="202">
        <f aca="true" t="shared" si="22" ref="R115:R123">Q115*H115</f>
        <v>0</v>
      </c>
      <c r="S115" s="202">
        <v>0</v>
      </c>
      <c r="T115" s="203">
        <f aca="true" t="shared" si="23" ref="T115:T123">S115*H115</f>
        <v>0</v>
      </c>
      <c r="AR115" s="24" t="s">
        <v>566</v>
      </c>
      <c r="AT115" s="24" t="s">
        <v>140</v>
      </c>
      <c r="AU115" s="24" t="s">
        <v>82</v>
      </c>
      <c r="AY115" s="24" t="s">
        <v>138</v>
      </c>
      <c r="BE115" s="204">
        <f aca="true" t="shared" si="24" ref="BE115:BE123">IF(N115="základní",J115,0)</f>
        <v>0</v>
      </c>
      <c r="BF115" s="204">
        <f aca="true" t="shared" si="25" ref="BF115:BF123">IF(N115="snížená",J115,0)</f>
        <v>0</v>
      </c>
      <c r="BG115" s="204">
        <f aca="true" t="shared" si="26" ref="BG115:BG123">IF(N115="zákl. přenesená",J115,0)</f>
        <v>0</v>
      </c>
      <c r="BH115" s="204">
        <f aca="true" t="shared" si="27" ref="BH115:BH123">IF(N115="sníž. přenesená",J115,0)</f>
        <v>0</v>
      </c>
      <c r="BI115" s="204">
        <f aca="true" t="shared" si="28" ref="BI115:BI123">IF(N115="nulová",J115,0)</f>
        <v>0</v>
      </c>
      <c r="BJ115" s="24" t="s">
        <v>80</v>
      </c>
      <c r="BK115" s="204">
        <f aca="true" t="shared" si="29" ref="BK115:BK123">ROUND(I115*H115,2)</f>
        <v>0</v>
      </c>
      <c r="BL115" s="24" t="s">
        <v>566</v>
      </c>
      <c r="BM115" s="24" t="s">
        <v>451</v>
      </c>
    </row>
    <row r="116" spans="2:65" s="1" customFormat="1" ht="22.5" customHeight="1">
      <c r="B116" s="41"/>
      <c r="C116" s="260" t="s">
        <v>282</v>
      </c>
      <c r="D116" s="260" t="s">
        <v>369</v>
      </c>
      <c r="E116" s="261" t="s">
        <v>1092</v>
      </c>
      <c r="F116" s="262" t="s">
        <v>1093</v>
      </c>
      <c r="G116" s="263" t="s">
        <v>250</v>
      </c>
      <c r="H116" s="264">
        <v>3</v>
      </c>
      <c r="I116" s="265"/>
      <c r="J116" s="266">
        <f t="shared" si="20"/>
        <v>0</v>
      </c>
      <c r="K116" s="262" t="s">
        <v>21</v>
      </c>
      <c r="L116" s="267"/>
      <c r="M116" s="268" t="s">
        <v>21</v>
      </c>
      <c r="N116" s="269" t="s">
        <v>43</v>
      </c>
      <c r="O116" s="42"/>
      <c r="P116" s="202">
        <f t="shared" si="21"/>
        <v>0</v>
      </c>
      <c r="Q116" s="202">
        <v>0</v>
      </c>
      <c r="R116" s="202">
        <f t="shared" si="22"/>
        <v>0</v>
      </c>
      <c r="S116" s="202">
        <v>0</v>
      </c>
      <c r="T116" s="203">
        <f t="shared" si="23"/>
        <v>0</v>
      </c>
      <c r="AR116" s="24" t="s">
        <v>1060</v>
      </c>
      <c r="AT116" s="24" t="s">
        <v>369</v>
      </c>
      <c r="AU116" s="24" t="s">
        <v>82</v>
      </c>
      <c r="AY116" s="24" t="s">
        <v>138</v>
      </c>
      <c r="BE116" s="204">
        <f t="shared" si="24"/>
        <v>0</v>
      </c>
      <c r="BF116" s="204">
        <f t="shared" si="25"/>
        <v>0</v>
      </c>
      <c r="BG116" s="204">
        <f t="shared" si="26"/>
        <v>0</v>
      </c>
      <c r="BH116" s="204">
        <f t="shared" si="27"/>
        <v>0</v>
      </c>
      <c r="BI116" s="204">
        <f t="shared" si="28"/>
        <v>0</v>
      </c>
      <c r="BJ116" s="24" t="s">
        <v>80</v>
      </c>
      <c r="BK116" s="204">
        <f t="shared" si="29"/>
        <v>0</v>
      </c>
      <c r="BL116" s="24" t="s">
        <v>566</v>
      </c>
      <c r="BM116" s="24" t="s">
        <v>464</v>
      </c>
    </row>
    <row r="117" spans="2:65" s="1" customFormat="1" ht="22.5" customHeight="1">
      <c r="B117" s="41"/>
      <c r="C117" s="193" t="s">
        <v>288</v>
      </c>
      <c r="D117" s="193" t="s">
        <v>140</v>
      </c>
      <c r="E117" s="194" t="s">
        <v>1094</v>
      </c>
      <c r="F117" s="195" t="s">
        <v>1095</v>
      </c>
      <c r="G117" s="196" t="s">
        <v>250</v>
      </c>
      <c r="H117" s="197">
        <v>8</v>
      </c>
      <c r="I117" s="198"/>
      <c r="J117" s="199">
        <f t="shared" si="20"/>
        <v>0</v>
      </c>
      <c r="K117" s="195" t="s">
        <v>21</v>
      </c>
      <c r="L117" s="61"/>
      <c r="M117" s="200" t="s">
        <v>21</v>
      </c>
      <c r="N117" s="201" t="s">
        <v>43</v>
      </c>
      <c r="O117" s="42"/>
      <c r="P117" s="202">
        <f t="shared" si="21"/>
        <v>0</v>
      </c>
      <c r="Q117" s="202">
        <v>0</v>
      </c>
      <c r="R117" s="202">
        <f t="shared" si="22"/>
        <v>0</v>
      </c>
      <c r="S117" s="202">
        <v>0</v>
      </c>
      <c r="T117" s="203">
        <f t="shared" si="23"/>
        <v>0</v>
      </c>
      <c r="AR117" s="24" t="s">
        <v>566</v>
      </c>
      <c r="AT117" s="24" t="s">
        <v>140</v>
      </c>
      <c r="AU117" s="24" t="s">
        <v>82</v>
      </c>
      <c r="AY117" s="24" t="s">
        <v>138</v>
      </c>
      <c r="BE117" s="204">
        <f t="shared" si="24"/>
        <v>0</v>
      </c>
      <c r="BF117" s="204">
        <f t="shared" si="25"/>
        <v>0</v>
      </c>
      <c r="BG117" s="204">
        <f t="shared" si="26"/>
        <v>0</v>
      </c>
      <c r="BH117" s="204">
        <f t="shared" si="27"/>
        <v>0</v>
      </c>
      <c r="BI117" s="204">
        <f t="shared" si="28"/>
        <v>0</v>
      </c>
      <c r="BJ117" s="24" t="s">
        <v>80</v>
      </c>
      <c r="BK117" s="204">
        <f t="shared" si="29"/>
        <v>0</v>
      </c>
      <c r="BL117" s="24" t="s">
        <v>566</v>
      </c>
      <c r="BM117" s="24" t="s">
        <v>475</v>
      </c>
    </row>
    <row r="118" spans="2:65" s="1" customFormat="1" ht="22.5" customHeight="1">
      <c r="B118" s="41"/>
      <c r="C118" s="193" t="s">
        <v>296</v>
      </c>
      <c r="D118" s="193" t="s">
        <v>140</v>
      </c>
      <c r="E118" s="194" t="s">
        <v>1096</v>
      </c>
      <c r="F118" s="195" t="s">
        <v>1097</v>
      </c>
      <c r="G118" s="196" t="s">
        <v>250</v>
      </c>
      <c r="H118" s="197">
        <v>3</v>
      </c>
      <c r="I118" s="198"/>
      <c r="J118" s="199">
        <f t="shared" si="20"/>
        <v>0</v>
      </c>
      <c r="K118" s="195" t="s">
        <v>21</v>
      </c>
      <c r="L118" s="61"/>
      <c r="M118" s="200" t="s">
        <v>21</v>
      </c>
      <c r="N118" s="201" t="s">
        <v>43</v>
      </c>
      <c r="O118" s="42"/>
      <c r="P118" s="202">
        <f t="shared" si="21"/>
        <v>0</v>
      </c>
      <c r="Q118" s="202">
        <v>0</v>
      </c>
      <c r="R118" s="202">
        <f t="shared" si="22"/>
        <v>0</v>
      </c>
      <c r="S118" s="202">
        <v>0</v>
      </c>
      <c r="T118" s="203">
        <f t="shared" si="23"/>
        <v>0</v>
      </c>
      <c r="AR118" s="24" t="s">
        <v>566</v>
      </c>
      <c r="AT118" s="24" t="s">
        <v>140</v>
      </c>
      <c r="AU118" s="24" t="s">
        <v>82</v>
      </c>
      <c r="AY118" s="24" t="s">
        <v>138</v>
      </c>
      <c r="BE118" s="204">
        <f t="shared" si="24"/>
        <v>0</v>
      </c>
      <c r="BF118" s="204">
        <f t="shared" si="25"/>
        <v>0</v>
      </c>
      <c r="BG118" s="204">
        <f t="shared" si="26"/>
        <v>0</v>
      </c>
      <c r="BH118" s="204">
        <f t="shared" si="27"/>
        <v>0</v>
      </c>
      <c r="BI118" s="204">
        <f t="shared" si="28"/>
        <v>0</v>
      </c>
      <c r="BJ118" s="24" t="s">
        <v>80</v>
      </c>
      <c r="BK118" s="204">
        <f t="shared" si="29"/>
        <v>0</v>
      </c>
      <c r="BL118" s="24" t="s">
        <v>566</v>
      </c>
      <c r="BM118" s="24" t="s">
        <v>491</v>
      </c>
    </row>
    <row r="119" spans="2:65" s="1" customFormat="1" ht="22.5" customHeight="1">
      <c r="B119" s="41"/>
      <c r="C119" s="193" t="s">
        <v>300</v>
      </c>
      <c r="D119" s="193" t="s">
        <v>140</v>
      </c>
      <c r="E119" s="194" t="s">
        <v>1098</v>
      </c>
      <c r="F119" s="195" t="s">
        <v>1099</v>
      </c>
      <c r="G119" s="196" t="s">
        <v>250</v>
      </c>
      <c r="H119" s="197">
        <v>18</v>
      </c>
      <c r="I119" s="198"/>
      <c r="J119" s="199">
        <f t="shared" si="20"/>
        <v>0</v>
      </c>
      <c r="K119" s="195" t="s">
        <v>21</v>
      </c>
      <c r="L119" s="61"/>
      <c r="M119" s="200" t="s">
        <v>21</v>
      </c>
      <c r="N119" s="201" t="s">
        <v>43</v>
      </c>
      <c r="O119" s="42"/>
      <c r="P119" s="202">
        <f t="shared" si="21"/>
        <v>0</v>
      </c>
      <c r="Q119" s="202">
        <v>0</v>
      </c>
      <c r="R119" s="202">
        <f t="shared" si="22"/>
        <v>0</v>
      </c>
      <c r="S119" s="202">
        <v>0</v>
      </c>
      <c r="T119" s="203">
        <f t="shared" si="23"/>
        <v>0</v>
      </c>
      <c r="AR119" s="24" t="s">
        <v>566</v>
      </c>
      <c r="AT119" s="24" t="s">
        <v>140</v>
      </c>
      <c r="AU119" s="24" t="s">
        <v>82</v>
      </c>
      <c r="AY119" s="24" t="s">
        <v>138</v>
      </c>
      <c r="BE119" s="204">
        <f t="shared" si="24"/>
        <v>0</v>
      </c>
      <c r="BF119" s="204">
        <f t="shared" si="25"/>
        <v>0</v>
      </c>
      <c r="BG119" s="204">
        <f t="shared" si="26"/>
        <v>0</v>
      </c>
      <c r="BH119" s="204">
        <f t="shared" si="27"/>
        <v>0</v>
      </c>
      <c r="BI119" s="204">
        <f t="shared" si="28"/>
        <v>0</v>
      </c>
      <c r="BJ119" s="24" t="s">
        <v>80</v>
      </c>
      <c r="BK119" s="204">
        <f t="shared" si="29"/>
        <v>0</v>
      </c>
      <c r="BL119" s="24" t="s">
        <v>566</v>
      </c>
      <c r="BM119" s="24" t="s">
        <v>501</v>
      </c>
    </row>
    <row r="120" spans="2:65" s="1" customFormat="1" ht="22.5" customHeight="1">
      <c r="B120" s="41"/>
      <c r="C120" s="193" t="s">
        <v>311</v>
      </c>
      <c r="D120" s="193" t="s">
        <v>140</v>
      </c>
      <c r="E120" s="194" t="s">
        <v>1100</v>
      </c>
      <c r="F120" s="195" t="s">
        <v>1101</v>
      </c>
      <c r="G120" s="196" t="s">
        <v>250</v>
      </c>
      <c r="H120" s="197">
        <v>5</v>
      </c>
      <c r="I120" s="198"/>
      <c r="J120" s="199">
        <f t="shared" si="20"/>
        <v>0</v>
      </c>
      <c r="K120" s="195" t="s">
        <v>21</v>
      </c>
      <c r="L120" s="61"/>
      <c r="M120" s="200" t="s">
        <v>21</v>
      </c>
      <c r="N120" s="201" t="s">
        <v>43</v>
      </c>
      <c r="O120" s="42"/>
      <c r="P120" s="202">
        <f t="shared" si="21"/>
        <v>0</v>
      </c>
      <c r="Q120" s="202">
        <v>0</v>
      </c>
      <c r="R120" s="202">
        <f t="shared" si="22"/>
        <v>0</v>
      </c>
      <c r="S120" s="202">
        <v>0</v>
      </c>
      <c r="T120" s="203">
        <f t="shared" si="23"/>
        <v>0</v>
      </c>
      <c r="AR120" s="24" t="s">
        <v>566</v>
      </c>
      <c r="AT120" s="24" t="s">
        <v>140</v>
      </c>
      <c r="AU120" s="24" t="s">
        <v>82</v>
      </c>
      <c r="AY120" s="24" t="s">
        <v>138</v>
      </c>
      <c r="BE120" s="204">
        <f t="shared" si="24"/>
        <v>0</v>
      </c>
      <c r="BF120" s="204">
        <f t="shared" si="25"/>
        <v>0</v>
      </c>
      <c r="BG120" s="204">
        <f t="shared" si="26"/>
        <v>0</v>
      </c>
      <c r="BH120" s="204">
        <f t="shared" si="27"/>
        <v>0</v>
      </c>
      <c r="BI120" s="204">
        <f t="shared" si="28"/>
        <v>0</v>
      </c>
      <c r="BJ120" s="24" t="s">
        <v>80</v>
      </c>
      <c r="BK120" s="204">
        <f t="shared" si="29"/>
        <v>0</v>
      </c>
      <c r="BL120" s="24" t="s">
        <v>566</v>
      </c>
      <c r="BM120" s="24" t="s">
        <v>518</v>
      </c>
    </row>
    <row r="121" spans="2:65" s="1" customFormat="1" ht="22.5" customHeight="1">
      <c r="B121" s="41"/>
      <c r="C121" s="193" t="s">
        <v>318</v>
      </c>
      <c r="D121" s="193" t="s">
        <v>140</v>
      </c>
      <c r="E121" s="194" t="s">
        <v>1102</v>
      </c>
      <c r="F121" s="195" t="s">
        <v>1103</v>
      </c>
      <c r="G121" s="196" t="s">
        <v>250</v>
      </c>
      <c r="H121" s="197">
        <v>2</v>
      </c>
      <c r="I121" s="198"/>
      <c r="J121" s="199">
        <f t="shared" si="20"/>
        <v>0</v>
      </c>
      <c r="K121" s="195" t="s">
        <v>21</v>
      </c>
      <c r="L121" s="61"/>
      <c r="M121" s="200" t="s">
        <v>21</v>
      </c>
      <c r="N121" s="201" t="s">
        <v>43</v>
      </c>
      <c r="O121" s="42"/>
      <c r="P121" s="202">
        <f t="shared" si="21"/>
        <v>0</v>
      </c>
      <c r="Q121" s="202">
        <v>0</v>
      </c>
      <c r="R121" s="202">
        <f t="shared" si="22"/>
        <v>0</v>
      </c>
      <c r="S121" s="202">
        <v>0</v>
      </c>
      <c r="T121" s="203">
        <f t="shared" si="23"/>
        <v>0</v>
      </c>
      <c r="AR121" s="24" t="s">
        <v>566</v>
      </c>
      <c r="AT121" s="24" t="s">
        <v>140</v>
      </c>
      <c r="AU121" s="24" t="s">
        <v>82</v>
      </c>
      <c r="AY121" s="24" t="s">
        <v>138</v>
      </c>
      <c r="BE121" s="204">
        <f t="shared" si="24"/>
        <v>0</v>
      </c>
      <c r="BF121" s="204">
        <f t="shared" si="25"/>
        <v>0</v>
      </c>
      <c r="BG121" s="204">
        <f t="shared" si="26"/>
        <v>0</v>
      </c>
      <c r="BH121" s="204">
        <f t="shared" si="27"/>
        <v>0</v>
      </c>
      <c r="BI121" s="204">
        <f t="shared" si="28"/>
        <v>0</v>
      </c>
      <c r="BJ121" s="24" t="s">
        <v>80</v>
      </c>
      <c r="BK121" s="204">
        <f t="shared" si="29"/>
        <v>0</v>
      </c>
      <c r="BL121" s="24" t="s">
        <v>566</v>
      </c>
      <c r="BM121" s="24" t="s">
        <v>532</v>
      </c>
    </row>
    <row r="122" spans="2:65" s="1" customFormat="1" ht="22.5" customHeight="1">
      <c r="B122" s="41"/>
      <c r="C122" s="193" t="s">
        <v>324</v>
      </c>
      <c r="D122" s="193" t="s">
        <v>140</v>
      </c>
      <c r="E122" s="194" t="s">
        <v>1104</v>
      </c>
      <c r="F122" s="195" t="s">
        <v>1105</v>
      </c>
      <c r="G122" s="196" t="s">
        <v>250</v>
      </c>
      <c r="H122" s="197">
        <v>1</v>
      </c>
      <c r="I122" s="198"/>
      <c r="J122" s="199">
        <f t="shared" si="20"/>
        <v>0</v>
      </c>
      <c r="K122" s="195" t="s">
        <v>21</v>
      </c>
      <c r="L122" s="61"/>
      <c r="M122" s="200" t="s">
        <v>21</v>
      </c>
      <c r="N122" s="201" t="s">
        <v>43</v>
      </c>
      <c r="O122" s="42"/>
      <c r="P122" s="202">
        <f t="shared" si="21"/>
        <v>0</v>
      </c>
      <c r="Q122" s="202">
        <v>0</v>
      </c>
      <c r="R122" s="202">
        <f t="shared" si="22"/>
        <v>0</v>
      </c>
      <c r="S122" s="202">
        <v>0</v>
      </c>
      <c r="T122" s="203">
        <f t="shared" si="23"/>
        <v>0</v>
      </c>
      <c r="AR122" s="24" t="s">
        <v>566</v>
      </c>
      <c r="AT122" s="24" t="s">
        <v>140</v>
      </c>
      <c r="AU122" s="24" t="s">
        <v>82</v>
      </c>
      <c r="AY122" s="24" t="s">
        <v>138</v>
      </c>
      <c r="BE122" s="204">
        <f t="shared" si="24"/>
        <v>0</v>
      </c>
      <c r="BF122" s="204">
        <f t="shared" si="25"/>
        <v>0</v>
      </c>
      <c r="BG122" s="204">
        <f t="shared" si="26"/>
        <v>0</v>
      </c>
      <c r="BH122" s="204">
        <f t="shared" si="27"/>
        <v>0</v>
      </c>
      <c r="BI122" s="204">
        <f t="shared" si="28"/>
        <v>0</v>
      </c>
      <c r="BJ122" s="24" t="s">
        <v>80</v>
      </c>
      <c r="BK122" s="204">
        <f t="shared" si="29"/>
        <v>0</v>
      </c>
      <c r="BL122" s="24" t="s">
        <v>566</v>
      </c>
      <c r="BM122" s="24" t="s">
        <v>542</v>
      </c>
    </row>
    <row r="123" spans="2:65" s="1" customFormat="1" ht="22.5" customHeight="1">
      <c r="B123" s="41"/>
      <c r="C123" s="260" t="s">
        <v>329</v>
      </c>
      <c r="D123" s="260" t="s">
        <v>369</v>
      </c>
      <c r="E123" s="261" t="s">
        <v>1106</v>
      </c>
      <c r="F123" s="262" t="s">
        <v>1107</v>
      </c>
      <c r="G123" s="263" t="s">
        <v>250</v>
      </c>
      <c r="H123" s="264">
        <v>1</v>
      </c>
      <c r="I123" s="265"/>
      <c r="J123" s="266">
        <f t="shared" si="20"/>
        <v>0</v>
      </c>
      <c r="K123" s="262" t="s">
        <v>21</v>
      </c>
      <c r="L123" s="267"/>
      <c r="M123" s="268" t="s">
        <v>21</v>
      </c>
      <c r="N123" s="269" t="s">
        <v>43</v>
      </c>
      <c r="O123" s="42"/>
      <c r="P123" s="202">
        <f t="shared" si="21"/>
        <v>0</v>
      </c>
      <c r="Q123" s="202">
        <v>0</v>
      </c>
      <c r="R123" s="202">
        <f t="shared" si="22"/>
        <v>0</v>
      </c>
      <c r="S123" s="202">
        <v>0</v>
      </c>
      <c r="T123" s="203">
        <f t="shared" si="23"/>
        <v>0</v>
      </c>
      <c r="AR123" s="24" t="s">
        <v>1060</v>
      </c>
      <c r="AT123" s="24" t="s">
        <v>369</v>
      </c>
      <c r="AU123" s="24" t="s">
        <v>82</v>
      </c>
      <c r="AY123" s="24" t="s">
        <v>138</v>
      </c>
      <c r="BE123" s="204">
        <f t="shared" si="24"/>
        <v>0</v>
      </c>
      <c r="BF123" s="204">
        <f t="shared" si="25"/>
        <v>0</v>
      </c>
      <c r="BG123" s="204">
        <f t="shared" si="26"/>
        <v>0</v>
      </c>
      <c r="BH123" s="204">
        <f t="shared" si="27"/>
        <v>0</v>
      </c>
      <c r="BI123" s="204">
        <f t="shared" si="28"/>
        <v>0</v>
      </c>
      <c r="BJ123" s="24" t="s">
        <v>80</v>
      </c>
      <c r="BK123" s="204">
        <f t="shared" si="29"/>
        <v>0</v>
      </c>
      <c r="BL123" s="24" t="s">
        <v>566</v>
      </c>
      <c r="BM123" s="24" t="s">
        <v>550</v>
      </c>
    </row>
    <row r="124" spans="2:47" s="1" customFormat="1" ht="27">
      <c r="B124" s="41"/>
      <c r="C124" s="63"/>
      <c r="D124" s="221" t="s">
        <v>160</v>
      </c>
      <c r="E124" s="63"/>
      <c r="F124" s="231" t="s">
        <v>1108</v>
      </c>
      <c r="G124" s="63"/>
      <c r="H124" s="63"/>
      <c r="I124" s="163"/>
      <c r="J124" s="63"/>
      <c r="K124" s="63"/>
      <c r="L124" s="61"/>
      <c r="M124" s="207"/>
      <c r="N124" s="42"/>
      <c r="O124" s="42"/>
      <c r="P124" s="42"/>
      <c r="Q124" s="42"/>
      <c r="R124" s="42"/>
      <c r="S124" s="42"/>
      <c r="T124" s="78"/>
      <c r="AT124" s="24" t="s">
        <v>160</v>
      </c>
      <c r="AU124" s="24" t="s">
        <v>82</v>
      </c>
    </row>
    <row r="125" spans="2:65" s="1" customFormat="1" ht="22.5" customHeight="1">
      <c r="B125" s="41"/>
      <c r="C125" s="193" t="s">
        <v>347</v>
      </c>
      <c r="D125" s="193" t="s">
        <v>140</v>
      </c>
      <c r="E125" s="194" t="s">
        <v>1109</v>
      </c>
      <c r="F125" s="195" t="s">
        <v>1110</v>
      </c>
      <c r="G125" s="196" t="s">
        <v>250</v>
      </c>
      <c r="H125" s="197">
        <v>2</v>
      </c>
      <c r="I125" s="198"/>
      <c r="J125" s="199">
        <f>ROUND(I125*H125,2)</f>
        <v>0</v>
      </c>
      <c r="K125" s="195" t="s">
        <v>21</v>
      </c>
      <c r="L125" s="61"/>
      <c r="M125" s="200" t="s">
        <v>21</v>
      </c>
      <c r="N125" s="201" t="s">
        <v>43</v>
      </c>
      <c r="O125" s="42"/>
      <c r="P125" s="202">
        <f>O125*H125</f>
        <v>0</v>
      </c>
      <c r="Q125" s="202">
        <v>0</v>
      </c>
      <c r="R125" s="202">
        <f>Q125*H125</f>
        <v>0</v>
      </c>
      <c r="S125" s="202">
        <v>0</v>
      </c>
      <c r="T125" s="203">
        <f>S125*H125</f>
        <v>0</v>
      </c>
      <c r="AR125" s="24" t="s">
        <v>566</v>
      </c>
      <c r="AT125" s="24" t="s">
        <v>140</v>
      </c>
      <c r="AU125" s="24" t="s">
        <v>82</v>
      </c>
      <c r="AY125" s="24" t="s">
        <v>138</v>
      </c>
      <c r="BE125" s="204">
        <f>IF(N125="základní",J125,0)</f>
        <v>0</v>
      </c>
      <c r="BF125" s="204">
        <f>IF(N125="snížená",J125,0)</f>
        <v>0</v>
      </c>
      <c r="BG125" s="204">
        <f>IF(N125="zákl. přenesená",J125,0)</f>
        <v>0</v>
      </c>
      <c r="BH125" s="204">
        <f>IF(N125="sníž. přenesená",J125,0)</f>
        <v>0</v>
      </c>
      <c r="BI125" s="204">
        <f>IF(N125="nulová",J125,0)</f>
        <v>0</v>
      </c>
      <c r="BJ125" s="24" t="s">
        <v>80</v>
      </c>
      <c r="BK125" s="204">
        <f>ROUND(I125*H125,2)</f>
        <v>0</v>
      </c>
      <c r="BL125" s="24" t="s">
        <v>566</v>
      </c>
      <c r="BM125" s="24" t="s">
        <v>566</v>
      </c>
    </row>
    <row r="126" spans="2:65" s="1" customFormat="1" ht="22.5" customHeight="1">
      <c r="B126" s="41"/>
      <c r="C126" s="260" t="s">
        <v>353</v>
      </c>
      <c r="D126" s="260" t="s">
        <v>369</v>
      </c>
      <c r="E126" s="261" t="s">
        <v>1111</v>
      </c>
      <c r="F126" s="262" t="s">
        <v>1112</v>
      </c>
      <c r="G126" s="263" t="s">
        <v>250</v>
      </c>
      <c r="H126" s="264">
        <v>2</v>
      </c>
      <c r="I126" s="265"/>
      <c r="J126" s="266">
        <f>ROUND(I126*H126,2)</f>
        <v>0</v>
      </c>
      <c r="K126" s="262" t="s">
        <v>21</v>
      </c>
      <c r="L126" s="267"/>
      <c r="M126" s="268" t="s">
        <v>21</v>
      </c>
      <c r="N126" s="269" t="s">
        <v>43</v>
      </c>
      <c r="O126" s="42"/>
      <c r="P126" s="202">
        <f>O126*H126</f>
        <v>0</v>
      </c>
      <c r="Q126" s="202">
        <v>0</v>
      </c>
      <c r="R126" s="202">
        <f>Q126*H126</f>
        <v>0</v>
      </c>
      <c r="S126" s="202">
        <v>0</v>
      </c>
      <c r="T126" s="203">
        <f>S126*H126</f>
        <v>0</v>
      </c>
      <c r="AR126" s="24" t="s">
        <v>1060</v>
      </c>
      <c r="AT126" s="24" t="s">
        <v>369</v>
      </c>
      <c r="AU126" s="24" t="s">
        <v>82</v>
      </c>
      <c r="AY126" s="24" t="s">
        <v>138</v>
      </c>
      <c r="BE126" s="204">
        <f>IF(N126="základní",J126,0)</f>
        <v>0</v>
      </c>
      <c r="BF126" s="204">
        <f>IF(N126="snížená",J126,0)</f>
        <v>0</v>
      </c>
      <c r="BG126" s="204">
        <f>IF(N126="zákl. přenesená",J126,0)</f>
        <v>0</v>
      </c>
      <c r="BH126" s="204">
        <f>IF(N126="sníž. přenesená",J126,0)</f>
        <v>0</v>
      </c>
      <c r="BI126" s="204">
        <f>IF(N126="nulová",J126,0)</f>
        <v>0</v>
      </c>
      <c r="BJ126" s="24" t="s">
        <v>80</v>
      </c>
      <c r="BK126" s="204">
        <f>ROUND(I126*H126,2)</f>
        <v>0</v>
      </c>
      <c r="BL126" s="24" t="s">
        <v>566</v>
      </c>
      <c r="BM126" s="24" t="s">
        <v>578</v>
      </c>
    </row>
    <row r="127" spans="2:47" s="1" customFormat="1" ht="27">
      <c r="B127" s="41"/>
      <c r="C127" s="63"/>
      <c r="D127" s="221" t="s">
        <v>160</v>
      </c>
      <c r="E127" s="63"/>
      <c r="F127" s="231" t="s">
        <v>1113</v>
      </c>
      <c r="G127" s="63"/>
      <c r="H127" s="63"/>
      <c r="I127" s="163"/>
      <c r="J127" s="63"/>
      <c r="K127" s="63"/>
      <c r="L127" s="61"/>
      <c r="M127" s="207"/>
      <c r="N127" s="42"/>
      <c r="O127" s="42"/>
      <c r="P127" s="42"/>
      <c r="Q127" s="42"/>
      <c r="R127" s="42"/>
      <c r="S127" s="42"/>
      <c r="T127" s="78"/>
      <c r="AT127" s="24" t="s">
        <v>160</v>
      </c>
      <c r="AU127" s="24" t="s">
        <v>82</v>
      </c>
    </row>
    <row r="128" spans="2:65" s="1" customFormat="1" ht="22.5" customHeight="1">
      <c r="B128" s="41"/>
      <c r="C128" s="193" t="s">
        <v>357</v>
      </c>
      <c r="D128" s="193" t="s">
        <v>140</v>
      </c>
      <c r="E128" s="194" t="s">
        <v>1114</v>
      </c>
      <c r="F128" s="195" t="s">
        <v>1115</v>
      </c>
      <c r="G128" s="196" t="s">
        <v>250</v>
      </c>
      <c r="H128" s="197">
        <v>2</v>
      </c>
      <c r="I128" s="198"/>
      <c r="J128" s="199">
        <f>ROUND(I128*H128,2)</f>
        <v>0</v>
      </c>
      <c r="K128" s="195" t="s">
        <v>21</v>
      </c>
      <c r="L128" s="61"/>
      <c r="M128" s="200" t="s">
        <v>21</v>
      </c>
      <c r="N128" s="201" t="s">
        <v>43</v>
      </c>
      <c r="O128" s="42"/>
      <c r="P128" s="202">
        <f>O128*H128</f>
        <v>0</v>
      </c>
      <c r="Q128" s="202">
        <v>0</v>
      </c>
      <c r="R128" s="202">
        <f>Q128*H128</f>
        <v>0</v>
      </c>
      <c r="S128" s="202">
        <v>0</v>
      </c>
      <c r="T128" s="203">
        <f>S128*H128</f>
        <v>0</v>
      </c>
      <c r="AR128" s="24" t="s">
        <v>566</v>
      </c>
      <c r="AT128" s="24" t="s">
        <v>140</v>
      </c>
      <c r="AU128" s="24" t="s">
        <v>82</v>
      </c>
      <c r="AY128" s="24" t="s">
        <v>138</v>
      </c>
      <c r="BE128" s="204">
        <f>IF(N128="základní",J128,0)</f>
        <v>0</v>
      </c>
      <c r="BF128" s="204">
        <f>IF(N128="snížená",J128,0)</f>
        <v>0</v>
      </c>
      <c r="BG128" s="204">
        <f>IF(N128="zákl. přenesená",J128,0)</f>
        <v>0</v>
      </c>
      <c r="BH128" s="204">
        <f>IF(N128="sníž. přenesená",J128,0)</f>
        <v>0</v>
      </c>
      <c r="BI128" s="204">
        <f>IF(N128="nulová",J128,0)</f>
        <v>0</v>
      </c>
      <c r="BJ128" s="24" t="s">
        <v>80</v>
      </c>
      <c r="BK128" s="204">
        <f>ROUND(I128*H128,2)</f>
        <v>0</v>
      </c>
      <c r="BL128" s="24" t="s">
        <v>566</v>
      </c>
      <c r="BM128" s="24" t="s">
        <v>588</v>
      </c>
    </row>
    <row r="129" spans="2:65" s="1" customFormat="1" ht="22.5" customHeight="1">
      <c r="B129" s="41"/>
      <c r="C129" s="260" t="s">
        <v>368</v>
      </c>
      <c r="D129" s="260" t="s">
        <v>369</v>
      </c>
      <c r="E129" s="261" t="s">
        <v>1116</v>
      </c>
      <c r="F129" s="262" t="s">
        <v>1117</v>
      </c>
      <c r="G129" s="263" t="s">
        <v>250</v>
      </c>
      <c r="H129" s="264">
        <v>2</v>
      </c>
      <c r="I129" s="265"/>
      <c r="J129" s="266">
        <f>ROUND(I129*H129,2)</f>
        <v>0</v>
      </c>
      <c r="K129" s="262" t="s">
        <v>21</v>
      </c>
      <c r="L129" s="267"/>
      <c r="M129" s="268" t="s">
        <v>21</v>
      </c>
      <c r="N129" s="269" t="s">
        <v>43</v>
      </c>
      <c r="O129" s="42"/>
      <c r="P129" s="202">
        <f>O129*H129</f>
        <v>0</v>
      </c>
      <c r="Q129" s="202">
        <v>0</v>
      </c>
      <c r="R129" s="202">
        <f>Q129*H129</f>
        <v>0</v>
      </c>
      <c r="S129" s="202">
        <v>0</v>
      </c>
      <c r="T129" s="203">
        <f>S129*H129</f>
        <v>0</v>
      </c>
      <c r="AR129" s="24" t="s">
        <v>1060</v>
      </c>
      <c r="AT129" s="24" t="s">
        <v>369</v>
      </c>
      <c r="AU129" s="24" t="s">
        <v>82</v>
      </c>
      <c r="AY129" s="24" t="s">
        <v>138</v>
      </c>
      <c r="BE129" s="204">
        <f>IF(N129="základní",J129,0)</f>
        <v>0</v>
      </c>
      <c r="BF129" s="204">
        <f>IF(N129="snížená",J129,0)</f>
        <v>0</v>
      </c>
      <c r="BG129" s="204">
        <f>IF(N129="zákl. přenesená",J129,0)</f>
        <v>0</v>
      </c>
      <c r="BH129" s="204">
        <f>IF(N129="sníž. přenesená",J129,0)</f>
        <v>0</v>
      </c>
      <c r="BI129" s="204">
        <f>IF(N129="nulová",J129,0)</f>
        <v>0</v>
      </c>
      <c r="BJ129" s="24" t="s">
        <v>80</v>
      </c>
      <c r="BK129" s="204">
        <f>ROUND(I129*H129,2)</f>
        <v>0</v>
      </c>
      <c r="BL129" s="24" t="s">
        <v>566</v>
      </c>
      <c r="BM129" s="24" t="s">
        <v>600</v>
      </c>
    </row>
    <row r="130" spans="2:47" s="1" customFormat="1" ht="27">
      <c r="B130" s="41"/>
      <c r="C130" s="63"/>
      <c r="D130" s="221" t="s">
        <v>160</v>
      </c>
      <c r="E130" s="63"/>
      <c r="F130" s="231" t="s">
        <v>1118</v>
      </c>
      <c r="G130" s="63"/>
      <c r="H130" s="63"/>
      <c r="I130" s="163"/>
      <c r="J130" s="63"/>
      <c r="K130" s="63"/>
      <c r="L130" s="61"/>
      <c r="M130" s="207"/>
      <c r="N130" s="42"/>
      <c r="O130" s="42"/>
      <c r="P130" s="42"/>
      <c r="Q130" s="42"/>
      <c r="R130" s="42"/>
      <c r="S130" s="42"/>
      <c r="T130" s="78"/>
      <c r="AT130" s="24" t="s">
        <v>160</v>
      </c>
      <c r="AU130" s="24" t="s">
        <v>82</v>
      </c>
    </row>
    <row r="131" spans="2:65" s="1" customFormat="1" ht="22.5" customHeight="1">
      <c r="B131" s="41"/>
      <c r="C131" s="193" t="s">
        <v>374</v>
      </c>
      <c r="D131" s="193" t="s">
        <v>140</v>
      </c>
      <c r="E131" s="194" t="s">
        <v>1119</v>
      </c>
      <c r="F131" s="195" t="s">
        <v>1120</v>
      </c>
      <c r="G131" s="196" t="s">
        <v>250</v>
      </c>
      <c r="H131" s="197">
        <v>2</v>
      </c>
      <c r="I131" s="198"/>
      <c r="J131" s="199">
        <f>ROUND(I131*H131,2)</f>
        <v>0</v>
      </c>
      <c r="K131" s="195" t="s">
        <v>21</v>
      </c>
      <c r="L131" s="61"/>
      <c r="M131" s="200" t="s">
        <v>21</v>
      </c>
      <c r="N131" s="201" t="s">
        <v>43</v>
      </c>
      <c r="O131" s="42"/>
      <c r="P131" s="202">
        <f>O131*H131</f>
        <v>0</v>
      </c>
      <c r="Q131" s="202">
        <v>0</v>
      </c>
      <c r="R131" s="202">
        <f>Q131*H131</f>
        <v>0</v>
      </c>
      <c r="S131" s="202">
        <v>0</v>
      </c>
      <c r="T131" s="203">
        <f>S131*H131</f>
        <v>0</v>
      </c>
      <c r="AR131" s="24" t="s">
        <v>566</v>
      </c>
      <c r="AT131" s="24" t="s">
        <v>140</v>
      </c>
      <c r="AU131" s="24" t="s">
        <v>82</v>
      </c>
      <c r="AY131" s="24" t="s">
        <v>138</v>
      </c>
      <c r="BE131" s="204">
        <f>IF(N131="základní",J131,0)</f>
        <v>0</v>
      </c>
      <c r="BF131" s="204">
        <f>IF(N131="snížená",J131,0)</f>
        <v>0</v>
      </c>
      <c r="BG131" s="204">
        <f>IF(N131="zákl. přenesená",J131,0)</f>
        <v>0</v>
      </c>
      <c r="BH131" s="204">
        <f>IF(N131="sníž. přenesená",J131,0)</f>
        <v>0</v>
      </c>
      <c r="BI131" s="204">
        <f>IF(N131="nulová",J131,0)</f>
        <v>0</v>
      </c>
      <c r="BJ131" s="24" t="s">
        <v>80</v>
      </c>
      <c r="BK131" s="204">
        <f>ROUND(I131*H131,2)</f>
        <v>0</v>
      </c>
      <c r="BL131" s="24" t="s">
        <v>566</v>
      </c>
      <c r="BM131" s="24" t="s">
        <v>610</v>
      </c>
    </row>
    <row r="132" spans="2:65" s="1" customFormat="1" ht="22.5" customHeight="1">
      <c r="B132" s="41"/>
      <c r="C132" s="260" t="s">
        <v>384</v>
      </c>
      <c r="D132" s="260" t="s">
        <v>369</v>
      </c>
      <c r="E132" s="261" t="s">
        <v>1121</v>
      </c>
      <c r="F132" s="262" t="s">
        <v>1122</v>
      </c>
      <c r="G132" s="263" t="s">
        <v>250</v>
      </c>
      <c r="H132" s="264">
        <v>2</v>
      </c>
      <c r="I132" s="265"/>
      <c r="J132" s="266">
        <f>ROUND(I132*H132,2)</f>
        <v>0</v>
      </c>
      <c r="K132" s="262" t="s">
        <v>21</v>
      </c>
      <c r="L132" s="267"/>
      <c r="M132" s="268" t="s">
        <v>21</v>
      </c>
      <c r="N132" s="269" t="s">
        <v>43</v>
      </c>
      <c r="O132" s="42"/>
      <c r="P132" s="202">
        <f>O132*H132</f>
        <v>0</v>
      </c>
      <c r="Q132" s="202">
        <v>0</v>
      </c>
      <c r="R132" s="202">
        <f>Q132*H132</f>
        <v>0</v>
      </c>
      <c r="S132" s="202">
        <v>0</v>
      </c>
      <c r="T132" s="203">
        <f>S132*H132</f>
        <v>0</v>
      </c>
      <c r="AR132" s="24" t="s">
        <v>1060</v>
      </c>
      <c r="AT132" s="24" t="s">
        <v>369</v>
      </c>
      <c r="AU132" s="24" t="s">
        <v>82</v>
      </c>
      <c r="AY132" s="24" t="s">
        <v>138</v>
      </c>
      <c r="BE132" s="204">
        <f>IF(N132="základní",J132,0)</f>
        <v>0</v>
      </c>
      <c r="BF132" s="204">
        <f>IF(N132="snížená",J132,0)</f>
        <v>0</v>
      </c>
      <c r="BG132" s="204">
        <f>IF(N132="zákl. přenesená",J132,0)</f>
        <v>0</v>
      </c>
      <c r="BH132" s="204">
        <f>IF(N132="sníž. přenesená",J132,0)</f>
        <v>0</v>
      </c>
      <c r="BI132" s="204">
        <f>IF(N132="nulová",J132,0)</f>
        <v>0</v>
      </c>
      <c r="BJ132" s="24" t="s">
        <v>80</v>
      </c>
      <c r="BK132" s="204">
        <f>ROUND(I132*H132,2)</f>
        <v>0</v>
      </c>
      <c r="BL132" s="24" t="s">
        <v>566</v>
      </c>
      <c r="BM132" s="24" t="s">
        <v>624</v>
      </c>
    </row>
    <row r="133" spans="2:65" s="1" customFormat="1" ht="22.5" customHeight="1">
      <c r="B133" s="41"/>
      <c r="C133" s="193" t="s">
        <v>390</v>
      </c>
      <c r="D133" s="193" t="s">
        <v>140</v>
      </c>
      <c r="E133" s="194" t="s">
        <v>1123</v>
      </c>
      <c r="F133" s="195" t="s">
        <v>1124</v>
      </c>
      <c r="G133" s="196" t="s">
        <v>250</v>
      </c>
      <c r="H133" s="197">
        <v>12</v>
      </c>
      <c r="I133" s="198"/>
      <c r="J133" s="199">
        <f>ROUND(I133*H133,2)</f>
        <v>0</v>
      </c>
      <c r="K133" s="195" t="s">
        <v>21</v>
      </c>
      <c r="L133" s="61"/>
      <c r="M133" s="200" t="s">
        <v>21</v>
      </c>
      <c r="N133" s="201" t="s">
        <v>43</v>
      </c>
      <c r="O133" s="42"/>
      <c r="P133" s="202">
        <f>O133*H133</f>
        <v>0</v>
      </c>
      <c r="Q133" s="202">
        <v>0</v>
      </c>
      <c r="R133" s="202">
        <f>Q133*H133</f>
        <v>0</v>
      </c>
      <c r="S133" s="202">
        <v>0</v>
      </c>
      <c r="T133" s="203">
        <f>S133*H133</f>
        <v>0</v>
      </c>
      <c r="AR133" s="24" t="s">
        <v>566</v>
      </c>
      <c r="AT133" s="24" t="s">
        <v>140</v>
      </c>
      <c r="AU133" s="24" t="s">
        <v>82</v>
      </c>
      <c r="AY133" s="24" t="s">
        <v>138</v>
      </c>
      <c r="BE133" s="204">
        <f>IF(N133="základní",J133,0)</f>
        <v>0</v>
      </c>
      <c r="BF133" s="204">
        <f>IF(N133="snížená",J133,0)</f>
        <v>0</v>
      </c>
      <c r="BG133" s="204">
        <f>IF(N133="zákl. přenesená",J133,0)</f>
        <v>0</v>
      </c>
      <c r="BH133" s="204">
        <f>IF(N133="sníž. přenesená",J133,0)</f>
        <v>0</v>
      </c>
      <c r="BI133" s="204">
        <f>IF(N133="nulová",J133,0)</f>
        <v>0</v>
      </c>
      <c r="BJ133" s="24" t="s">
        <v>80</v>
      </c>
      <c r="BK133" s="204">
        <f>ROUND(I133*H133,2)</f>
        <v>0</v>
      </c>
      <c r="BL133" s="24" t="s">
        <v>566</v>
      </c>
      <c r="BM133" s="24" t="s">
        <v>636</v>
      </c>
    </row>
    <row r="134" spans="2:65" s="1" customFormat="1" ht="31.5" customHeight="1">
      <c r="B134" s="41"/>
      <c r="C134" s="260" t="s">
        <v>400</v>
      </c>
      <c r="D134" s="260" t="s">
        <v>369</v>
      </c>
      <c r="E134" s="261" t="s">
        <v>1125</v>
      </c>
      <c r="F134" s="262" t="s">
        <v>1126</v>
      </c>
      <c r="G134" s="263" t="s">
        <v>250</v>
      </c>
      <c r="H134" s="264">
        <v>12</v>
      </c>
      <c r="I134" s="265"/>
      <c r="J134" s="266">
        <f>ROUND(I134*H134,2)</f>
        <v>0</v>
      </c>
      <c r="K134" s="262" t="s">
        <v>21</v>
      </c>
      <c r="L134" s="267"/>
      <c r="M134" s="268" t="s">
        <v>21</v>
      </c>
      <c r="N134" s="269" t="s">
        <v>43</v>
      </c>
      <c r="O134" s="42"/>
      <c r="P134" s="202">
        <f>O134*H134</f>
        <v>0</v>
      </c>
      <c r="Q134" s="202">
        <v>0</v>
      </c>
      <c r="R134" s="202">
        <f>Q134*H134</f>
        <v>0</v>
      </c>
      <c r="S134" s="202">
        <v>0</v>
      </c>
      <c r="T134" s="203">
        <f>S134*H134</f>
        <v>0</v>
      </c>
      <c r="AR134" s="24" t="s">
        <v>1060</v>
      </c>
      <c r="AT134" s="24" t="s">
        <v>369</v>
      </c>
      <c r="AU134" s="24" t="s">
        <v>82</v>
      </c>
      <c r="AY134" s="24" t="s">
        <v>138</v>
      </c>
      <c r="BE134" s="204">
        <f>IF(N134="základní",J134,0)</f>
        <v>0</v>
      </c>
      <c r="BF134" s="204">
        <f>IF(N134="snížená",J134,0)</f>
        <v>0</v>
      </c>
      <c r="BG134" s="204">
        <f>IF(N134="zákl. přenesená",J134,0)</f>
        <v>0</v>
      </c>
      <c r="BH134" s="204">
        <f>IF(N134="sníž. přenesená",J134,0)</f>
        <v>0</v>
      </c>
      <c r="BI134" s="204">
        <f>IF(N134="nulová",J134,0)</f>
        <v>0</v>
      </c>
      <c r="BJ134" s="24" t="s">
        <v>80</v>
      </c>
      <c r="BK134" s="204">
        <f>ROUND(I134*H134,2)</f>
        <v>0</v>
      </c>
      <c r="BL134" s="24" t="s">
        <v>566</v>
      </c>
      <c r="BM134" s="24" t="s">
        <v>647</v>
      </c>
    </row>
    <row r="135" spans="2:47" s="1" customFormat="1" ht="40.5">
      <c r="B135" s="41"/>
      <c r="C135" s="63"/>
      <c r="D135" s="221" t="s">
        <v>160</v>
      </c>
      <c r="E135" s="63"/>
      <c r="F135" s="231" t="s">
        <v>1127</v>
      </c>
      <c r="G135" s="63"/>
      <c r="H135" s="63"/>
      <c r="I135" s="163"/>
      <c r="J135" s="63"/>
      <c r="K135" s="63"/>
      <c r="L135" s="61"/>
      <c r="M135" s="207"/>
      <c r="N135" s="42"/>
      <c r="O135" s="42"/>
      <c r="P135" s="42"/>
      <c r="Q135" s="42"/>
      <c r="R135" s="42"/>
      <c r="S135" s="42"/>
      <c r="T135" s="78"/>
      <c r="AT135" s="24" t="s">
        <v>160</v>
      </c>
      <c r="AU135" s="24" t="s">
        <v>82</v>
      </c>
    </row>
    <row r="136" spans="2:65" s="1" customFormat="1" ht="22.5" customHeight="1">
      <c r="B136" s="41"/>
      <c r="C136" s="193" t="s">
        <v>406</v>
      </c>
      <c r="D136" s="193" t="s">
        <v>140</v>
      </c>
      <c r="E136" s="194" t="s">
        <v>1128</v>
      </c>
      <c r="F136" s="195" t="s">
        <v>1129</v>
      </c>
      <c r="G136" s="196" t="s">
        <v>250</v>
      </c>
      <c r="H136" s="197">
        <v>1</v>
      </c>
      <c r="I136" s="198"/>
      <c r="J136" s="199">
        <f>ROUND(I136*H136,2)</f>
        <v>0</v>
      </c>
      <c r="K136" s="195" t="s">
        <v>21</v>
      </c>
      <c r="L136" s="61"/>
      <c r="M136" s="200" t="s">
        <v>21</v>
      </c>
      <c r="N136" s="201" t="s">
        <v>43</v>
      </c>
      <c r="O136" s="42"/>
      <c r="P136" s="202">
        <f>O136*H136</f>
        <v>0</v>
      </c>
      <c r="Q136" s="202">
        <v>0</v>
      </c>
      <c r="R136" s="202">
        <f>Q136*H136</f>
        <v>0</v>
      </c>
      <c r="S136" s="202">
        <v>0</v>
      </c>
      <c r="T136" s="203">
        <f>S136*H136</f>
        <v>0</v>
      </c>
      <c r="AR136" s="24" t="s">
        <v>566</v>
      </c>
      <c r="AT136" s="24" t="s">
        <v>140</v>
      </c>
      <c r="AU136" s="24" t="s">
        <v>82</v>
      </c>
      <c r="AY136" s="24" t="s">
        <v>138</v>
      </c>
      <c r="BE136" s="204">
        <f>IF(N136="základní",J136,0)</f>
        <v>0</v>
      </c>
      <c r="BF136" s="204">
        <f>IF(N136="snížená",J136,0)</f>
        <v>0</v>
      </c>
      <c r="BG136" s="204">
        <f>IF(N136="zákl. přenesená",J136,0)</f>
        <v>0</v>
      </c>
      <c r="BH136" s="204">
        <f>IF(N136="sníž. přenesená",J136,0)</f>
        <v>0</v>
      </c>
      <c r="BI136" s="204">
        <f>IF(N136="nulová",J136,0)</f>
        <v>0</v>
      </c>
      <c r="BJ136" s="24" t="s">
        <v>80</v>
      </c>
      <c r="BK136" s="204">
        <f>ROUND(I136*H136,2)</f>
        <v>0</v>
      </c>
      <c r="BL136" s="24" t="s">
        <v>566</v>
      </c>
      <c r="BM136" s="24" t="s">
        <v>660</v>
      </c>
    </row>
    <row r="137" spans="2:65" s="1" customFormat="1" ht="22.5" customHeight="1">
      <c r="B137" s="41"/>
      <c r="C137" s="260" t="s">
        <v>414</v>
      </c>
      <c r="D137" s="260" t="s">
        <v>369</v>
      </c>
      <c r="E137" s="261" t="s">
        <v>1130</v>
      </c>
      <c r="F137" s="262" t="s">
        <v>1131</v>
      </c>
      <c r="G137" s="263" t="s">
        <v>245</v>
      </c>
      <c r="H137" s="264">
        <v>1</v>
      </c>
      <c r="I137" s="265"/>
      <c r="J137" s="266">
        <f>ROUND(I137*H137,2)</f>
        <v>0</v>
      </c>
      <c r="K137" s="262" t="s">
        <v>21</v>
      </c>
      <c r="L137" s="267"/>
      <c r="M137" s="268" t="s">
        <v>21</v>
      </c>
      <c r="N137" s="269" t="s">
        <v>43</v>
      </c>
      <c r="O137" s="42"/>
      <c r="P137" s="202">
        <f>O137*H137</f>
        <v>0</v>
      </c>
      <c r="Q137" s="202">
        <v>0</v>
      </c>
      <c r="R137" s="202">
        <f>Q137*H137</f>
        <v>0</v>
      </c>
      <c r="S137" s="202">
        <v>0</v>
      </c>
      <c r="T137" s="203">
        <f>S137*H137</f>
        <v>0</v>
      </c>
      <c r="AR137" s="24" t="s">
        <v>1060</v>
      </c>
      <c r="AT137" s="24" t="s">
        <v>369</v>
      </c>
      <c r="AU137" s="24" t="s">
        <v>82</v>
      </c>
      <c r="AY137" s="24" t="s">
        <v>138</v>
      </c>
      <c r="BE137" s="204">
        <f>IF(N137="základní",J137,0)</f>
        <v>0</v>
      </c>
      <c r="BF137" s="204">
        <f>IF(N137="snížená",J137,0)</f>
        <v>0</v>
      </c>
      <c r="BG137" s="204">
        <f>IF(N137="zákl. přenesená",J137,0)</f>
        <v>0</v>
      </c>
      <c r="BH137" s="204">
        <f>IF(N137="sníž. přenesená",J137,0)</f>
        <v>0</v>
      </c>
      <c r="BI137" s="204">
        <f>IF(N137="nulová",J137,0)</f>
        <v>0</v>
      </c>
      <c r="BJ137" s="24" t="s">
        <v>80</v>
      </c>
      <c r="BK137" s="204">
        <f>ROUND(I137*H137,2)</f>
        <v>0</v>
      </c>
      <c r="BL137" s="24" t="s">
        <v>566</v>
      </c>
      <c r="BM137" s="24" t="s">
        <v>670</v>
      </c>
    </row>
    <row r="138" spans="2:47" s="1" customFormat="1" ht="27">
      <c r="B138" s="41"/>
      <c r="C138" s="63"/>
      <c r="D138" s="221" t="s">
        <v>160</v>
      </c>
      <c r="E138" s="63"/>
      <c r="F138" s="231" t="s">
        <v>1132</v>
      </c>
      <c r="G138" s="63"/>
      <c r="H138" s="63"/>
      <c r="I138" s="163"/>
      <c r="J138" s="63"/>
      <c r="K138" s="63"/>
      <c r="L138" s="61"/>
      <c r="M138" s="207"/>
      <c r="N138" s="42"/>
      <c r="O138" s="42"/>
      <c r="P138" s="42"/>
      <c r="Q138" s="42"/>
      <c r="R138" s="42"/>
      <c r="S138" s="42"/>
      <c r="T138" s="78"/>
      <c r="AT138" s="24" t="s">
        <v>160</v>
      </c>
      <c r="AU138" s="24" t="s">
        <v>82</v>
      </c>
    </row>
    <row r="139" spans="2:65" s="1" customFormat="1" ht="22.5" customHeight="1">
      <c r="B139" s="41"/>
      <c r="C139" s="193" t="s">
        <v>419</v>
      </c>
      <c r="D139" s="193" t="s">
        <v>140</v>
      </c>
      <c r="E139" s="194" t="s">
        <v>1133</v>
      </c>
      <c r="F139" s="195" t="s">
        <v>1134</v>
      </c>
      <c r="G139" s="196" t="s">
        <v>267</v>
      </c>
      <c r="H139" s="197">
        <v>23</v>
      </c>
      <c r="I139" s="198"/>
      <c r="J139" s="199">
        <f aca="true" t="shared" si="30" ref="J139:J152">ROUND(I139*H139,2)</f>
        <v>0</v>
      </c>
      <c r="K139" s="195" t="s">
        <v>21</v>
      </c>
      <c r="L139" s="61"/>
      <c r="M139" s="200" t="s">
        <v>21</v>
      </c>
      <c r="N139" s="201" t="s">
        <v>43</v>
      </c>
      <c r="O139" s="42"/>
      <c r="P139" s="202">
        <f aca="true" t="shared" si="31" ref="P139:P152">O139*H139</f>
        <v>0</v>
      </c>
      <c r="Q139" s="202">
        <v>0</v>
      </c>
      <c r="R139" s="202">
        <f aca="true" t="shared" si="32" ref="R139:R152">Q139*H139</f>
        <v>0</v>
      </c>
      <c r="S139" s="202">
        <v>0</v>
      </c>
      <c r="T139" s="203">
        <f aca="true" t="shared" si="33" ref="T139:T152">S139*H139</f>
        <v>0</v>
      </c>
      <c r="AR139" s="24" t="s">
        <v>566</v>
      </c>
      <c r="AT139" s="24" t="s">
        <v>140</v>
      </c>
      <c r="AU139" s="24" t="s">
        <v>82</v>
      </c>
      <c r="AY139" s="24" t="s">
        <v>138</v>
      </c>
      <c r="BE139" s="204">
        <f aca="true" t="shared" si="34" ref="BE139:BE152">IF(N139="základní",J139,0)</f>
        <v>0</v>
      </c>
      <c r="BF139" s="204">
        <f aca="true" t="shared" si="35" ref="BF139:BF152">IF(N139="snížená",J139,0)</f>
        <v>0</v>
      </c>
      <c r="BG139" s="204">
        <f aca="true" t="shared" si="36" ref="BG139:BG152">IF(N139="zákl. přenesená",J139,0)</f>
        <v>0</v>
      </c>
      <c r="BH139" s="204">
        <f aca="true" t="shared" si="37" ref="BH139:BH152">IF(N139="sníž. přenesená",J139,0)</f>
        <v>0</v>
      </c>
      <c r="BI139" s="204">
        <f aca="true" t="shared" si="38" ref="BI139:BI152">IF(N139="nulová",J139,0)</f>
        <v>0</v>
      </c>
      <c r="BJ139" s="24" t="s">
        <v>80</v>
      </c>
      <c r="BK139" s="204">
        <f aca="true" t="shared" si="39" ref="BK139:BK152">ROUND(I139*H139,2)</f>
        <v>0</v>
      </c>
      <c r="BL139" s="24" t="s">
        <v>566</v>
      </c>
      <c r="BM139" s="24" t="s">
        <v>681</v>
      </c>
    </row>
    <row r="140" spans="2:65" s="1" customFormat="1" ht="22.5" customHeight="1">
      <c r="B140" s="41"/>
      <c r="C140" s="260" t="s">
        <v>431</v>
      </c>
      <c r="D140" s="260" t="s">
        <v>369</v>
      </c>
      <c r="E140" s="261" t="s">
        <v>1135</v>
      </c>
      <c r="F140" s="262" t="s">
        <v>1136</v>
      </c>
      <c r="G140" s="263" t="s">
        <v>267</v>
      </c>
      <c r="H140" s="264">
        <v>8</v>
      </c>
      <c r="I140" s="265"/>
      <c r="J140" s="266">
        <f t="shared" si="30"/>
        <v>0</v>
      </c>
      <c r="K140" s="262" t="s">
        <v>21</v>
      </c>
      <c r="L140" s="267"/>
      <c r="M140" s="268" t="s">
        <v>21</v>
      </c>
      <c r="N140" s="269" t="s">
        <v>43</v>
      </c>
      <c r="O140" s="42"/>
      <c r="P140" s="202">
        <f t="shared" si="31"/>
        <v>0</v>
      </c>
      <c r="Q140" s="202">
        <v>0</v>
      </c>
      <c r="R140" s="202">
        <f t="shared" si="32"/>
        <v>0</v>
      </c>
      <c r="S140" s="202">
        <v>0</v>
      </c>
      <c r="T140" s="203">
        <f t="shared" si="33"/>
        <v>0</v>
      </c>
      <c r="AR140" s="24" t="s">
        <v>1060</v>
      </c>
      <c r="AT140" s="24" t="s">
        <v>369</v>
      </c>
      <c r="AU140" s="24" t="s">
        <v>82</v>
      </c>
      <c r="AY140" s="24" t="s">
        <v>138</v>
      </c>
      <c r="BE140" s="204">
        <f t="shared" si="34"/>
        <v>0</v>
      </c>
      <c r="BF140" s="204">
        <f t="shared" si="35"/>
        <v>0</v>
      </c>
      <c r="BG140" s="204">
        <f t="shared" si="36"/>
        <v>0</v>
      </c>
      <c r="BH140" s="204">
        <f t="shared" si="37"/>
        <v>0</v>
      </c>
      <c r="BI140" s="204">
        <f t="shared" si="38"/>
        <v>0</v>
      </c>
      <c r="BJ140" s="24" t="s">
        <v>80</v>
      </c>
      <c r="BK140" s="204">
        <f t="shared" si="39"/>
        <v>0</v>
      </c>
      <c r="BL140" s="24" t="s">
        <v>566</v>
      </c>
      <c r="BM140" s="24" t="s">
        <v>694</v>
      </c>
    </row>
    <row r="141" spans="2:65" s="1" customFormat="1" ht="22.5" customHeight="1">
      <c r="B141" s="41"/>
      <c r="C141" s="260" t="s">
        <v>440</v>
      </c>
      <c r="D141" s="260" t="s">
        <v>369</v>
      </c>
      <c r="E141" s="261" t="s">
        <v>1137</v>
      </c>
      <c r="F141" s="262" t="s">
        <v>1138</v>
      </c>
      <c r="G141" s="263" t="s">
        <v>267</v>
      </c>
      <c r="H141" s="264">
        <v>15</v>
      </c>
      <c r="I141" s="265"/>
      <c r="J141" s="266">
        <f t="shared" si="30"/>
        <v>0</v>
      </c>
      <c r="K141" s="262" t="s">
        <v>21</v>
      </c>
      <c r="L141" s="267"/>
      <c r="M141" s="268" t="s">
        <v>21</v>
      </c>
      <c r="N141" s="269" t="s">
        <v>43</v>
      </c>
      <c r="O141" s="42"/>
      <c r="P141" s="202">
        <f t="shared" si="31"/>
        <v>0</v>
      </c>
      <c r="Q141" s="202">
        <v>0</v>
      </c>
      <c r="R141" s="202">
        <f t="shared" si="32"/>
        <v>0</v>
      </c>
      <c r="S141" s="202">
        <v>0</v>
      </c>
      <c r="T141" s="203">
        <f t="shared" si="33"/>
        <v>0</v>
      </c>
      <c r="AR141" s="24" t="s">
        <v>1060</v>
      </c>
      <c r="AT141" s="24" t="s">
        <v>369</v>
      </c>
      <c r="AU141" s="24" t="s">
        <v>82</v>
      </c>
      <c r="AY141" s="24" t="s">
        <v>138</v>
      </c>
      <c r="BE141" s="204">
        <f t="shared" si="34"/>
        <v>0</v>
      </c>
      <c r="BF141" s="204">
        <f t="shared" si="35"/>
        <v>0</v>
      </c>
      <c r="BG141" s="204">
        <f t="shared" si="36"/>
        <v>0</v>
      </c>
      <c r="BH141" s="204">
        <f t="shared" si="37"/>
        <v>0</v>
      </c>
      <c r="BI141" s="204">
        <f t="shared" si="38"/>
        <v>0</v>
      </c>
      <c r="BJ141" s="24" t="s">
        <v>80</v>
      </c>
      <c r="BK141" s="204">
        <f t="shared" si="39"/>
        <v>0</v>
      </c>
      <c r="BL141" s="24" t="s">
        <v>566</v>
      </c>
      <c r="BM141" s="24" t="s">
        <v>706</v>
      </c>
    </row>
    <row r="142" spans="2:65" s="1" customFormat="1" ht="31.5" customHeight="1">
      <c r="B142" s="41"/>
      <c r="C142" s="193" t="s">
        <v>446</v>
      </c>
      <c r="D142" s="193" t="s">
        <v>140</v>
      </c>
      <c r="E142" s="194" t="s">
        <v>1139</v>
      </c>
      <c r="F142" s="195" t="s">
        <v>1140</v>
      </c>
      <c r="G142" s="196" t="s">
        <v>250</v>
      </c>
      <c r="H142" s="197">
        <v>1</v>
      </c>
      <c r="I142" s="198"/>
      <c r="J142" s="199">
        <f t="shared" si="30"/>
        <v>0</v>
      </c>
      <c r="K142" s="195" t="s">
        <v>21</v>
      </c>
      <c r="L142" s="61"/>
      <c r="M142" s="200" t="s">
        <v>21</v>
      </c>
      <c r="N142" s="201" t="s">
        <v>43</v>
      </c>
      <c r="O142" s="42"/>
      <c r="P142" s="202">
        <f t="shared" si="31"/>
        <v>0</v>
      </c>
      <c r="Q142" s="202">
        <v>0</v>
      </c>
      <c r="R142" s="202">
        <f t="shared" si="32"/>
        <v>0</v>
      </c>
      <c r="S142" s="202">
        <v>0</v>
      </c>
      <c r="T142" s="203">
        <f t="shared" si="33"/>
        <v>0</v>
      </c>
      <c r="AR142" s="24" t="s">
        <v>566</v>
      </c>
      <c r="AT142" s="24" t="s">
        <v>140</v>
      </c>
      <c r="AU142" s="24" t="s">
        <v>82</v>
      </c>
      <c r="AY142" s="24" t="s">
        <v>138</v>
      </c>
      <c r="BE142" s="204">
        <f t="shared" si="34"/>
        <v>0</v>
      </c>
      <c r="BF142" s="204">
        <f t="shared" si="35"/>
        <v>0</v>
      </c>
      <c r="BG142" s="204">
        <f t="shared" si="36"/>
        <v>0</v>
      </c>
      <c r="BH142" s="204">
        <f t="shared" si="37"/>
        <v>0</v>
      </c>
      <c r="BI142" s="204">
        <f t="shared" si="38"/>
        <v>0</v>
      </c>
      <c r="BJ142" s="24" t="s">
        <v>80</v>
      </c>
      <c r="BK142" s="204">
        <f t="shared" si="39"/>
        <v>0</v>
      </c>
      <c r="BL142" s="24" t="s">
        <v>566</v>
      </c>
      <c r="BM142" s="24" t="s">
        <v>717</v>
      </c>
    </row>
    <row r="143" spans="2:65" s="1" customFormat="1" ht="31.5" customHeight="1">
      <c r="B143" s="41"/>
      <c r="C143" s="193" t="s">
        <v>451</v>
      </c>
      <c r="D143" s="193" t="s">
        <v>140</v>
      </c>
      <c r="E143" s="194" t="s">
        <v>1141</v>
      </c>
      <c r="F143" s="195" t="s">
        <v>1142</v>
      </c>
      <c r="G143" s="196" t="s">
        <v>267</v>
      </c>
      <c r="H143" s="197">
        <v>114</v>
      </c>
      <c r="I143" s="198"/>
      <c r="J143" s="199">
        <f t="shared" si="30"/>
        <v>0</v>
      </c>
      <c r="K143" s="195" t="s">
        <v>21</v>
      </c>
      <c r="L143" s="61"/>
      <c r="M143" s="200" t="s">
        <v>21</v>
      </c>
      <c r="N143" s="201" t="s">
        <v>43</v>
      </c>
      <c r="O143" s="42"/>
      <c r="P143" s="202">
        <f t="shared" si="31"/>
        <v>0</v>
      </c>
      <c r="Q143" s="202">
        <v>0</v>
      </c>
      <c r="R143" s="202">
        <f t="shared" si="32"/>
        <v>0</v>
      </c>
      <c r="S143" s="202">
        <v>0</v>
      </c>
      <c r="T143" s="203">
        <f t="shared" si="33"/>
        <v>0</v>
      </c>
      <c r="AR143" s="24" t="s">
        <v>566</v>
      </c>
      <c r="AT143" s="24" t="s">
        <v>140</v>
      </c>
      <c r="AU143" s="24" t="s">
        <v>82</v>
      </c>
      <c r="AY143" s="24" t="s">
        <v>138</v>
      </c>
      <c r="BE143" s="204">
        <f t="shared" si="34"/>
        <v>0</v>
      </c>
      <c r="BF143" s="204">
        <f t="shared" si="35"/>
        <v>0</v>
      </c>
      <c r="BG143" s="204">
        <f t="shared" si="36"/>
        <v>0</v>
      </c>
      <c r="BH143" s="204">
        <f t="shared" si="37"/>
        <v>0</v>
      </c>
      <c r="BI143" s="204">
        <f t="shared" si="38"/>
        <v>0</v>
      </c>
      <c r="BJ143" s="24" t="s">
        <v>80</v>
      </c>
      <c r="BK143" s="204">
        <f t="shared" si="39"/>
        <v>0</v>
      </c>
      <c r="BL143" s="24" t="s">
        <v>566</v>
      </c>
      <c r="BM143" s="24" t="s">
        <v>730</v>
      </c>
    </row>
    <row r="144" spans="2:65" s="1" customFormat="1" ht="22.5" customHeight="1">
      <c r="B144" s="41"/>
      <c r="C144" s="260" t="s">
        <v>456</v>
      </c>
      <c r="D144" s="260" t="s">
        <v>369</v>
      </c>
      <c r="E144" s="261" t="s">
        <v>1143</v>
      </c>
      <c r="F144" s="262" t="s">
        <v>1144</v>
      </c>
      <c r="G144" s="263" t="s">
        <v>267</v>
      </c>
      <c r="H144" s="264">
        <v>114</v>
      </c>
      <c r="I144" s="265"/>
      <c r="J144" s="266">
        <f t="shared" si="30"/>
        <v>0</v>
      </c>
      <c r="K144" s="262" t="s">
        <v>21</v>
      </c>
      <c r="L144" s="267"/>
      <c r="M144" s="268" t="s">
        <v>21</v>
      </c>
      <c r="N144" s="269" t="s">
        <v>43</v>
      </c>
      <c r="O144" s="42"/>
      <c r="P144" s="202">
        <f t="shared" si="31"/>
        <v>0</v>
      </c>
      <c r="Q144" s="202">
        <v>0</v>
      </c>
      <c r="R144" s="202">
        <f t="shared" si="32"/>
        <v>0</v>
      </c>
      <c r="S144" s="202">
        <v>0</v>
      </c>
      <c r="T144" s="203">
        <f t="shared" si="33"/>
        <v>0</v>
      </c>
      <c r="AR144" s="24" t="s">
        <v>1060</v>
      </c>
      <c r="AT144" s="24" t="s">
        <v>369</v>
      </c>
      <c r="AU144" s="24" t="s">
        <v>82</v>
      </c>
      <c r="AY144" s="24" t="s">
        <v>138</v>
      </c>
      <c r="BE144" s="204">
        <f t="shared" si="34"/>
        <v>0</v>
      </c>
      <c r="BF144" s="204">
        <f t="shared" si="35"/>
        <v>0</v>
      </c>
      <c r="BG144" s="204">
        <f t="shared" si="36"/>
        <v>0</v>
      </c>
      <c r="BH144" s="204">
        <f t="shared" si="37"/>
        <v>0</v>
      </c>
      <c r="BI144" s="204">
        <f t="shared" si="38"/>
        <v>0</v>
      </c>
      <c r="BJ144" s="24" t="s">
        <v>80</v>
      </c>
      <c r="BK144" s="204">
        <f t="shared" si="39"/>
        <v>0</v>
      </c>
      <c r="BL144" s="24" t="s">
        <v>566</v>
      </c>
      <c r="BM144" s="24" t="s">
        <v>742</v>
      </c>
    </row>
    <row r="145" spans="2:65" s="1" customFormat="1" ht="31.5" customHeight="1">
      <c r="B145" s="41"/>
      <c r="C145" s="193" t="s">
        <v>464</v>
      </c>
      <c r="D145" s="193" t="s">
        <v>140</v>
      </c>
      <c r="E145" s="194" t="s">
        <v>1145</v>
      </c>
      <c r="F145" s="195" t="s">
        <v>1146</v>
      </c>
      <c r="G145" s="196" t="s">
        <v>267</v>
      </c>
      <c r="H145" s="197">
        <v>136</v>
      </c>
      <c r="I145" s="198"/>
      <c r="J145" s="199">
        <f t="shared" si="30"/>
        <v>0</v>
      </c>
      <c r="K145" s="195" t="s">
        <v>21</v>
      </c>
      <c r="L145" s="61"/>
      <c r="M145" s="200" t="s">
        <v>21</v>
      </c>
      <c r="N145" s="201" t="s">
        <v>43</v>
      </c>
      <c r="O145" s="42"/>
      <c r="P145" s="202">
        <f t="shared" si="31"/>
        <v>0</v>
      </c>
      <c r="Q145" s="202">
        <v>0</v>
      </c>
      <c r="R145" s="202">
        <f t="shared" si="32"/>
        <v>0</v>
      </c>
      <c r="S145" s="202">
        <v>0</v>
      </c>
      <c r="T145" s="203">
        <f t="shared" si="33"/>
        <v>0</v>
      </c>
      <c r="AR145" s="24" t="s">
        <v>566</v>
      </c>
      <c r="AT145" s="24" t="s">
        <v>140</v>
      </c>
      <c r="AU145" s="24" t="s">
        <v>82</v>
      </c>
      <c r="AY145" s="24" t="s">
        <v>138</v>
      </c>
      <c r="BE145" s="204">
        <f t="shared" si="34"/>
        <v>0</v>
      </c>
      <c r="BF145" s="204">
        <f t="shared" si="35"/>
        <v>0</v>
      </c>
      <c r="BG145" s="204">
        <f t="shared" si="36"/>
        <v>0</v>
      </c>
      <c r="BH145" s="204">
        <f t="shared" si="37"/>
        <v>0</v>
      </c>
      <c r="BI145" s="204">
        <f t="shared" si="38"/>
        <v>0</v>
      </c>
      <c r="BJ145" s="24" t="s">
        <v>80</v>
      </c>
      <c r="BK145" s="204">
        <f t="shared" si="39"/>
        <v>0</v>
      </c>
      <c r="BL145" s="24" t="s">
        <v>566</v>
      </c>
      <c r="BM145" s="24" t="s">
        <v>751</v>
      </c>
    </row>
    <row r="146" spans="2:65" s="1" customFormat="1" ht="22.5" customHeight="1">
      <c r="B146" s="41"/>
      <c r="C146" s="260" t="s">
        <v>470</v>
      </c>
      <c r="D146" s="260" t="s">
        <v>369</v>
      </c>
      <c r="E146" s="261" t="s">
        <v>1147</v>
      </c>
      <c r="F146" s="262" t="s">
        <v>1148</v>
      </c>
      <c r="G146" s="263" t="s">
        <v>267</v>
      </c>
      <c r="H146" s="264">
        <v>136</v>
      </c>
      <c r="I146" s="265"/>
      <c r="J146" s="266">
        <f t="shared" si="30"/>
        <v>0</v>
      </c>
      <c r="K146" s="262" t="s">
        <v>21</v>
      </c>
      <c r="L146" s="267"/>
      <c r="M146" s="268" t="s">
        <v>21</v>
      </c>
      <c r="N146" s="269" t="s">
        <v>43</v>
      </c>
      <c r="O146" s="42"/>
      <c r="P146" s="202">
        <f t="shared" si="31"/>
        <v>0</v>
      </c>
      <c r="Q146" s="202">
        <v>0</v>
      </c>
      <c r="R146" s="202">
        <f t="shared" si="32"/>
        <v>0</v>
      </c>
      <c r="S146" s="202">
        <v>0</v>
      </c>
      <c r="T146" s="203">
        <f t="shared" si="33"/>
        <v>0</v>
      </c>
      <c r="AR146" s="24" t="s">
        <v>1060</v>
      </c>
      <c r="AT146" s="24" t="s">
        <v>369</v>
      </c>
      <c r="AU146" s="24" t="s">
        <v>82</v>
      </c>
      <c r="AY146" s="24" t="s">
        <v>138</v>
      </c>
      <c r="BE146" s="204">
        <f t="shared" si="34"/>
        <v>0</v>
      </c>
      <c r="BF146" s="204">
        <f t="shared" si="35"/>
        <v>0</v>
      </c>
      <c r="BG146" s="204">
        <f t="shared" si="36"/>
        <v>0</v>
      </c>
      <c r="BH146" s="204">
        <f t="shared" si="37"/>
        <v>0</v>
      </c>
      <c r="BI146" s="204">
        <f t="shared" si="38"/>
        <v>0</v>
      </c>
      <c r="BJ146" s="24" t="s">
        <v>80</v>
      </c>
      <c r="BK146" s="204">
        <f t="shared" si="39"/>
        <v>0</v>
      </c>
      <c r="BL146" s="24" t="s">
        <v>566</v>
      </c>
      <c r="BM146" s="24" t="s">
        <v>762</v>
      </c>
    </row>
    <row r="147" spans="2:65" s="1" customFormat="1" ht="31.5" customHeight="1">
      <c r="B147" s="41"/>
      <c r="C147" s="193" t="s">
        <v>475</v>
      </c>
      <c r="D147" s="193" t="s">
        <v>140</v>
      </c>
      <c r="E147" s="194" t="s">
        <v>1149</v>
      </c>
      <c r="F147" s="195" t="s">
        <v>1150</v>
      </c>
      <c r="G147" s="196" t="s">
        <v>267</v>
      </c>
      <c r="H147" s="197">
        <v>18</v>
      </c>
      <c r="I147" s="198"/>
      <c r="J147" s="199">
        <f t="shared" si="30"/>
        <v>0</v>
      </c>
      <c r="K147" s="195" t="s">
        <v>21</v>
      </c>
      <c r="L147" s="61"/>
      <c r="M147" s="200" t="s">
        <v>21</v>
      </c>
      <c r="N147" s="201" t="s">
        <v>43</v>
      </c>
      <c r="O147" s="42"/>
      <c r="P147" s="202">
        <f t="shared" si="31"/>
        <v>0</v>
      </c>
      <c r="Q147" s="202">
        <v>0</v>
      </c>
      <c r="R147" s="202">
        <f t="shared" si="32"/>
        <v>0</v>
      </c>
      <c r="S147" s="202">
        <v>0</v>
      </c>
      <c r="T147" s="203">
        <f t="shared" si="33"/>
        <v>0</v>
      </c>
      <c r="AR147" s="24" t="s">
        <v>566</v>
      </c>
      <c r="AT147" s="24" t="s">
        <v>140</v>
      </c>
      <c r="AU147" s="24" t="s">
        <v>82</v>
      </c>
      <c r="AY147" s="24" t="s">
        <v>138</v>
      </c>
      <c r="BE147" s="204">
        <f t="shared" si="34"/>
        <v>0</v>
      </c>
      <c r="BF147" s="204">
        <f t="shared" si="35"/>
        <v>0</v>
      </c>
      <c r="BG147" s="204">
        <f t="shared" si="36"/>
        <v>0</v>
      </c>
      <c r="BH147" s="204">
        <f t="shared" si="37"/>
        <v>0</v>
      </c>
      <c r="BI147" s="204">
        <f t="shared" si="38"/>
        <v>0</v>
      </c>
      <c r="BJ147" s="24" t="s">
        <v>80</v>
      </c>
      <c r="BK147" s="204">
        <f t="shared" si="39"/>
        <v>0</v>
      </c>
      <c r="BL147" s="24" t="s">
        <v>566</v>
      </c>
      <c r="BM147" s="24" t="s">
        <v>773</v>
      </c>
    </row>
    <row r="148" spans="2:65" s="1" customFormat="1" ht="22.5" customHeight="1">
      <c r="B148" s="41"/>
      <c r="C148" s="260" t="s">
        <v>484</v>
      </c>
      <c r="D148" s="260" t="s">
        <v>369</v>
      </c>
      <c r="E148" s="261" t="s">
        <v>1151</v>
      </c>
      <c r="F148" s="262" t="s">
        <v>1152</v>
      </c>
      <c r="G148" s="263" t="s">
        <v>267</v>
      </c>
      <c r="H148" s="264">
        <v>18</v>
      </c>
      <c r="I148" s="265"/>
      <c r="J148" s="266">
        <f t="shared" si="30"/>
        <v>0</v>
      </c>
      <c r="K148" s="262" t="s">
        <v>21</v>
      </c>
      <c r="L148" s="267"/>
      <c r="M148" s="268" t="s">
        <v>21</v>
      </c>
      <c r="N148" s="269" t="s">
        <v>43</v>
      </c>
      <c r="O148" s="42"/>
      <c r="P148" s="202">
        <f t="shared" si="31"/>
        <v>0</v>
      </c>
      <c r="Q148" s="202">
        <v>0</v>
      </c>
      <c r="R148" s="202">
        <f t="shared" si="32"/>
        <v>0</v>
      </c>
      <c r="S148" s="202">
        <v>0</v>
      </c>
      <c r="T148" s="203">
        <f t="shared" si="33"/>
        <v>0</v>
      </c>
      <c r="AR148" s="24" t="s">
        <v>1060</v>
      </c>
      <c r="AT148" s="24" t="s">
        <v>369</v>
      </c>
      <c r="AU148" s="24" t="s">
        <v>82</v>
      </c>
      <c r="AY148" s="24" t="s">
        <v>138</v>
      </c>
      <c r="BE148" s="204">
        <f t="shared" si="34"/>
        <v>0</v>
      </c>
      <c r="BF148" s="204">
        <f t="shared" si="35"/>
        <v>0</v>
      </c>
      <c r="BG148" s="204">
        <f t="shared" si="36"/>
        <v>0</v>
      </c>
      <c r="BH148" s="204">
        <f t="shared" si="37"/>
        <v>0</v>
      </c>
      <c r="BI148" s="204">
        <f t="shared" si="38"/>
        <v>0</v>
      </c>
      <c r="BJ148" s="24" t="s">
        <v>80</v>
      </c>
      <c r="BK148" s="204">
        <f t="shared" si="39"/>
        <v>0</v>
      </c>
      <c r="BL148" s="24" t="s">
        <v>566</v>
      </c>
      <c r="BM148" s="24" t="s">
        <v>785</v>
      </c>
    </row>
    <row r="149" spans="2:65" s="1" customFormat="1" ht="31.5" customHeight="1">
      <c r="B149" s="41"/>
      <c r="C149" s="193" t="s">
        <v>491</v>
      </c>
      <c r="D149" s="193" t="s">
        <v>140</v>
      </c>
      <c r="E149" s="194" t="s">
        <v>1153</v>
      </c>
      <c r="F149" s="195" t="s">
        <v>1154</v>
      </c>
      <c r="G149" s="196" t="s">
        <v>267</v>
      </c>
      <c r="H149" s="197">
        <v>26</v>
      </c>
      <c r="I149" s="198"/>
      <c r="J149" s="199">
        <f t="shared" si="30"/>
        <v>0</v>
      </c>
      <c r="K149" s="195" t="s">
        <v>21</v>
      </c>
      <c r="L149" s="61"/>
      <c r="M149" s="200" t="s">
        <v>21</v>
      </c>
      <c r="N149" s="201" t="s">
        <v>43</v>
      </c>
      <c r="O149" s="42"/>
      <c r="P149" s="202">
        <f t="shared" si="31"/>
        <v>0</v>
      </c>
      <c r="Q149" s="202">
        <v>0</v>
      </c>
      <c r="R149" s="202">
        <f t="shared" si="32"/>
        <v>0</v>
      </c>
      <c r="S149" s="202">
        <v>0</v>
      </c>
      <c r="T149" s="203">
        <f t="shared" si="33"/>
        <v>0</v>
      </c>
      <c r="AR149" s="24" t="s">
        <v>566</v>
      </c>
      <c r="AT149" s="24" t="s">
        <v>140</v>
      </c>
      <c r="AU149" s="24" t="s">
        <v>82</v>
      </c>
      <c r="AY149" s="24" t="s">
        <v>138</v>
      </c>
      <c r="BE149" s="204">
        <f t="shared" si="34"/>
        <v>0</v>
      </c>
      <c r="BF149" s="204">
        <f t="shared" si="35"/>
        <v>0</v>
      </c>
      <c r="BG149" s="204">
        <f t="shared" si="36"/>
        <v>0</v>
      </c>
      <c r="BH149" s="204">
        <f t="shared" si="37"/>
        <v>0</v>
      </c>
      <c r="BI149" s="204">
        <f t="shared" si="38"/>
        <v>0</v>
      </c>
      <c r="BJ149" s="24" t="s">
        <v>80</v>
      </c>
      <c r="BK149" s="204">
        <f t="shared" si="39"/>
        <v>0</v>
      </c>
      <c r="BL149" s="24" t="s">
        <v>566</v>
      </c>
      <c r="BM149" s="24" t="s">
        <v>795</v>
      </c>
    </row>
    <row r="150" spans="2:65" s="1" customFormat="1" ht="22.5" customHeight="1">
      <c r="B150" s="41"/>
      <c r="C150" s="260" t="s">
        <v>496</v>
      </c>
      <c r="D150" s="260" t="s">
        <v>369</v>
      </c>
      <c r="E150" s="261" t="s">
        <v>1155</v>
      </c>
      <c r="F150" s="262" t="s">
        <v>1156</v>
      </c>
      <c r="G150" s="263" t="s">
        <v>267</v>
      </c>
      <c r="H150" s="264">
        <v>26</v>
      </c>
      <c r="I150" s="265"/>
      <c r="J150" s="266">
        <f t="shared" si="30"/>
        <v>0</v>
      </c>
      <c r="K150" s="262" t="s">
        <v>21</v>
      </c>
      <c r="L150" s="267"/>
      <c r="M150" s="268" t="s">
        <v>21</v>
      </c>
      <c r="N150" s="269" t="s">
        <v>43</v>
      </c>
      <c r="O150" s="42"/>
      <c r="P150" s="202">
        <f t="shared" si="31"/>
        <v>0</v>
      </c>
      <c r="Q150" s="202">
        <v>0</v>
      </c>
      <c r="R150" s="202">
        <f t="shared" si="32"/>
        <v>0</v>
      </c>
      <c r="S150" s="202">
        <v>0</v>
      </c>
      <c r="T150" s="203">
        <f t="shared" si="33"/>
        <v>0</v>
      </c>
      <c r="AR150" s="24" t="s">
        <v>1060</v>
      </c>
      <c r="AT150" s="24" t="s">
        <v>369</v>
      </c>
      <c r="AU150" s="24" t="s">
        <v>82</v>
      </c>
      <c r="AY150" s="24" t="s">
        <v>138</v>
      </c>
      <c r="BE150" s="204">
        <f t="shared" si="34"/>
        <v>0</v>
      </c>
      <c r="BF150" s="204">
        <f t="shared" si="35"/>
        <v>0</v>
      </c>
      <c r="BG150" s="204">
        <f t="shared" si="36"/>
        <v>0</v>
      </c>
      <c r="BH150" s="204">
        <f t="shared" si="37"/>
        <v>0</v>
      </c>
      <c r="BI150" s="204">
        <f t="shared" si="38"/>
        <v>0</v>
      </c>
      <c r="BJ150" s="24" t="s">
        <v>80</v>
      </c>
      <c r="BK150" s="204">
        <f t="shared" si="39"/>
        <v>0</v>
      </c>
      <c r="BL150" s="24" t="s">
        <v>566</v>
      </c>
      <c r="BM150" s="24" t="s">
        <v>805</v>
      </c>
    </row>
    <row r="151" spans="2:65" s="1" customFormat="1" ht="31.5" customHeight="1">
      <c r="B151" s="41"/>
      <c r="C151" s="193" t="s">
        <v>501</v>
      </c>
      <c r="D151" s="193" t="s">
        <v>140</v>
      </c>
      <c r="E151" s="194" t="s">
        <v>1157</v>
      </c>
      <c r="F151" s="195" t="s">
        <v>1158</v>
      </c>
      <c r="G151" s="196" t="s">
        <v>267</v>
      </c>
      <c r="H151" s="197">
        <v>52</v>
      </c>
      <c r="I151" s="198"/>
      <c r="J151" s="199">
        <f t="shared" si="30"/>
        <v>0</v>
      </c>
      <c r="K151" s="195" t="s">
        <v>21</v>
      </c>
      <c r="L151" s="61"/>
      <c r="M151" s="200" t="s">
        <v>21</v>
      </c>
      <c r="N151" s="201" t="s">
        <v>43</v>
      </c>
      <c r="O151" s="42"/>
      <c r="P151" s="202">
        <f t="shared" si="31"/>
        <v>0</v>
      </c>
      <c r="Q151" s="202">
        <v>0</v>
      </c>
      <c r="R151" s="202">
        <f t="shared" si="32"/>
        <v>0</v>
      </c>
      <c r="S151" s="202">
        <v>0</v>
      </c>
      <c r="T151" s="203">
        <f t="shared" si="33"/>
        <v>0</v>
      </c>
      <c r="AR151" s="24" t="s">
        <v>566</v>
      </c>
      <c r="AT151" s="24" t="s">
        <v>140</v>
      </c>
      <c r="AU151" s="24" t="s">
        <v>82</v>
      </c>
      <c r="AY151" s="24" t="s">
        <v>138</v>
      </c>
      <c r="BE151" s="204">
        <f t="shared" si="34"/>
        <v>0</v>
      </c>
      <c r="BF151" s="204">
        <f t="shared" si="35"/>
        <v>0</v>
      </c>
      <c r="BG151" s="204">
        <f t="shared" si="36"/>
        <v>0</v>
      </c>
      <c r="BH151" s="204">
        <f t="shared" si="37"/>
        <v>0</v>
      </c>
      <c r="BI151" s="204">
        <f t="shared" si="38"/>
        <v>0</v>
      </c>
      <c r="BJ151" s="24" t="s">
        <v>80</v>
      </c>
      <c r="BK151" s="204">
        <f t="shared" si="39"/>
        <v>0</v>
      </c>
      <c r="BL151" s="24" t="s">
        <v>566</v>
      </c>
      <c r="BM151" s="24" t="s">
        <v>816</v>
      </c>
    </row>
    <row r="152" spans="2:65" s="1" customFormat="1" ht="22.5" customHeight="1">
      <c r="B152" s="41"/>
      <c r="C152" s="260" t="s">
        <v>512</v>
      </c>
      <c r="D152" s="260" t="s">
        <v>369</v>
      </c>
      <c r="E152" s="261" t="s">
        <v>1159</v>
      </c>
      <c r="F152" s="262" t="s">
        <v>1160</v>
      </c>
      <c r="G152" s="263" t="s">
        <v>267</v>
      </c>
      <c r="H152" s="264">
        <v>52</v>
      </c>
      <c r="I152" s="265"/>
      <c r="J152" s="266">
        <f t="shared" si="30"/>
        <v>0</v>
      </c>
      <c r="K152" s="262" t="s">
        <v>21</v>
      </c>
      <c r="L152" s="267"/>
      <c r="M152" s="268" t="s">
        <v>21</v>
      </c>
      <c r="N152" s="269" t="s">
        <v>43</v>
      </c>
      <c r="O152" s="42"/>
      <c r="P152" s="202">
        <f t="shared" si="31"/>
        <v>0</v>
      </c>
      <c r="Q152" s="202">
        <v>0</v>
      </c>
      <c r="R152" s="202">
        <f t="shared" si="32"/>
        <v>0</v>
      </c>
      <c r="S152" s="202">
        <v>0</v>
      </c>
      <c r="T152" s="203">
        <f t="shared" si="33"/>
        <v>0</v>
      </c>
      <c r="AR152" s="24" t="s">
        <v>1060</v>
      </c>
      <c r="AT152" s="24" t="s">
        <v>369</v>
      </c>
      <c r="AU152" s="24" t="s">
        <v>82</v>
      </c>
      <c r="AY152" s="24" t="s">
        <v>138</v>
      </c>
      <c r="BE152" s="204">
        <f t="shared" si="34"/>
        <v>0</v>
      </c>
      <c r="BF152" s="204">
        <f t="shared" si="35"/>
        <v>0</v>
      </c>
      <c r="BG152" s="204">
        <f t="shared" si="36"/>
        <v>0</v>
      </c>
      <c r="BH152" s="204">
        <f t="shared" si="37"/>
        <v>0</v>
      </c>
      <c r="BI152" s="204">
        <f t="shared" si="38"/>
        <v>0</v>
      </c>
      <c r="BJ152" s="24" t="s">
        <v>80</v>
      </c>
      <c r="BK152" s="204">
        <f t="shared" si="39"/>
        <v>0</v>
      </c>
      <c r="BL152" s="24" t="s">
        <v>566</v>
      </c>
      <c r="BM152" s="24" t="s">
        <v>827</v>
      </c>
    </row>
    <row r="153" spans="2:63" s="10" customFormat="1" ht="29.85" customHeight="1">
      <c r="B153" s="176"/>
      <c r="C153" s="177"/>
      <c r="D153" s="190" t="s">
        <v>71</v>
      </c>
      <c r="E153" s="191" t="s">
        <v>1161</v>
      </c>
      <c r="F153" s="191" t="s">
        <v>1162</v>
      </c>
      <c r="G153" s="177"/>
      <c r="H153" s="177"/>
      <c r="I153" s="180"/>
      <c r="J153" s="192">
        <f>BK153</f>
        <v>0</v>
      </c>
      <c r="K153" s="177"/>
      <c r="L153" s="182"/>
      <c r="M153" s="183"/>
      <c r="N153" s="184"/>
      <c r="O153" s="184"/>
      <c r="P153" s="185">
        <f>SUM(P154:P159)</f>
        <v>0</v>
      </c>
      <c r="Q153" s="184"/>
      <c r="R153" s="185">
        <f>SUM(R154:R159)</f>
        <v>0</v>
      </c>
      <c r="S153" s="184"/>
      <c r="T153" s="186">
        <f>SUM(T154:T159)</f>
        <v>0</v>
      </c>
      <c r="AR153" s="187" t="s">
        <v>155</v>
      </c>
      <c r="AT153" s="188" t="s">
        <v>71</v>
      </c>
      <c r="AU153" s="188" t="s">
        <v>80</v>
      </c>
      <c r="AY153" s="187" t="s">
        <v>138</v>
      </c>
      <c r="BK153" s="189">
        <f>SUM(BK154:BK159)</f>
        <v>0</v>
      </c>
    </row>
    <row r="154" spans="2:65" s="1" customFormat="1" ht="22.5" customHeight="1">
      <c r="B154" s="41"/>
      <c r="C154" s="193" t="s">
        <v>518</v>
      </c>
      <c r="D154" s="193" t="s">
        <v>140</v>
      </c>
      <c r="E154" s="194" t="s">
        <v>1163</v>
      </c>
      <c r="F154" s="195" t="s">
        <v>1164</v>
      </c>
      <c r="G154" s="196" t="s">
        <v>250</v>
      </c>
      <c r="H154" s="197">
        <v>8</v>
      </c>
      <c r="I154" s="198"/>
      <c r="J154" s="199">
        <f>ROUND(I154*H154,2)</f>
        <v>0</v>
      </c>
      <c r="K154" s="195" t="s">
        <v>21</v>
      </c>
      <c r="L154" s="61"/>
      <c r="M154" s="200" t="s">
        <v>21</v>
      </c>
      <c r="N154" s="201" t="s">
        <v>43</v>
      </c>
      <c r="O154" s="42"/>
      <c r="P154" s="202">
        <f>O154*H154</f>
        <v>0</v>
      </c>
      <c r="Q154" s="202">
        <v>0</v>
      </c>
      <c r="R154" s="202">
        <f>Q154*H154</f>
        <v>0</v>
      </c>
      <c r="S154" s="202">
        <v>0</v>
      </c>
      <c r="T154" s="203">
        <f>S154*H154</f>
        <v>0</v>
      </c>
      <c r="AR154" s="24" t="s">
        <v>566</v>
      </c>
      <c r="AT154" s="24" t="s">
        <v>140</v>
      </c>
      <c r="AU154" s="24" t="s">
        <v>82</v>
      </c>
      <c r="AY154" s="24" t="s">
        <v>138</v>
      </c>
      <c r="BE154" s="204">
        <f>IF(N154="základní",J154,0)</f>
        <v>0</v>
      </c>
      <c r="BF154" s="204">
        <f>IF(N154="snížená",J154,0)</f>
        <v>0</v>
      </c>
      <c r="BG154" s="204">
        <f>IF(N154="zákl. přenesená",J154,0)</f>
        <v>0</v>
      </c>
      <c r="BH154" s="204">
        <f>IF(N154="sníž. přenesená",J154,0)</f>
        <v>0</v>
      </c>
      <c r="BI154" s="204">
        <f>IF(N154="nulová",J154,0)</f>
        <v>0</v>
      </c>
      <c r="BJ154" s="24" t="s">
        <v>80</v>
      </c>
      <c r="BK154" s="204">
        <f>ROUND(I154*H154,2)</f>
        <v>0</v>
      </c>
      <c r="BL154" s="24" t="s">
        <v>566</v>
      </c>
      <c r="BM154" s="24" t="s">
        <v>835</v>
      </c>
    </row>
    <row r="155" spans="2:65" s="1" customFormat="1" ht="22.5" customHeight="1">
      <c r="B155" s="41"/>
      <c r="C155" s="260" t="s">
        <v>527</v>
      </c>
      <c r="D155" s="260" t="s">
        <v>369</v>
      </c>
      <c r="E155" s="261" t="s">
        <v>1165</v>
      </c>
      <c r="F155" s="262" t="s">
        <v>1166</v>
      </c>
      <c r="G155" s="263" t="s">
        <v>250</v>
      </c>
      <c r="H155" s="264">
        <v>8</v>
      </c>
      <c r="I155" s="265"/>
      <c r="J155" s="266">
        <f>ROUND(I155*H155,2)</f>
        <v>0</v>
      </c>
      <c r="K155" s="262" t="s">
        <v>21</v>
      </c>
      <c r="L155" s="267"/>
      <c r="M155" s="268" t="s">
        <v>21</v>
      </c>
      <c r="N155" s="269" t="s">
        <v>43</v>
      </c>
      <c r="O155" s="42"/>
      <c r="P155" s="202">
        <f>O155*H155</f>
        <v>0</v>
      </c>
      <c r="Q155" s="202">
        <v>0</v>
      </c>
      <c r="R155" s="202">
        <f>Q155*H155</f>
        <v>0</v>
      </c>
      <c r="S155" s="202">
        <v>0</v>
      </c>
      <c r="T155" s="203">
        <f>S155*H155</f>
        <v>0</v>
      </c>
      <c r="AR155" s="24" t="s">
        <v>1060</v>
      </c>
      <c r="AT155" s="24" t="s">
        <v>369</v>
      </c>
      <c r="AU155" s="24" t="s">
        <v>82</v>
      </c>
      <c r="AY155" s="24" t="s">
        <v>138</v>
      </c>
      <c r="BE155" s="204">
        <f>IF(N155="základní",J155,0)</f>
        <v>0</v>
      </c>
      <c r="BF155" s="204">
        <f>IF(N155="snížená",J155,0)</f>
        <v>0</v>
      </c>
      <c r="BG155" s="204">
        <f>IF(N155="zákl. přenesená",J155,0)</f>
        <v>0</v>
      </c>
      <c r="BH155" s="204">
        <f>IF(N155="sníž. přenesená",J155,0)</f>
        <v>0</v>
      </c>
      <c r="BI155" s="204">
        <f>IF(N155="nulová",J155,0)</f>
        <v>0</v>
      </c>
      <c r="BJ155" s="24" t="s">
        <v>80</v>
      </c>
      <c r="BK155" s="204">
        <f>ROUND(I155*H155,2)</f>
        <v>0</v>
      </c>
      <c r="BL155" s="24" t="s">
        <v>566</v>
      </c>
      <c r="BM155" s="24" t="s">
        <v>843</v>
      </c>
    </row>
    <row r="156" spans="2:47" s="1" customFormat="1" ht="67.5">
      <c r="B156" s="41"/>
      <c r="C156" s="63"/>
      <c r="D156" s="221" t="s">
        <v>160</v>
      </c>
      <c r="E156" s="63"/>
      <c r="F156" s="231" t="s">
        <v>1167</v>
      </c>
      <c r="G156" s="63"/>
      <c r="H156" s="63"/>
      <c r="I156" s="163"/>
      <c r="J156" s="63"/>
      <c r="K156" s="63"/>
      <c r="L156" s="61"/>
      <c r="M156" s="207"/>
      <c r="N156" s="42"/>
      <c r="O156" s="42"/>
      <c r="P156" s="42"/>
      <c r="Q156" s="42"/>
      <c r="R156" s="42"/>
      <c r="S156" s="42"/>
      <c r="T156" s="78"/>
      <c r="AT156" s="24" t="s">
        <v>160</v>
      </c>
      <c r="AU156" s="24" t="s">
        <v>82</v>
      </c>
    </row>
    <row r="157" spans="2:65" s="1" customFormat="1" ht="22.5" customHeight="1">
      <c r="B157" s="41"/>
      <c r="C157" s="260" t="s">
        <v>532</v>
      </c>
      <c r="D157" s="260" t="s">
        <v>369</v>
      </c>
      <c r="E157" s="261" t="s">
        <v>1168</v>
      </c>
      <c r="F157" s="262" t="s">
        <v>1169</v>
      </c>
      <c r="G157" s="263" t="s">
        <v>250</v>
      </c>
      <c r="H157" s="264">
        <v>8</v>
      </c>
      <c r="I157" s="265"/>
      <c r="J157" s="266">
        <f>ROUND(I157*H157,2)</f>
        <v>0</v>
      </c>
      <c r="K157" s="262" t="s">
        <v>21</v>
      </c>
      <c r="L157" s="267"/>
      <c r="M157" s="268" t="s">
        <v>21</v>
      </c>
      <c r="N157" s="269" t="s">
        <v>43</v>
      </c>
      <c r="O157" s="42"/>
      <c r="P157" s="202">
        <f>O157*H157</f>
        <v>0</v>
      </c>
      <c r="Q157" s="202">
        <v>0</v>
      </c>
      <c r="R157" s="202">
        <f>Q157*H157</f>
        <v>0</v>
      </c>
      <c r="S157" s="202">
        <v>0</v>
      </c>
      <c r="T157" s="203">
        <f>S157*H157</f>
        <v>0</v>
      </c>
      <c r="AR157" s="24" t="s">
        <v>1060</v>
      </c>
      <c r="AT157" s="24" t="s">
        <v>369</v>
      </c>
      <c r="AU157" s="24" t="s">
        <v>82</v>
      </c>
      <c r="AY157" s="24" t="s">
        <v>138</v>
      </c>
      <c r="BE157" s="204">
        <f>IF(N157="základní",J157,0)</f>
        <v>0</v>
      </c>
      <c r="BF157" s="204">
        <f>IF(N157="snížená",J157,0)</f>
        <v>0</v>
      </c>
      <c r="BG157" s="204">
        <f>IF(N157="zákl. přenesená",J157,0)</f>
        <v>0</v>
      </c>
      <c r="BH157" s="204">
        <f>IF(N157="sníž. přenesená",J157,0)</f>
        <v>0</v>
      </c>
      <c r="BI157" s="204">
        <f>IF(N157="nulová",J157,0)</f>
        <v>0</v>
      </c>
      <c r="BJ157" s="24" t="s">
        <v>80</v>
      </c>
      <c r="BK157" s="204">
        <f>ROUND(I157*H157,2)</f>
        <v>0</v>
      </c>
      <c r="BL157" s="24" t="s">
        <v>566</v>
      </c>
      <c r="BM157" s="24" t="s">
        <v>853</v>
      </c>
    </row>
    <row r="158" spans="2:65" s="1" customFormat="1" ht="22.5" customHeight="1">
      <c r="B158" s="41"/>
      <c r="C158" s="260" t="s">
        <v>537</v>
      </c>
      <c r="D158" s="260" t="s">
        <v>369</v>
      </c>
      <c r="E158" s="261" t="s">
        <v>1170</v>
      </c>
      <c r="F158" s="262" t="s">
        <v>1171</v>
      </c>
      <c r="G158" s="263" t="s">
        <v>250</v>
      </c>
      <c r="H158" s="264">
        <v>8</v>
      </c>
      <c r="I158" s="265"/>
      <c r="J158" s="266">
        <f>ROUND(I158*H158,2)</f>
        <v>0</v>
      </c>
      <c r="K158" s="262" t="s">
        <v>21</v>
      </c>
      <c r="L158" s="267"/>
      <c r="M158" s="268" t="s">
        <v>21</v>
      </c>
      <c r="N158" s="269" t="s">
        <v>43</v>
      </c>
      <c r="O158" s="42"/>
      <c r="P158" s="202">
        <f>O158*H158</f>
        <v>0</v>
      </c>
      <c r="Q158" s="202">
        <v>0</v>
      </c>
      <c r="R158" s="202">
        <f>Q158*H158</f>
        <v>0</v>
      </c>
      <c r="S158" s="202">
        <v>0</v>
      </c>
      <c r="T158" s="203">
        <f>S158*H158</f>
        <v>0</v>
      </c>
      <c r="AR158" s="24" t="s">
        <v>1060</v>
      </c>
      <c r="AT158" s="24" t="s">
        <v>369</v>
      </c>
      <c r="AU158" s="24" t="s">
        <v>82</v>
      </c>
      <c r="AY158" s="24" t="s">
        <v>138</v>
      </c>
      <c r="BE158" s="204">
        <f>IF(N158="základní",J158,0)</f>
        <v>0</v>
      </c>
      <c r="BF158" s="204">
        <f>IF(N158="snížená",J158,0)</f>
        <v>0</v>
      </c>
      <c r="BG158" s="204">
        <f>IF(N158="zákl. přenesená",J158,0)</f>
        <v>0</v>
      </c>
      <c r="BH158" s="204">
        <f>IF(N158="sníž. přenesená",J158,0)</f>
        <v>0</v>
      </c>
      <c r="BI158" s="204">
        <f>IF(N158="nulová",J158,0)</f>
        <v>0</v>
      </c>
      <c r="BJ158" s="24" t="s">
        <v>80</v>
      </c>
      <c r="BK158" s="204">
        <f>ROUND(I158*H158,2)</f>
        <v>0</v>
      </c>
      <c r="BL158" s="24" t="s">
        <v>566</v>
      </c>
      <c r="BM158" s="24" t="s">
        <v>861</v>
      </c>
    </row>
    <row r="159" spans="2:47" s="1" customFormat="1" ht="27">
      <c r="B159" s="41"/>
      <c r="C159" s="63"/>
      <c r="D159" s="205" t="s">
        <v>160</v>
      </c>
      <c r="E159" s="63"/>
      <c r="F159" s="206" t="s">
        <v>1172</v>
      </c>
      <c r="G159" s="63"/>
      <c r="H159" s="63"/>
      <c r="I159" s="163"/>
      <c r="J159" s="63"/>
      <c r="K159" s="63"/>
      <c r="L159" s="61"/>
      <c r="M159" s="207"/>
      <c r="N159" s="42"/>
      <c r="O159" s="42"/>
      <c r="P159" s="42"/>
      <c r="Q159" s="42"/>
      <c r="R159" s="42"/>
      <c r="S159" s="42"/>
      <c r="T159" s="78"/>
      <c r="AT159" s="24" t="s">
        <v>160</v>
      </c>
      <c r="AU159" s="24" t="s">
        <v>82</v>
      </c>
    </row>
    <row r="160" spans="2:63" s="10" customFormat="1" ht="37.35" customHeight="1">
      <c r="B160" s="176"/>
      <c r="C160" s="177"/>
      <c r="D160" s="178" t="s">
        <v>71</v>
      </c>
      <c r="E160" s="179" t="s">
        <v>86</v>
      </c>
      <c r="F160" s="179" t="s">
        <v>1173</v>
      </c>
      <c r="G160" s="177"/>
      <c r="H160" s="177"/>
      <c r="I160" s="180"/>
      <c r="J160" s="181">
        <f>BK160</f>
        <v>0</v>
      </c>
      <c r="K160" s="177"/>
      <c r="L160" s="182"/>
      <c r="M160" s="183"/>
      <c r="N160" s="184"/>
      <c r="O160" s="184"/>
      <c r="P160" s="185">
        <f>P161</f>
        <v>0</v>
      </c>
      <c r="Q160" s="184"/>
      <c r="R160" s="185">
        <f>R161</f>
        <v>0</v>
      </c>
      <c r="S160" s="184"/>
      <c r="T160" s="186">
        <f>T161</f>
        <v>0</v>
      </c>
      <c r="AR160" s="187" t="s">
        <v>145</v>
      </c>
      <c r="AT160" s="188" t="s">
        <v>71</v>
      </c>
      <c r="AU160" s="188" t="s">
        <v>72</v>
      </c>
      <c r="AY160" s="187" t="s">
        <v>138</v>
      </c>
      <c r="BK160" s="189">
        <f>BK161</f>
        <v>0</v>
      </c>
    </row>
    <row r="161" spans="2:63" s="10" customFormat="1" ht="19.9" customHeight="1">
      <c r="B161" s="176"/>
      <c r="C161" s="177"/>
      <c r="D161" s="190" t="s">
        <v>71</v>
      </c>
      <c r="E161" s="191" t="s">
        <v>1174</v>
      </c>
      <c r="F161" s="191" t="s">
        <v>1175</v>
      </c>
      <c r="G161" s="177"/>
      <c r="H161" s="177"/>
      <c r="I161" s="180"/>
      <c r="J161" s="192">
        <f>BK161</f>
        <v>0</v>
      </c>
      <c r="K161" s="177"/>
      <c r="L161" s="182"/>
      <c r="M161" s="183"/>
      <c r="N161" s="184"/>
      <c r="O161" s="184"/>
      <c r="P161" s="185">
        <f>P162</f>
        <v>0</v>
      </c>
      <c r="Q161" s="184"/>
      <c r="R161" s="185">
        <f>R162</f>
        <v>0</v>
      </c>
      <c r="S161" s="184"/>
      <c r="T161" s="186">
        <f>T162</f>
        <v>0</v>
      </c>
      <c r="AR161" s="187" t="s">
        <v>145</v>
      </c>
      <c r="AT161" s="188" t="s">
        <v>71</v>
      </c>
      <c r="AU161" s="188" t="s">
        <v>80</v>
      </c>
      <c r="AY161" s="187" t="s">
        <v>138</v>
      </c>
      <c r="BK161" s="189">
        <f>BK162</f>
        <v>0</v>
      </c>
    </row>
    <row r="162" spans="2:65" s="1" customFormat="1" ht="22.5" customHeight="1">
      <c r="B162" s="41"/>
      <c r="C162" s="193" t="s">
        <v>542</v>
      </c>
      <c r="D162" s="193" t="s">
        <v>140</v>
      </c>
      <c r="E162" s="194" t="s">
        <v>1176</v>
      </c>
      <c r="F162" s="195" t="s">
        <v>1177</v>
      </c>
      <c r="G162" s="196" t="s">
        <v>1178</v>
      </c>
      <c r="H162" s="197">
        <v>8</v>
      </c>
      <c r="I162" s="198"/>
      <c r="J162" s="199">
        <f>ROUND(I162*H162,2)</f>
        <v>0</v>
      </c>
      <c r="K162" s="195" t="s">
        <v>21</v>
      </c>
      <c r="L162" s="61"/>
      <c r="M162" s="200" t="s">
        <v>21</v>
      </c>
      <c r="N162" s="274" t="s">
        <v>43</v>
      </c>
      <c r="O162" s="275"/>
      <c r="P162" s="276">
        <f>O162*H162</f>
        <v>0</v>
      </c>
      <c r="Q162" s="276">
        <v>0</v>
      </c>
      <c r="R162" s="276">
        <f>Q162*H162</f>
        <v>0</v>
      </c>
      <c r="S162" s="276">
        <v>0</v>
      </c>
      <c r="T162" s="277">
        <f>S162*H162</f>
        <v>0</v>
      </c>
      <c r="AR162" s="24" t="s">
        <v>1179</v>
      </c>
      <c r="AT162" s="24" t="s">
        <v>140</v>
      </c>
      <c r="AU162" s="24" t="s">
        <v>82</v>
      </c>
      <c r="AY162" s="24" t="s">
        <v>138</v>
      </c>
      <c r="BE162" s="204">
        <f>IF(N162="základní",J162,0)</f>
        <v>0</v>
      </c>
      <c r="BF162" s="204">
        <f>IF(N162="snížená",J162,0)</f>
        <v>0</v>
      </c>
      <c r="BG162" s="204">
        <f>IF(N162="zákl. přenesená",J162,0)</f>
        <v>0</v>
      </c>
      <c r="BH162" s="204">
        <f>IF(N162="sníž. přenesená",J162,0)</f>
        <v>0</v>
      </c>
      <c r="BI162" s="204">
        <f>IF(N162="nulová",J162,0)</f>
        <v>0</v>
      </c>
      <c r="BJ162" s="24" t="s">
        <v>80</v>
      </c>
      <c r="BK162" s="204">
        <f>ROUND(I162*H162,2)</f>
        <v>0</v>
      </c>
      <c r="BL162" s="24" t="s">
        <v>1179</v>
      </c>
      <c r="BM162" s="24" t="s">
        <v>891</v>
      </c>
    </row>
    <row r="163" spans="2:12" s="1" customFormat="1" ht="6.95" customHeight="1">
      <c r="B163" s="56"/>
      <c r="C163" s="57"/>
      <c r="D163" s="57"/>
      <c r="E163" s="57"/>
      <c r="F163" s="57"/>
      <c r="G163" s="57"/>
      <c r="H163" s="57"/>
      <c r="I163" s="139"/>
      <c r="J163" s="57"/>
      <c r="K163" s="57"/>
      <c r="L163" s="61"/>
    </row>
  </sheetData>
  <sheetProtection password="CC35" sheet="1" objects="1" scenarios="1" formatCells="0" formatColumns="0" formatRows="0" sort="0" autoFilter="0"/>
  <autoFilter ref="C83:K162"/>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89</v>
      </c>
      <c r="G1" s="401" t="s">
        <v>90</v>
      </c>
      <c r="H1" s="401"/>
      <c r="I1" s="115"/>
      <c r="J1" s="114" t="s">
        <v>91</v>
      </c>
      <c r="K1" s="113" t="s">
        <v>92</v>
      </c>
      <c r="L1" s="114" t="s">
        <v>93</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88</v>
      </c>
    </row>
    <row r="3" spans="2:46" ht="6.95" customHeight="1">
      <c r="B3" s="25"/>
      <c r="C3" s="26"/>
      <c r="D3" s="26"/>
      <c r="E3" s="26"/>
      <c r="F3" s="26"/>
      <c r="G3" s="26"/>
      <c r="H3" s="26"/>
      <c r="I3" s="116"/>
      <c r="J3" s="26"/>
      <c r="K3" s="27"/>
      <c r="AT3" s="24" t="s">
        <v>82</v>
      </c>
    </row>
    <row r="4" spans="2:46" ht="36.95" customHeight="1">
      <c r="B4" s="28"/>
      <c r="C4" s="29"/>
      <c r="D4" s="30" t="s">
        <v>94</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2" t="str">
        <f>'Rekapitulace stavby'!K6</f>
        <v>Stavební úpravy skladu VS Pastviny</v>
      </c>
      <c r="F7" s="403"/>
      <c r="G7" s="403"/>
      <c r="H7" s="403"/>
      <c r="I7" s="117"/>
      <c r="J7" s="29"/>
      <c r="K7" s="31"/>
    </row>
    <row r="8" spans="2:11" s="1" customFormat="1" ht="15">
      <c r="B8" s="41"/>
      <c r="C8" s="42"/>
      <c r="D8" s="37" t="s">
        <v>95</v>
      </c>
      <c r="E8" s="42"/>
      <c r="F8" s="42"/>
      <c r="G8" s="42"/>
      <c r="H8" s="42"/>
      <c r="I8" s="118"/>
      <c r="J8" s="42"/>
      <c r="K8" s="45"/>
    </row>
    <row r="9" spans="2:11" s="1" customFormat="1" ht="36.95" customHeight="1">
      <c r="B9" s="41"/>
      <c r="C9" s="42"/>
      <c r="D9" s="42"/>
      <c r="E9" s="404" t="s">
        <v>1180</v>
      </c>
      <c r="F9" s="405"/>
      <c r="G9" s="405"/>
      <c r="H9" s="405"/>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2.1.2018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2.5" customHeight="1">
      <c r="B24" s="121"/>
      <c r="C24" s="122"/>
      <c r="D24" s="122"/>
      <c r="E24" s="394" t="s">
        <v>21</v>
      </c>
      <c r="F24" s="394"/>
      <c r="G24" s="394"/>
      <c r="H24" s="394"/>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ROUND(SUM(BE79:BE100),2)</f>
        <v>0</v>
      </c>
      <c r="G30" s="42"/>
      <c r="H30" s="42"/>
      <c r="I30" s="131">
        <v>0.21</v>
      </c>
      <c r="J30" s="130">
        <f>ROUND(ROUND((SUM(BE79:BE100)),2)*I30,2)</f>
        <v>0</v>
      </c>
      <c r="K30" s="45"/>
    </row>
    <row r="31" spans="2:11" s="1" customFormat="1" ht="14.45" customHeight="1">
      <c r="B31" s="41"/>
      <c r="C31" s="42"/>
      <c r="D31" s="42"/>
      <c r="E31" s="49" t="s">
        <v>44</v>
      </c>
      <c r="F31" s="130">
        <f>ROUND(SUM(BF79:BF100),2)</f>
        <v>0</v>
      </c>
      <c r="G31" s="42"/>
      <c r="H31" s="42"/>
      <c r="I31" s="131">
        <v>0.15</v>
      </c>
      <c r="J31" s="130">
        <f>ROUND(ROUND((SUM(BF79:BF100)),2)*I31,2)</f>
        <v>0</v>
      </c>
      <c r="K31" s="45"/>
    </row>
    <row r="32" spans="2:11" s="1" customFormat="1" ht="14.45" customHeight="1" hidden="1">
      <c r="B32" s="41"/>
      <c r="C32" s="42"/>
      <c r="D32" s="42"/>
      <c r="E32" s="49" t="s">
        <v>45</v>
      </c>
      <c r="F32" s="130">
        <f>ROUND(SUM(BG79:BG100),2)</f>
        <v>0</v>
      </c>
      <c r="G32" s="42"/>
      <c r="H32" s="42"/>
      <c r="I32" s="131">
        <v>0.21</v>
      </c>
      <c r="J32" s="130">
        <v>0</v>
      </c>
      <c r="K32" s="45"/>
    </row>
    <row r="33" spans="2:11" s="1" customFormat="1" ht="14.45" customHeight="1" hidden="1">
      <c r="B33" s="41"/>
      <c r="C33" s="42"/>
      <c r="D33" s="42"/>
      <c r="E33" s="49" t="s">
        <v>46</v>
      </c>
      <c r="F33" s="130">
        <f>ROUND(SUM(BH79:BH100),2)</f>
        <v>0</v>
      </c>
      <c r="G33" s="42"/>
      <c r="H33" s="42"/>
      <c r="I33" s="131">
        <v>0.15</v>
      </c>
      <c r="J33" s="130">
        <v>0</v>
      </c>
      <c r="K33" s="45"/>
    </row>
    <row r="34" spans="2:11" s="1" customFormat="1" ht="14.45" customHeight="1" hidden="1">
      <c r="B34" s="41"/>
      <c r="C34" s="42"/>
      <c r="D34" s="42"/>
      <c r="E34" s="49" t="s">
        <v>47</v>
      </c>
      <c r="F34" s="130">
        <f>ROUND(SUM(BI79:BI100),2)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97</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2" t="str">
        <f>E7</f>
        <v>Stavební úpravy skladu VS Pastviny</v>
      </c>
      <c r="F45" s="403"/>
      <c r="G45" s="403"/>
      <c r="H45" s="403"/>
      <c r="I45" s="118"/>
      <c r="J45" s="42"/>
      <c r="K45" s="45"/>
    </row>
    <row r="46" spans="2:11" s="1" customFormat="1" ht="14.45" customHeight="1">
      <c r="B46" s="41"/>
      <c r="C46" s="37" t="s">
        <v>95</v>
      </c>
      <c r="D46" s="42"/>
      <c r="E46" s="42"/>
      <c r="F46" s="42"/>
      <c r="G46" s="42"/>
      <c r="H46" s="42"/>
      <c r="I46" s="118"/>
      <c r="J46" s="42"/>
      <c r="K46" s="45"/>
    </row>
    <row r="47" spans="2:11" s="1" customFormat="1" ht="23.25" customHeight="1">
      <c r="B47" s="41"/>
      <c r="C47" s="42"/>
      <c r="D47" s="42"/>
      <c r="E47" s="404" t="str">
        <f>E9</f>
        <v>OST - Ostatní náklady stavby</v>
      </c>
      <c r="F47" s="405"/>
      <c r="G47" s="405"/>
      <c r="H47" s="405"/>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Pastviny</v>
      </c>
      <c r="G49" s="42"/>
      <c r="H49" s="42"/>
      <c r="I49" s="119" t="s">
        <v>25</v>
      </c>
      <c r="J49" s="120" t="str">
        <f>IF(J12="","",J12)</f>
        <v>2.1.2018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Univerzita Palackého v Olomouci, FTK</v>
      </c>
      <c r="G51" s="42"/>
      <c r="H51" s="42"/>
      <c r="I51" s="119" t="s">
        <v>33</v>
      </c>
      <c r="J51" s="35" t="str">
        <f>E21</f>
        <v>Ing. Jan Hrdina</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98</v>
      </c>
      <c r="D54" s="132"/>
      <c r="E54" s="132"/>
      <c r="F54" s="132"/>
      <c r="G54" s="132"/>
      <c r="H54" s="132"/>
      <c r="I54" s="145"/>
      <c r="J54" s="146" t="s">
        <v>99</v>
      </c>
      <c r="K54" s="147"/>
    </row>
    <row r="55" spans="2:11" s="1" customFormat="1" ht="10.35" customHeight="1">
      <c r="B55" s="41"/>
      <c r="C55" s="42"/>
      <c r="D55" s="42"/>
      <c r="E55" s="42"/>
      <c r="F55" s="42"/>
      <c r="G55" s="42"/>
      <c r="H55" s="42"/>
      <c r="I55" s="118"/>
      <c r="J55" s="42"/>
      <c r="K55" s="45"/>
    </row>
    <row r="56" spans="2:47" s="1" customFormat="1" ht="29.25" customHeight="1">
      <c r="B56" s="41"/>
      <c r="C56" s="148" t="s">
        <v>100</v>
      </c>
      <c r="D56" s="42"/>
      <c r="E56" s="42"/>
      <c r="F56" s="42"/>
      <c r="G56" s="42"/>
      <c r="H56" s="42"/>
      <c r="I56" s="118"/>
      <c r="J56" s="128">
        <f>J79</f>
        <v>0</v>
      </c>
      <c r="K56" s="45"/>
      <c r="AU56" s="24" t="s">
        <v>101</v>
      </c>
    </row>
    <row r="57" spans="2:11" s="7" customFormat="1" ht="24.95" customHeight="1">
      <c r="B57" s="149"/>
      <c r="C57" s="150"/>
      <c r="D57" s="151" t="s">
        <v>1181</v>
      </c>
      <c r="E57" s="152"/>
      <c r="F57" s="152"/>
      <c r="G57" s="152"/>
      <c r="H57" s="152"/>
      <c r="I57" s="153"/>
      <c r="J57" s="154">
        <f>J80</f>
        <v>0</v>
      </c>
      <c r="K57" s="155"/>
    </row>
    <row r="58" spans="2:11" s="7" customFormat="1" ht="24.95" customHeight="1">
      <c r="B58" s="149"/>
      <c r="C58" s="150"/>
      <c r="D58" s="151" t="s">
        <v>1182</v>
      </c>
      <c r="E58" s="152"/>
      <c r="F58" s="152"/>
      <c r="G58" s="152"/>
      <c r="H58" s="152"/>
      <c r="I58" s="153"/>
      <c r="J58" s="154">
        <f>J83</f>
        <v>0</v>
      </c>
      <c r="K58" s="155"/>
    </row>
    <row r="59" spans="2:11" s="7" customFormat="1" ht="24.95" customHeight="1">
      <c r="B59" s="149"/>
      <c r="C59" s="150"/>
      <c r="D59" s="151" t="s">
        <v>1183</v>
      </c>
      <c r="E59" s="152"/>
      <c r="F59" s="152"/>
      <c r="G59" s="152"/>
      <c r="H59" s="152"/>
      <c r="I59" s="153"/>
      <c r="J59" s="154">
        <f>J94</f>
        <v>0</v>
      </c>
      <c r="K59" s="155"/>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122</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398" t="str">
        <f>E7</f>
        <v>Stavební úpravy skladu VS Pastviny</v>
      </c>
      <c r="F69" s="399"/>
      <c r="G69" s="399"/>
      <c r="H69" s="399"/>
      <c r="I69" s="163"/>
      <c r="J69" s="63"/>
      <c r="K69" s="63"/>
      <c r="L69" s="61"/>
    </row>
    <row r="70" spans="2:12" s="1" customFormat="1" ht="14.45" customHeight="1">
      <c r="B70" s="41"/>
      <c r="C70" s="65" t="s">
        <v>95</v>
      </c>
      <c r="D70" s="63"/>
      <c r="E70" s="63"/>
      <c r="F70" s="63"/>
      <c r="G70" s="63"/>
      <c r="H70" s="63"/>
      <c r="I70" s="163"/>
      <c r="J70" s="63"/>
      <c r="K70" s="63"/>
      <c r="L70" s="61"/>
    </row>
    <row r="71" spans="2:12" s="1" customFormat="1" ht="23.25" customHeight="1">
      <c r="B71" s="41"/>
      <c r="C71" s="63"/>
      <c r="D71" s="63"/>
      <c r="E71" s="366" t="str">
        <f>E9</f>
        <v>OST - Ostatní náklady stavby</v>
      </c>
      <c r="F71" s="400"/>
      <c r="G71" s="400"/>
      <c r="H71" s="400"/>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23</v>
      </c>
      <c r="D73" s="63"/>
      <c r="E73" s="63"/>
      <c r="F73" s="164" t="str">
        <f>F12</f>
        <v>Pastviny</v>
      </c>
      <c r="G73" s="63"/>
      <c r="H73" s="63"/>
      <c r="I73" s="165" t="s">
        <v>25</v>
      </c>
      <c r="J73" s="73" t="str">
        <f>IF(J12="","",J12)</f>
        <v>2.1.2018</v>
      </c>
      <c r="K73" s="63"/>
      <c r="L73" s="61"/>
    </row>
    <row r="74" spans="2:12" s="1" customFormat="1" ht="6.95" customHeight="1">
      <c r="B74" s="41"/>
      <c r="C74" s="63"/>
      <c r="D74" s="63"/>
      <c r="E74" s="63"/>
      <c r="F74" s="63"/>
      <c r="G74" s="63"/>
      <c r="H74" s="63"/>
      <c r="I74" s="163"/>
      <c r="J74" s="63"/>
      <c r="K74" s="63"/>
      <c r="L74" s="61"/>
    </row>
    <row r="75" spans="2:12" s="1" customFormat="1" ht="15">
      <c r="B75" s="41"/>
      <c r="C75" s="65" t="s">
        <v>27</v>
      </c>
      <c r="D75" s="63"/>
      <c r="E75" s="63"/>
      <c r="F75" s="164" t="str">
        <f>E15</f>
        <v>Univerzita Palackého v Olomouci, FTK</v>
      </c>
      <c r="G75" s="63"/>
      <c r="H75" s="63"/>
      <c r="I75" s="165" t="s">
        <v>33</v>
      </c>
      <c r="J75" s="164" t="str">
        <f>E21</f>
        <v>Ing. Jan Hrdina</v>
      </c>
      <c r="K75" s="63"/>
      <c r="L75" s="61"/>
    </row>
    <row r="76" spans="2:12" s="1" customFormat="1" ht="14.45" customHeight="1">
      <c r="B76" s="41"/>
      <c r="C76" s="65" t="s">
        <v>31</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123</v>
      </c>
      <c r="D78" s="168" t="s">
        <v>57</v>
      </c>
      <c r="E78" s="168" t="s">
        <v>53</v>
      </c>
      <c r="F78" s="168" t="s">
        <v>124</v>
      </c>
      <c r="G78" s="168" t="s">
        <v>125</v>
      </c>
      <c r="H78" s="168" t="s">
        <v>126</v>
      </c>
      <c r="I78" s="169" t="s">
        <v>127</v>
      </c>
      <c r="J78" s="168" t="s">
        <v>99</v>
      </c>
      <c r="K78" s="170" t="s">
        <v>128</v>
      </c>
      <c r="L78" s="171"/>
      <c r="M78" s="81" t="s">
        <v>129</v>
      </c>
      <c r="N78" s="82" t="s">
        <v>42</v>
      </c>
      <c r="O78" s="82" t="s">
        <v>130</v>
      </c>
      <c r="P78" s="82" t="s">
        <v>131</v>
      </c>
      <c r="Q78" s="82" t="s">
        <v>132</v>
      </c>
      <c r="R78" s="82" t="s">
        <v>133</v>
      </c>
      <c r="S78" s="82" t="s">
        <v>134</v>
      </c>
      <c r="T78" s="83" t="s">
        <v>135</v>
      </c>
    </row>
    <row r="79" spans="2:63" s="1" customFormat="1" ht="29.25" customHeight="1">
      <c r="B79" s="41"/>
      <c r="C79" s="87" t="s">
        <v>100</v>
      </c>
      <c r="D79" s="63"/>
      <c r="E79" s="63"/>
      <c r="F79" s="63"/>
      <c r="G79" s="63"/>
      <c r="H79" s="63"/>
      <c r="I79" s="163"/>
      <c r="J79" s="172">
        <f>BK79</f>
        <v>0</v>
      </c>
      <c r="K79" s="63"/>
      <c r="L79" s="61"/>
      <c r="M79" s="84"/>
      <c r="N79" s="85"/>
      <c r="O79" s="85"/>
      <c r="P79" s="173">
        <f>P80+P83+P94</f>
        <v>0</v>
      </c>
      <c r="Q79" s="85"/>
      <c r="R79" s="173">
        <f>R80+R83+R94</f>
        <v>0</v>
      </c>
      <c r="S79" s="85"/>
      <c r="T79" s="174">
        <f>T80+T83+T94</f>
        <v>0</v>
      </c>
      <c r="AT79" s="24" t="s">
        <v>71</v>
      </c>
      <c r="AU79" s="24" t="s">
        <v>101</v>
      </c>
      <c r="BK79" s="175">
        <f>BK80+BK83+BK94</f>
        <v>0</v>
      </c>
    </row>
    <row r="80" spans="2:63" s="10" customFormat="1" ht="37.35" customHeight="1">
      <c r="B80" s="176"/>
      <c r="C80" s="177"/>
      <c r="D80" s="190" t="s">
        <v>71</v>
      </c>
      <c r="E80" s="278" t="s">
        <v>1184</v>
      </c>
      <c r="F80" s="278" t="s">
        <v>1185</v>
      </c>
      <c r="G80" s="177"/>
      <c r="H80" s="177"/>
      <c r="I80" s="180"/>
      <c r="J80" s="279">
        <f>BK80</f>
        <v>0</v>
      </c>
      <c r="K80" s="177"/>
      <c r="L80" s="182"/>
      <c r="M80" s="183"/>
      <c r="N80" s="184"/>
      <c r="O80" s="184"/>
      <c r="P80" s="185">
        <f>SUM(P81:P82)</f>
        <v>0</v>
      </c>
      <c r="Q80" s="184"/>
      <c r="R80" s="185">
        <f>SUM(R81:R82)</f>
        <v>0</v>
      </c>
      <c r="S80" s="184"/>
      <c r="T80" s="186">
        <f>SUM(T81:T82)</f>
        <v>0</v>
      </c>
      <c r="AR80" s="187" t="s">
        <v>145</v>
      </c>
      <c r="AT80" s="188" t="s">
        <v>71</v>
      </c>
      <c r="AU80" s="188" t="s">
        <v>72</v>
      </c>
      <c r="AY80" s="187" t="s">
        <v>138</v>
      </c>
      <c r="BK80" s="189">
        <f>SUM(BK81:BK82)</f>
        <v>0</v>
      </c>
    </row>
    <row r="81" spans="2:65" s="1" customFormat="1" ht="22.5" customHeight="1">
      <c r="B81" s="41"/>
      <c r="C81" s="193" t="s">
        <v>80</v>
      </c>
      <c r="D81" s="193" t="s">
        <v>140</v>
      </c>
      <c r="E81" s="194" t="s">
        <v>1186</v>
      </c>
      <c r="F81" s="195" t="s">
        <v>1187</v>
      </c>
      <c r="G81" s="196" t="s">
        <v>245</v>
      </c>
      <c r="H81" s="197">
        <v>1</v>
      </c>
      <c r="I81" s="198"/>
      <c r="J81" s="199">
        <f>ROUND(I81*H81,2)</f>
        <v>0</v>
      </c>
      <c r="K81" s="195" t="s">
        <v>21</v>
      </c>
      <c r="L81" s="61"/>
      <c r="M81" s="200" t="s">
        <v>21</v>
      </c>
      <c r="N81" s="201" t="s">
        <v>43</v>
      </c>
      <c r="O81" s="42"/>
      <c r="P81" s="202">
        <f>O81*H81</f>
        <v>0</v>
      </c>
      <c r="Q81" s="202">
        <v>0</v>
      </c>
      <c r="R81" s="202">
        <f>Q81*H81</f>
        <v>0</v>
      </c>
      <c r="S81" s="202">
        <v>0</v>
      </c>
      <c r="T81" s="203">
        <f>S81*H81</f>
        <v>0</v>
      </c>
      <c r="AR81" s="24" t="s">
        <v>1188</v>
      </c>
      <c r="AT81" s="24" t="s">
        <v>140</v>
      </c>
      <c r="AU81" s="24" t="s">
        <v>80</v>
      </c>
      <c r="AY81" s="24" t="s">
        <v>138</v>
      </c>
      <c r="BE81" s="204">
        <f>IF(N81="základní",J81,0)</f>
        <v>0</v>
      </c>
      <c r="BF81" s="204">
        <f>IF(N81="snížená",J81,0)</f>
        <v>0</v>
      </c>
      <c r="BG81" s="204">
        <f>IF(N81="zákl. přenesená",J81,0)</f>
        <v>0</v>
      </c>
      <c r="BH81" s="204">
        <f>IF(N81="sníž. přenesená",J81,0)</f>
        <v>0</v>
      </c>
      <c r="BI81" s="204">
        <f>IF(N81="nulová",J81,0)</f>
        <v>0</v>
      </c>
      <c r="BJ81" s="24" t="s">
        <v>80</v>
      </c>
      <c r="BK81" s="204">
        <f>ROUND(I81*H81,2)</f>
        <v>0</v>
      </c>
      <c r="BL81" s="24" t="s">
        <v>1188</v>
      </c>
      <c r="BM81" s="24" t="s">
        <v>1189</v>
      </c>
    </row>
    <row r="82" spans="2:47" s="1" customFormat="1" ht="54">
      <c r="B82" s="41"/>
      <c r="C82" s="63"/>
      <c r="D82" s="205" t="s">
        <v>160</v>
      </c>
      <c r="E82" s="63"/>
      <c r="F82" s="206" t="s">
        <v>1190</v>
      </c>
      <c r="G82" s="63"/>
      <c r="H82" s="63"/>
      <c r="I82" s="163"/>
      <c r="J82" s="63"/>
      <c r="K82" s="63"/>
      <c r="L82" s="61"/>
      <c r="M82" s="207"/>
      <c r="N82" s="42"/>
      <c r="O82" s="42"/>
      <c r="P82" s="42"/>
      <c r="Q82" s="42"/>
      <c r="R82" s="42"/>
      <c r="S82" s="42"/>
      <c r="T82" s="78"/>
      <c r="AT82" s="24" t="s">
        <v>160</v>
      </c>
      <c r="AU82" s="24" t="s">
        <v>80</v>
      </c>
    </row>
    <row r="83" spans="2:63" s="10" customFormat="1" ht="37.35" customHeight="1">
      <c r="B83" s="176"/>
      <c r="C83" s="177"/>
      <c r="D83" s="190" t="s">
        <v>71</v>
      </c>
      <c r="E83" s="278" t="s">
        <v>86</v>
      </c>
      <c r="F83" s="278" t="s">
        <v>1191</v>
      </c>
      <c r="G83" s="177"/>
      <c r="H83" s="177"/>
      <c r="I83" s="180"/>
      <c r="J83" s="279">
        <f>BK83</f>
        <v>0</v>
      </c>
      <c r="K83" s="177"/>
      <c r="L83" s="182"/>
      <c r="M83" s="183"/>
      <c r="N83" s="184"/>
      <c r="O83" s="184"/>
      <c r="P83" s="185">
        <f>SUM(P84:P93)</f>
        <v>0</v>
      </c>
      <c r="Q83" s="184"/>
      <c r="R83" s="185">
        <f>SUM(R84:R93)</f>
        <v>0</v>
      </c>
      <c r="S83" s="184"/>
      <c r="T83" s="186">
        <f>SUM(T84:T93)</f>
        <v>0</v>
      </c>
      <c r="AR83" s="187" t="s">
        <v>145</v>
      </c>
      <c r="AT83" s="188" t="s">
        <v>71</v>
      </c>
      <c r="AU83" s="188" t="s">
        <v>72</v>
      </c>
      <c r="AY83" s="187" t="s">
        <v>138</v>
      </c>
      <c r="BK83" s="189">
        <f>SUM(BK84:BK93)</f>
        <v>0</v>
      </c>
    </row>
    <row r="84" spans="2:65" s="1" customFormat="1" ht="22.5" customHeight="1">
      <c r="B84" s="41"/>
      <c r="C84" s="193" t="s">
        <v>82</v>
      </c>
      <c r="D84" s="193" t="s">
        <v>140</v>
      </c>
      <c r="E84" s="194" t="s">
        <v>1192</v>
      </c>
      <c r="F84" s="195" t="s">
        <v>1193</v>
      </c>
      <c r="G84" s="196" t="s">
        <v>245</v>
      </c>
      <c r="H84" s="197">
        <v>1</v>
      </c>
      <c r="I84" s="198"/>
      <c r="J84" s="199">
        <f>ROUND(I84*H84,2)</f>
        <v>0</v>
      </c>
      <c r="K84" s="195" t="s">
        <v>21</v>
      </c>
      <c r="L84" s="61"/>
      <c r="M84" s="200" t="s">
        <v>21</v>
      </c>
      <c r="N84" s="201" t="s">
        <v>43</v>
      </c>
      <c r="O84" s="42"/>
      <c r="P84" s="202">
        <f>O84*H84</f>
        <v>0</v>
      </c>
      <c r="Q84" s="202">
        <v>0</v>
      </c>
      <c r="R84" s="202">
        <f>Q84*H84</f>
        <v>0</v>
      </c>
      <c r="S84" s="202">
        <v>0</v>
      </c>
      <c r="T84" s="203">
        <f>S84*H84</f>
        <v>0</v>
      </c>
      <c r="AR84" s="24" t="s">
        <v>1188</v>
      </c>
      <c r="AT84" s="24" t="s">
        <v>140</v>
      </c>
      <c r="AU84" s="24" t="s">
        <v>80</v>
      </c>
      <c r="AY84" s="24" t="s">
        <v>138</v>
      </c>
      <c r="BE84" s="204">
        <f>IF(N84="základní",J84,0)</f>
        <v>0</v>
      </c>
      <c r="BF84" s="204">
        <f>IF(N84="snížená",J84,0)</f>
        <v>0</v>
      </c>
      <c r="BG84" s="204">
        <f>IF(N84="zákl. přenesená",J84,0)</f>
        <v>0</v>
      </c>
      <c r="BH84" s="204">
        <f>IF(N84="sníž. přenesená",J84,0)</f>
        <v>0</v>
      </c>
      <c r="BI84" s="204">
        <f>IF(N84="nulová",J84,0)</f>
        <v>0</v>
      </c>
      <c r="BJ84" s="24" t="s">
        <v>80</v>
      </c>
      <c r="BK84" s="204">
        <f>ROUND(I84*H84,2)</f>
        <v>0</v>
      </c>
      <c r="BL84" s="24" t="s">
        <v>1188</v>
      </c>
      <c r="BM84" s="24" t="s">
        <v>1194</v>
      </c>
    </row>
    <row r="85" spans="2:47" s="1" customFormat="1" ht="40.5">
      <c r="B85" s="41"/>
      <c r="C85" s="63"/>
      <c r="D85" s="221" t="s">
        <v>160</v>
      </c>
      <c r="E85" s="63"/>
      <c r="F85" s="231" t="s">
        <v>1195</v>
      </c>
      <c r="G85" s="63"/>
      <c r="H85" s="63"/>
      <c r="I85" s="163"/>
      <c r="J85" s="63"/>
      <c r="K85" s="63"/>
      <c r="L85" s="61"/>
      <c r="M85" s="207"/>
      <c r="N85" s="42"/>
      <c r="O85" s="42"/>
      <c r="P85" s="42"/>
      <c r="Q85" s="42"/>
      <c r="R85" s="42"/>
      <c r="S85" s="42"/>
      <c r="T85" s="78"/>
      <c r="AT85" s="24" t="s">
        <v>160</v>
      </c>
      <c r="AU85" s="24" t="s">
        <v>80</v>
      </c>
    </row>
    <row r="86" spans="2:65" s="1" customFormat="1" ht="22.5" customHeight="1">
      <c r="B86" s="41"/>
      <c r="C86" s="193" t="s">
        <v>155</v>
      </c>
      <c r="D86" s="193" t="s">
        <v>140</v>
      </c>
      <c r="E86" s="194" t="s">
        <v>1196</v>
      </c>
      <c r="F86" s="195" t="s">
        <v>1197</v>
      </c>
      <c r="G86" s="196" t="s">
        <v>245</v>
      </c>
      <c r="H86" s="197">
        <v>1</v>
      </c>
      <c r="I86" s="198"/>
      <c r="J86" s="199">
        <f>ROUND(I86*H86,2)</f>
        <v>0</v>
      </c>
      <c r="K86" s="195" t="s">
        <v>21</v>
      </c>
      <c r="L86" s="61"/>
      <c r="M86" s="200" t="s">
        <v>21</v>
      </c>
      <c r="N86" s="201" t="s">
        <v>43</v>
      </c>
      <c r="O86" s="42"/>
      <c r="P86" s="202">
        <f>O86*H86</f>
        <v>0</v>
      </c>
      <c r="Q86" s="202">
        <v>0</v>
      </c>
      <c r="R86" s="202">
        <f>Q86*H86</f>
        <v>0</v>
      </c>
      <c r="S86" s="202">
        <v>0</v>
      </c>
      <c r="T86" s="203">
        <f>S86*H86</f>
        <v>0</v>
      </c>
      <c r="AR86" s="24" t="s">
        <v>1188</v>
      </c>
      <c r="AT86" s="24" t="s">
        <v>140</v>
      </c>
      <c r="AU86" s="24" t="s">
        <v>80</v>
      </c>
      <c r="AY86" s="24" t="s">
        <v>138</v>
      </c>
      <c r="BE86" s="204">
        <f>IF(N86="základní",J86,0)</f>
        <v>0</v>
      </c>
      <c r="BF86" s="204">
        <f>IF(N86="snížená",J86,0)</f>
        <v>0</v>
      </c>
      <c r="BG86" s="204">
        <f>IF(N86="zákl. přenesená",J86,0)</f>
        <v>0</v>
      </c>
      <c r="BH86" s="204">
        <f>IF(N86="sníž. přenesená",J86,0)</f>
        <v>0</v>
      </c>
      <c r="BI86" s="204">
        <f>IF(N86="nulová",J86,0)</f>
        <v>0</v>
      </c>
      <c r="BJ86" s="24" t="s">
        <v>80</v>
      </c>
      <c r="BK86" s="204">
        <f>ROUND(I86*H86,2)</f>
        <v>0</v>
      </c>
      <c r="BL86" s="24" t="s">
        <v>1188</v>
      </c>
      <c r="BM86" s="24" t="s">
        <v>1198</v>
      </c>
    </row>
    <row r="87" spans="2:47" s="1" customFormat="1" ht="40.5">
      <c r="B87" s="41"/>
      <c r="C87" s="63"/>
      <c r="D87" s="221" t="s">
        <v>160</v>
      </c>
      <c r="E87" s="63"/>
      <c r="F87" s="231" t="s">
        <v>1199</v>
      </c>
      <c r="G87" s="63"/>
      <c r="H87" s="63"/>
      <c r="I87" s="163"/>
      <c r="J87" s="63"/>
      <c r="K87" s="63"/>
      <c r="L87" s="61"/>
      <c r="M87" s="207"/>
      <c r="N87" s="42"/>
      <c r="O87" s="42"/>
      <c r="P87" s="42"/>
      <c r="Q87" s="42"/>
      <c r="R87" s="42"/>
      <c r="S87" s="42"/>
      <c r="T87" s="78"/>
      <c r="AT87" s="24" t="s">
        <v>160</v>
      </c>
      <c r="AU87" s="24" t="s">
        <v>80</v>
      </c>
    </row>
    <row r="88" spans="2:65" s="1" customFormat="1" ht="22.5" customHeight="1">
      <c r="B88" s="41"/>
      <c r="C88" s="193" t="s">
        <v>145</v>
      </c>
      <c r="D88" s="193" t="s">
        <v>140</v>
      </c>
      <c r="E88" s="194" t="s">
        <v>1200</v>
      </c>
      <c r="F88" s="195" t="s">
        <v>1201</v>
      </c>
      <c r="G88" s="196" t="s">
        <v>245</v>
      </c>
      <c r="H88" s="197">
        <v>1</v>
      </c>
      <c r="I88" s="198"/>
      <c r="J88" s="199">
        <f>ROUND(I88*H88,2)</f>
        <v>0</v>
      </c>
      <c r="K88" s="195" t="s">
        <v>21</v>
      </c>
      <c r="L88" s="61"/>
      <c r="M88" s="200" t="s">
        <v>21</v>
      </c>
      <c r="N88" s="201" t="s">
        <v>43</v>
      </c>
      <c r="O88" s="42"/>
      <c r="P88" s="202">
        <f>O88*H88</f>
        <v>0</v>
      </c>
      <c r="Q88" s="202">
        <v>0</v>
      </c>
      <c r="R88" s="202">
        <f>Q88*H88</f>
        <v>0</v>
      </c>
      <c r="S88" s="202">
        <v>0</v>
      </c>
      <c r="T88" s="203">
        <f>S88*H88</f>
        <v>0</v>
      </c>
      <c r="AR88" s="24" t="s">
        <v>1188</v>
      </c>
      <c r="AT88" s="24" t="s">
        <v>140</v>
      </c>
      <c r="AU88" s="24" t="s">
        <v>80</v>
      </c>
      <c r="AY88" s="24" t="s">
        <v>138</v>
      </c>
      <c r="BE88" s="204">
        <f>IF(N88="základní",J88,0)</f>
        <v>0</v>
      </c>
      <c r="BF88" s="204">
        <f>IF(N88="snížená",J88,0)</f>
        <v>0</v>
      </c>
      <c r="BG88" s="204">
        <f>IF(N88="zákl. přenesená",J88,0)</f>
        <v>0</v>
      </c>
      <c r="BH88" s="204">
        <f>IF(N88="sníž. přenesená",J88,0)</f>
        <v>0</v>
      </c>
      <c r="BI88" s="204">
        <f>IF(N88="nulová",J88,0)</f>
        <v>0</v>
      </c>
      <c r="BJ88" s="24" t="s">
        <v>80</v>
      </c>
      <c r="BK88" s="204">
        <f>ROUND(I88*H88,2)</f>
        <v>0</v>
      </c>
      <c r="BL88" s="24" t="s">
        <v>1188</v>
      </c>
      <c r="BM88" s="24" t="s">
        <v>1202</v>
      </c>
    </row>
    <row r="89" spans="2:47" s="1" customFormat="1" ht="54">
      <c r="B89" s="41"/>
      <c r="C89" s="63"/>
      <c r="D89" s="221" t="s">
        <v>160</v>
      </c>
      <c r="E89" s="63"/>
      <c r="F89" s="231" t="s">
        <v>1203</v>
      </c>
      <c r="G89" s="63"/>
      <c r="H89" s="63"/>
      <c r="I89" s="163"/>
      <c r="J89" s="63"/>
      <c r="K89" s="63"/>
      <c r="L89" s="61"/>
      <c r="M89" s="207"/>
      <c r="N89" s="42"/>
      <c r="O89" s="42"/>
      <c r="P89" s="42"/>
      <c r="Q89" s="42"/>
      <c r="R89" s="42"/>
      <c r="S89" s="42"/>
      <c r="T89" s="78"/>
      <c r="AT89" s="24" t="s">
        <v>160</v>
      </c>
      <c r="AU89" s="24" t="s">
        <v>80</v>
      </c>
    </row>
    <row r="90" spans="2:65" s="1" customFormat="1" ht="22.5" customHeight="1">
      <c r="B90" s="41"/>
      <c r="C90" s="193" t="s">
        <v>151</v>
      </c>
      <c r="D90" s="193" t="s">
        <v>140</v>
      </c>
      <c r="E90" s="194" t="s">
        <v>1204</v>
      </c>
      <c r="F90" s="195" t="s">
        <v>1205</v>
      </c>
      <c r="G90" s="196" t="s">
        <v>245</v>
      </c>
      <c r="H90" s="197">
        <v>1</v>
      </c>
      <c r="I90" s="198"/>
      <c r="J90" s="199">
        <f>ROUND(I90*H90,2)</f>
        <v>0</v>
      </c>
      <c r="K90" s="195" t="s">
        <v>21</v>
      </c>
      <c r="L90" s="61"/>
      <c r="M90" s="200" t="s">
        <v>21</v>
      </c>
      <c r="N90" s="201" t="s">
        <v>43</v>
      </c>
      <c r="O90" s="42"/>
      <c r="P90" s="202">
        <f>O90*H90</f>
        <v>0</v>
      </c>
      <c r="Q90" s="202">
        <v>0</v>
      </c>
      <c r="R90" s="202">
        <f>Q90*H90</f>
        <v>0</v>
      </c>
      <c r="S90" s="202">
        <v>0</v>
      </c>
      <c r="T90" s="203">
        <f>S90*H90</f>
        <v>0</v>
      </c>
      <c r="AR90" s="24" t="s">
        <v>1179</v>
      </c>
      <c r="AT90" s="24" t="s">
        <v>140</v>
      </c>
      <c r="AU90" s="24" t="s">
        <v>80</v>
      </c>
      <c r="AY90" s="24" t="s">
        <v>138</v>
      </c>
      <c r="BE90" s="204">
        <f>IF(N90="základní",J90,0)</f>
        <v>0</v>
      </c>
      <c r="BF90" s="204">
        <f>IF(N90="snížená",J90,0)</f>
        <v>0</v>
      </c>
      <c r="BG90" s="204">
        <f>IF(N90="zákl. přenesená",J90,0)</f>
        <v>0</v>
      </c>
      <c r="BH90" s="204">
        <f>IF(N90="sníž. přenesená",J90,0)</f>
        <v>0</v>
      </c>
      <c r="BI90" s="204">
        <f>IF(N90="nulová",J90,0)</f>
        <v>0</v>
      </c>
      <c r="BJ90" s="24" t="s">
        <v>80</v>
      </c>
      <c r="BK90" s="204">
        <f>ROUND(I90*H90,2)</f>
        <v>0</v>
      </c>
      <c r="BL90" s="24" t="s">
        <v>1179</v>
      </c>
      <c r="BM90" s="24" t="s">
        <v>1206</v>
      </c>
    </row>
    <row r="91" spans="2:47" s="1" customFormat="1" ht="40.5">
      <c r="B91" s="41"/>
      <c r="C91" s="63"/>
      <c r="D91" s="221" t="s">
        <v>160</v>
      </c>
      <c r="E91" s="63"/>
      <c r="F91" s="231" t="s">
        <v>1207</v>
      </c>
      <c r="G91" s="63"/>
      <c r="H91" s="63"/>
      <c r="I91" s="163"/>
      <c r="J91" s="63"/>
      <c r="K91" s="63"/>
      <c r="L91" s="61"/>
      <c r="M91" s="207"/>
      <c r="N91" s="42"/>
      <c r="O91" s="42"/>
      <c r="P91" s="42"/>
      <c r="Q91" s="42"/>
      <c r="R91" s="42"/>
      <c r="S91" s="42"/>
      <c r="T91" s="78"/>
      <c r="AT91" s="24" t="s">
        <v>160</v>
      </c>
      <c r="AU91" s="24" t="s">
        <v>80</v>
      </c>
    </row>
    <row r="92" spans="2:65" s="1" customFormat="1" ht="22.5" customHeight="1">
      <c r="B92" s="41"/>
      <c r="C92" s="193" t="s">
        <v>172</v>
      </c>
      <c r="D92" s="193" t="s">
        <v>140</v>
      </c>
      <c r="E92" s="194" t="s">
        <v>1208</v>
      </c>
      <c r="F92" s="195" t="s">
        <v>1209</v>
      </c>
      <c r="G92" s="196" t="s">
        <v>245</v>
      </c>
      <c r="H92" s="197">
        <v>1</v>
      </c>
      <c r="I92" s="198"/>
      <c r="J92" s="199">
        <f>ROUND(I92*H92,2)</f>
        <v>0</v>
      </c>
      <c r="K92" s="195" t="s">
        <v>21</v>
      </c>
      <c r="L92" s="61"/>
      <c r="M92" s="200" t="s">
        <v>21</v>
      </c>
      <c r="N92" s="201" t="s">
        <v>43</v>
      </c>
      <c r="O92" s="42"/>
      <c r="P92" s="202">
        <f>O92*H92</f>
        <v>0</v>
      </c>
      <c r="Q92" s="202">
        <v>0</v>
      </c>
      <c r="R92" s="202">
        <f>Q92*H92</f>
        <v>0</v>
      </c>
      <c r="S92" s="202">
        <v>0</v>
      </c>
      <c r="T92" s="203">
        <f>S92*H92</f>
        <v>0</v>
      </c>
      <c r="AR92" s="24" t="s">
        <v>1179</v>
      </c>
      <c r="AT92" s="24" t="s">
        <v>140</v>
      </c>
      <c r="AU92" s="24" t="s">
        <v>80</v>
      </c>
      <c r="AY92" s="24" t="s">
        <v>138</v>
      </c>
      <c r="BE92" s="204">
        <f>IF(N92="základní",J92,0)</f>
        <v>0</v>
      </c>
      <c r="BF92" s="204">
        <f>IF(N92="snížená",J92,0)</f>
        <v>0</v>
      </c>
      <c r="BG92" s="204">
        <f>IF(N92="zákl. přenesená",J92,0)</f>
        <v>0</v>
      </c>
      <c r="BH92" s="204">
        <f>IF(N92="sníž. přenesená",J92,0)</f>
        <v>0</v>
      </c>
      <c r="BI92" s="204">
        <f>IF(N92="nulová",J92,0)</f>
        <v>0</v>
      </c>
      <c r="BJ92" s="24" t="s">
        <v>80</v>
      </c>
      <c r="BK92" s="204">
        <f>ROUND(I92*H92,2)</f>
        <v>0</v>
      </c>
      <c r="BL92" s="24" t="s">
        <v>1179</v>
      </c>
      <c r="BM92" s="24" t="s">
        <v>1210</v>
      </c>
    </row>
    <row r="93" spans="2:47" s="1" customFormat="1" ht="94.5">
      <c r="B93" s="41"/>
      <c r="C93" s="63"/>
      <c r="D93" s="205" t="s">
        <v>160</v>
      </c>
      <c r="E93" s="63"/>
      <c r="F93" s="206" t="s">
        <v>1211</v>
      </c>
      <c r="G93" s="63"/>
      <c r="H93" s="63"/>
      <c r="I93" s="163"/>
      <c r="J93" s="63"/>
      <c r="K93" s="63"/>
      <c r="L93" s="61"/>
      <c r="M93" s="207"/>
      <c r="N93" s="42"/>
      <c r="O93" s="42"/>
      <c r="P93" s="42"/>
      <c r="Q93" s="42"/>
      <c r="R93" s="42"/>
      <c r="S93" s="42"/>
      <c r="T93" s="78"/>
      <c r="AT93" s="24" t="s">
        <v>160</v>
      </c>
      <c r="AU93" s="24" t="s">
        <v>80</v>
      </c>
    </row>
    <row r="94" spans="2:63" s="10" customFormat="1" ht="37.35" customHeight="1">
      <c r="B94" s="176"/>
      <c r="C94" s="177"/>
      <c r="D94" s="190" t="s">
        <v>71</v>
      </c>
      <c r="E94" s="278" t="s">
        <v>72</v>
      </c>
      <c r="F94" s="278" t="s">
        <v>1212</v>
      </c>
      <c r="G94" s="177"/>
      <c r="H94" s="177"/>
      <c r="I94" s="180"/>
      <c r="J94" s="279">
        <f>BK94</f>
        <v>0</v>
      </c>
      <c r="K94" s="177"/>
      <c r="L94" s="182"/>
      <c r="M94" s="183"/>
      <c r="N94" s="184"/>
      <c r="O94" s="184"/>
      <c r="P94" s="185">
        <f>SUM(P95:P100)</f>
        <v>0</v>
      </c>
      <c r="Q94" s="184"/>
      <c r="R94" s="185">
        <f>SUM(R95:R100)</f>
        <v>0</v>
      </c>
      <c r="S94" s="184"/>
      <c r="T94" s="186">
        <f>SUM(T95:T100)</f>
        <v>0</v>
      </c>
      <c r="AR94" s="187" t="s">
        <v>151</v>
      </c>
      <c r="AT94" s="188" t="s">
        <v>71</v>
      </c>
      <c r="AU94" s="188" t="s">
        <v>72</v>
      </c>
      <c r="AY94" s="187" t="s">
        <v>138</v>
      </c>
      <c r="BK94" s="189">
        <f>SUM(BK95:BK100)</f>
        <v>0</v>
      </c>
    </row>
    <row r="95" spans="2:65" s="1" customFormat="1" ht="22.5" customHeight="1">
      <c r="B95" s="41"/>
      <c r="C95" s="193" t="s">
        <v>178</v>
      </c>
      <c r="D95" s="193" t="s">
        <v>140</v>
      </c>
      <c r="E95" s="194" t="s">
        <v>1213</v>
      </c>
      <c r="F95" s="195" t="s">
        <v>1214</v>
      </c>
      <c r="G95" s="196" t="s">
        <v>245</v>
      </c>
      <c r="H95" s="197">
        <v>1</v>
      </c>
      <c r="I95" s="198"/>
      <c r="J95" s="199">
        <f>ROUND(I95*H95,2)</f>
        <v>0</v>
      </c>
      <c r="K95" s="195" t="s">
        <v>21</v>
      </c>
      <c r="L95" s="61"/>
      <c r="M95" s="200" t="s">
        <v>21</v>
      </c>
      <c r="N95" s="201" t="s">
        <v>43</v>
      </c>
      <c r="O95" s="42"/>
      <c r="P95" s="202">
        <f>O95*H95</f>
        <v>0</v>
      </c>
      <c r="Q95" s="202">
        <v>0</v>
      </c>
      <c r="R95" s="202">
        <f>Q95*H95</f>
        <v>0</v>
      </c>
      <c r="S95" s="202">
        <v>0</v>
      </c>
      <c r="T95" s="203">
        <f>S95*H95</f>
        <v>0</v>
      </c>
      <c r="AR95" s="24" t="s">
        <v>1188</v>
      </c>
      <c r="AT95" s="24" t="s">
        <v>140</v>
      </c>
      <c r="AU95" s="24" t="s">
        <v>80</v>
      </c>
      <c r="AY95" s="24" t="s">
        <v>138</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1188</v>
      </c>
      <c r="BM95" s="24" t="s">
        <v>1215</v>
      </c>
    </row>
    <row r="96" spans="2:47" s="1" customFormat="1" ht="54">
      <c r="B96" s="41"/>
      <c r="C96" s="63"/>
      <c r="D96" s="221" t="s">
        <v>160</v>
      </c>
      <c r="E96" s="63"/>
      <c r="F96" s="231" t="s">
        <v>1216</v>
      </c>
      <c r="G96" s="63"/>
      <c r="H96" s="63"/>
      <c r="I96" s="163"/>
      <c r="J96" s="63"/>
      <c r="K96" s="63"/>
      <c r="L96" s="61"/>
      <c r="M96" s="207"/>
      <c r="N96" s="42"/>
      <c r="O96" s="42"/>
      <c r="P96" s="42"/>
      <c r="Q96" s="42"/>
      <c r="R96" s="42"/>
      <c r="S96" s="42"/>
      <c r="T96" s="78"/>
      <c r="AT96" s="24" t="s">
        <v>160</v>
      </c>
      <c r="AU96" s="24" t="s">
        <v>80</v>
      </c>
    </row>
    <row r="97" spans="2:65" s="1" customFormat="1" ht="22.5" customHeight="1">
      <c r="B97" s="41"/>
      <c r="C97" s="193" t="s">
        <v>182</v>
      </c>
      <c r="D97" s="193" t="s">
        <v>140</v>
      </c>
      <c r="E97" s="194" t="s">
        <v>1217</v>
      </c>
      <c r="F97" s="195" t="s">
        <v>1218</v>
      </c>
      <c r="G97" s="196" t="s">
        <v>245</v>
      </c>
      <c r="H97" s="197">
        <v>1</v>
      </c>
      <c r="I97" s="198"/>
      <c r="J97" s="199">
        <f>ROUND(I97*H97,2)</f>
        <v>0</v>
      </c>
      <c r="K97" s="195" t="s">
        <v>21</v>
      </c>
      <c r="L97" s="61"/>
      <c r="M97" s="200" t="s">
        <v>21</v>
      </c>
      <c r="N97" s="201" t="s">
        <v>43</v>
      </c>
      <c r="O97" s="42"/>
      <c r="P97" s="202">
        <f>O97*H97</f>
        <v>0</v>
      </c>
      <c r="Q97" s="202">
        <v>0</v>
      </c>
      <c r="R97" s="202">
        <f>Q97*H97</f>
        <v>0</v>
      </c>
      <c r="S97" s="202">
        <v>0</v>
      </c>
      <c r="T97" s="203">
        <f>S97*H97</f>
        <v>0</v>
      </c>
      <c r="AR97" s="24" t="s">
        <v>1188</v>
      </c>
      <c r="AT97" s="24" t="s">
        <v>140</v>
      </c>
      <c r="AU97" s="24" t="s">
        <v>80</v>
      </c>
      <c r="AY97" s="24" t="s">
        <v>138</v>
      </c>
      <c r="BE97" s="204">
        <f>IF(N97="základní",J97,0)</f>
        <v>0</v>
      </c>
      <c r="BF97" s="204">
        <f>IF(N97="snížená",J97,0)</f>
        <v>0</v>
      </c>
      <c r="BG97" s="204">
        <f>IF(N97="zákl. přenesená",J97,0)</f>
        <v>0</v>
      </c>
      <c r="BH97" s="204">
        <f>IF(N97="sníž. přenesená",J97,0)</f>
        <v>0</v>
      </c>
      <c r="BI97" s="204">
        <f>IF(N97="nulová",J97,0)</f>
        <v>0</v>
      </c>
      <c r="BJ97" s="24" t="s">
        <v>80</v>
      </c>
      <c r="BK97" s="204">
        <f>ROUND(I97*H97,2)</f>
        <v>0</v>
      </c>
      <c r="BL97" s="24" t="s">
        <v>1188</v>
      </c>
      <c r="BM97" s="24" t="s">
        <v>1219</v>
      </c>
    </row>
    <row r="98" spans="2:47" s="1" customFormat="1" ht="40.5">
      <c r="B98" s="41"/>
      <c r="C98" s="63"/>
      <c r="D98" s="221" t="s">
        <v>160</v>
      </c>
      <c r="E98" s="63"/>
      <c r="F98" s="231" t="s">
        <v>1220</v>
      </c>
      <c r="G98" s="63"/>
      <c r="H98" s="63"/>
      <c r="I98" s="163"/>
      <c r="J98" s="63"/>
      <c r="K98" s="63"/>
      <c r="L98" s="61"/>
      <c r="M98" s="207"/>
      <c r="N98" s="42"/>
      <c r="O98" s="42"/>
      <c r="P98" s="42"/>
      <c r="Q98" s="42"/>
      <c r="R98" s="42"/>
      <c r="S98" s="42"/>
      <c r="T98" s="78"/>
      <c r="AT98" s="24" t="s">
        <v>160</v>
      </c>
      <c r="AU98" s="24" t="s">
        <v>80</v>
      </c>
    </row>
    <row r="99" spans="2:65" s="1" customFormat="1" ht="22.5" customHeight="1">
      <c r="B99" s="41"/>
      <c r="C99" s="193" t="s">
        <v>189</v>
      </c>
      <c r="D99" s="193" t="s">
        <v>140</v>
      </c>
      <c r="E99" s="194" t="s">
        <v>1221</v>
      </c>
      <c r="F99" s="195" t="s">
        <v>1222</v>
      </c>
      <c r="G99" s="196" t="s">
        <v>245</v>
      </c>
      <c r="H99" s="197">
        <v>1</v>
      </c>
      <c r="I99" s="198"/>
      <c r="J99" s="199">
        <f>ROUND(I99*H99,2)</f>
        <v>0</v>
      </c>
      <c r="K99" s="195" t="s">
        <v>21</v>
      </c>
      <c r="L99" s="61"/>
      <c r="M99" s="200" t="s">
        <v>21</v>
      </c>
      <c r="N99" s="201" t="s">
        <v>43</v>
      </c>
      <c r="O99" s="42"/>
      <c r="P99" s="202">
        <f>O99*H99</f>
        <v>0</v>
      </c>
      <c r="Q99" s="202">
        <v>0</v>
      </c>
      <c r="R99" s="202">
        <f>Q99*H99</f>
        <v>0</v>
      </c>
      <c r="S99" s="202">
        <v>0</v>
      </c>
      <c r="T99" s="203">
        <f>S99*H99</f>
        <v>0</v>
      </c>
      <c r="AR99" s="24" t="s">
        <v>1188</v>
      </c>
      <c r="AT99" s="24" t="s">
        <v>140</v>
      </c>
      <c r="AU99" s="24" t="s">
        <v>80</v>
      </c>
      <c r="AY99" s="24" t="s">
        <v>138</v>
      </c>
      <c r="BE99" s="204">
        <f>IF(N99="základní",J99,0)</f>
        <v>0</v>
      </c>
      <c r="BF99" s="204">
        <f>IF(N99="snížená",J99,0)</f>
        <v>0</v>
      </c>
      <c r="BG99" s="204">
        <f>IF(N99="zákl. přenesená",J99,0)</f>
        <v>0</v>
      </c>
      <c r="BH99" s="204">
        <f>IF(N99="sníž. přenesená",J99,0)</f>
        <v>0</v>
      </c>
      <c r="BI99" s="204">
        <f>IF(N99="nulová",J99,0)</f>
        <v>0</v>
      </c>
      <c r="BJ99" s="24" t="s">
        <v>80</v>
      </c>
      <c r="BK99" s="204">
        <f>ROUND(I99*H99,2)</f>
        <v>0</v>
      </c>
      <c r="BL99" s="24" t="s">
        <v>1188</v>
      </c>
      <c r="BM99" s="24" t="s">
        <v>1223</v>
      </c>
    </row>
    <row r="100" spans="2:47" s="1" customFormat="1" ht="40.5">
      <c r="B100" s="41"/>
      <c r="C100" s="63"/>
      <c r="D100" s="205" t="s">
        <v>160</v>
      </c>
      <c r="E100" s="63"/>
      <c r="F100" s="206" t="s">
        <v>1224</v>
      </c>
      <c r="G100" s="63"/>
      <c r="H100" s="63"/>
      <c r="I100" s="163"/>
      <c r="J100" s="63"/>
      <c r="K100" s="63"/>
      <c r="L100" s="61"/>
      <c r="M100" s="280"/>
      <c r="N100" s="275"/>
      <c r="O100" s="275"/>
      <c r="P100" s="275"/>
      <c r="Q100" s="275"/>
      <c r="R100" s="275"/>
      <c r="S100" s="275"/>
      <c r="T100" s="281"/>
      <c r="AT100" s="24" t="s">
        <v>160</v>
      </c>
      <c r="AU100" s="24" t="s">
        <v>80</v>
      </c>
    </row>
    <row r="101" spans="2:12" s="1" customFormat="1" ht="6.95" customHeight="1">
      <c r="B101" s="56"/>
      <c r="C101" s="57"/>
      <c r="D101" s="57"/>
      <c r="E101" s="57"/>
      <c r="F101" s="57"/>
      <c r="G101" s="57"/>
      <c r="H101" s="57"/>
      <c r="I101" s="139"/>
      <c r="J101" s="57"/>
      <c r="K101" s="57"/>
      <c r="L101" s="61"/>
    </row>
  </sheetData>
  <sheetProtection password="CC35" sheet="1" objects="1" scenarios="1" formatCells="0" formatColumns="0" formatRows="0" sort="0" autoFilter="0"/>
  <autoFilter ref="C78:K100"/>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5" customFormat="1" ht="45" customHeight="1">
      <c r="B3" s="286"/>
      <c r="C3" s="407" t="s">
        <v>1225</v>
      </c>
      <c r="D3" s="407"/>
      <c r="E3" s="407"/>
      <c r="F3" s="407"/>
      <c r="G3" s="407"/>
      <c r="H3" s="407"/>
      <c r="I3" s="407"/>
      <c r="J3" s="407"/>
      <c r="K3" s="287"/>
    </row>
    <row r="4" spans="2:11" ht="25.5" customHeight="1">
      <c r="B4" s="288"/>
      <c r="C4" s="408" t="s">
        <v>1226</v>
      </c>
      <c r="D4" s="408"/>
      <c r="E4" s="408"/>
      <c r="F4" s="408"/>
      <c r="G4" s="408"/>
      <c r="H4" s="408"/>
      <c r="I4" s="408"/>
      <c r="J4" s="408"/>
      <c r="K4" s="289"/>
    </row>
    <row r="5" spans="2:11" ht="5.25" customHeight="1">
      <c r="B5" s="288"/>
      <c r="C5" s="290"/>
      <c r="D5" s="290"/>
      <c r="E5" s="290"/>
      <c r="F5" s="290"/>
      <c r="G5" s="290"/>
      <c r="H5" s="290"/>
      <c r="I5" s="290"/>
      <c r="J5" s="290"/>
      <c r="K5" s="289"/>
    </row>
    <row r="6" spans="2:11" ht="15" customHeight="1">
      <c r="B6" s="288"/>
      <c r="C6" s="406" t="s">
        <v>1227</v>
      </c>
      <c r="D6" s="406"/>
      <c r="E6" s="406"/>
      <c r="F6" s="406"/>
      <c r="G6" s="406"/>
      <c r="H6" s="406"/>
      <c r="I6" s="406"/>
      <c r="J6" s="406"/>
      <c r="K6" s="289"/>
    </row>
    <row r="7" spans="2:11" ht="15" customHeight="1">
      <c r="B7" s="292"/>
      <c r="C7" s="406" t="s">
        <v>1228</v>
      </c>
      <c r="D7" s="406"/>
      <c r="E7" s="406"/>
      <c r="F7" s="406"/>
      <c r="G7" s="406"/>
      <c r="H7" s="406"/>
      <c r="I7" s="406"/>
      <c r="J7" s="406"/>
      <c r="K7" s="289"/>
    </row>
    <row r="8" spans="2:11" ht="12.75" customHeight="1">
      <c r="B8" s="292"/>
      <c r="C8" s="291"/>
      <c r="D8" s="291"/>
      <c r="E8" s="291"/>
      <c r="F8" s="291"/>
      <c r="G8" s="291"/>
      <c r="H8" s="291"/>
      <c r="I8" s="291"/>
      <c r="J8" s="291"/>
      <c r="K8" s="289"/>
    </row>
    <row r="9" spans="2:11" ht="15" customHeight="1">
      <c r="B9" s="292"/>
      <c r="C9" s="406" t="s">
        <v>1229</v>
      </c>
      <c r="D9" s="406"/>
      <c r="E9" s="406"/>
      <c r="F9" s="406"/>
      <c r="G9" s="406"/>
      <c r="H9" s="406"/>
      <c r="I9" s="406"/>
      <c r="J9" s="406"/>
      <c r="K9" s="289"/>
    </row>
    <row r="10" spans="2:11" ht="15" customHeight="1">
      <c r="B10" s="292"/>
      <c r="C10" s="291"/>
      <c r="D10" s="406" t="s">
        <v>1230</v>
      </c>
      <c r="E10" s="406"/>
      <c r="F10" s="406"/>
      <c r="G10" s="406"/>
      <c r="H10" s="406"/>
      <c r="I10" s="406"/>
      <c r="J10" s="406"/>
      <c r="K10" s="289"/>
    </row>
    <row r="11" spans="2:11" ht="15" customHeight="1">
      <c r="B11" s="292"/>
      <c r="C11" s="293"/>
      <c r="D11" s="406" t="s">
        <v>1231</v>
      </c>
      <c r="E11" s="406"/>
      <c r="F11" s="406"/>
      <c r="G11" s="406"/>
      <c r="H11" s="406"/>
      <c r="I11" s="406"/>
      <c r="J11" s="406"/>
      <c r="K11" s="289"/>
    </row>
    <row r="12" spans="2:11" ht="12.75" customHeight="1">
      <c r="B12" s="292"/>
      <c r="C12" s="293"/>
      <c r="D12" s="293"/>
      <c r="E12" s="293"/>
      <c r="F12" s="293"/>
      <c r="G12" s="293"/>
      <c r="H12" s="293"/>
      <c r="I12" s="293"/>
      <c r="J12" s="293"/>
      <c r="K12" s="289"/>
    </row>
    <row r="13" spans="2:11" ht="15" customHeight="1">
      <c r="B13" s="292"/>
      <c r="C13" s="293"/>
      <c r="D13" s="406" t="s">
        <v>1232</v>
      </c>
      <c r="E13" s="406"/>
      <c r="F13" s="406"/>
      <c r="G13" s="406"/>
      <c r="H13" s="406"/>
      <c r="I13" s="406"/>
      <c r="J13" s="406"/>
      <c r="K13" s="289"/>
    </row>
    <row r="14" spans="2:11" ht="15" customHeight="1">
      <c r="B14" s="292"/>
      <c r="C14" s="293"/>
      <c r="D14" s="406" t="s">
        <v>1233</v>
      </c>
      <c r="E14" s="406"/>
      <c r="F14" s="406"/>
      <c r="G14" s="406"/>
      <c r="H14" s="406"/>
      <c r="I14" s="406"/>
      <c r="J14" s="406"/>
      <c r="K14" s="289"/>
    </row>
    <row r="15" spans="2:11" ht="15" customHeight="1">
      <c r="B15" s="292"/>
      <c r="C15" s="293"/>
      <c r="D15" s="406" t="s">
        <v>1234</v>
      </c>
      <c r="E15" s="406"/>
      <c r="F15" s="406"/>
      <c r="G15" s="406"/>
      <c r="H15" s="406"/>
      <c r="I15" s="406"/>
      <c r="J15" s="406"/>
      <c r="K15" s="289"/>
    </row>
    <row r="16" spans="2:11" ht="15" customHeight="1">
      <c r="B16" s="292"/>
      <c r="C16" s="293"/>
      <c r="D16" s="293"/>
      <c r="E16" s="294" t="s">
        <v>79</v>
      </c>
      <c r="F16" s="406" t="s">
        <v>1235</v>
      </c>
      <c r="G16" s="406"/>
      <c r="H16" s="406"/>
      <c r="I16" s="406"/>
      <c r="J16" s="406"/>
      <c r="K16" s="289"/>
    </row>
    <row r="17" spans="2:11" ht="15" customHeight="1">
      <c r="B17" s="292"/>
      <c r="C17" s="293"/>
      <c r="D17" s="293"/>
      <c r="E17" s="294" t="s">
        <v>1236</v>
      </c>
      <c r="F17" s="406" t="s">
        <v>1237</v>
      </c>
      <c r="G17" s="406"/>
      <c r="H17" s="406"/>
      <c r="I17" s="406"/>
      <c r="J17" s="406"/>
      <c r="K17" s="289"/>
    </row>
    <row r="18" spans="2:11" ht="15" customHeight="1">
      <c r="B18" s="292"/>
      <c r="C18" s="293"/>
      <c r="D18" s="293"/>
      <c r="E18" s="294" t="s">
        <v>1238</v>
      </c>
      <c r="F18" s="406" t="s">
        <v>1239</v>
      </c>
      <c r="G18" s="406"/>
      <c r="H18" s="406"/>
      <c r="I18" s="406"/>
      <c r="J18" s="406"/>
      <c r="K18" s="289"/>
    </row>
    <row r="19" spans="2:11" ht="15" customHeight="1">
      <c r="B19" s="292"/>
      <c r="C19" s="293"/>
      <c r="D19" s="293"/>
      <c r="E19" s="294" t="s">
        <v>1240</v>
      </c>
      <c r="F19" s="406" t="s">
        <v>1241</v>
      </c>
      <c r="G19" s="406"/>
      <c r="H19" s="406"/>
      <c r="I19" s="406"/>
      <c r="J19" s="406"/>
      <c r="K19" s="289"/>
    </row>
    <row r="20" spans="2:11" ht="15" customHeight="1">
      <c r="B20" s="292"/>
      <c r="C20" s="293"/>
      <c r="D20" s="293"/>
      <c r="E20" s="294" t="s">
        <v>86</v>
      </c>
      <c r="F20" s="406" t="s">
        <v>1173</v>
      </c>
      <c r="G20" s="406"/>
      <c r="H20" s="406"/>
      <c r="I20" s="406"/>
      <c r="J20" s="406"/>
      <c r="K20" s="289"/>
    </row>
    <row r="21" spans="2:11" ht="15" customHeight="1">
      <c r="B21" s="292"/>
      <c r="C21" s="293"/>
      <c r="D21" s="293"/>
      <c r="E21" s="294" t="s">
        <v>1242</v>
      </c>
      <c r="F21" s="406" t="s">
        <v>1243</v>
      </c>
      <c r="G21" s="406"/>
      <c r="H21" s="406"/>
      <c r="I21" s="406"/>
      <c r="J21" s="406"/>
      <c r="K21" s="289"/>
    </row>
    <row r="22" spans="2:11" ht="12.75" customHeight="1">
      <c r="B22" s="292"/>
      <c r="C22" s="293"/>
      <c r="D22" s="293"/>
      <c r="E22" s="293"/>
      <c r="F22" s="293"/>
      <c r="G22" s="293"/>
      <c r="H22" s="293"/>
      <c r="I22" s="293"/>
      <c r="J22" s="293"/>
      <c r="K22" s="289"/>
    </row>
    <row r="23" spans="2:11" ht="15" customHeight="1">
      <c r="B23" s="292"/>
      <c r="C23" s="406" t="s">
        <v>1244</v>
      </c>
      <c r="D23" s="406"/>
      <c r="E23" s="406"/>
      <c r="F23" s="406"/>
      <c r="G23" s="406"/>
      <c r="H23" s="406"/>
      <c r="I23" s="406"/>
      <c r="J23" s="406"/>
      <c r="K23" s="289"/>
    </row>
    <row r="24" spans="2:11" ht="15" customHeight="1">
      <c r="B24" s="292"/>
      <c r="C24" s="406" t="s">
        <v>1245</v>
      </c>
      <c r="D24" s="406"/>
      <c r="E24" s="406"/>
      <c r="F24" s="406"/>
      <c r="G24" s="406"/>
      <c r="H24" s="406"/>
      <c r="I24" s="406"/>
      <c r="J24" s="406"/>
      <c r="K24" s="289"/>
    </row>
    <row r="25" spans="2:11" ht="15" customHeight="1">
      <c r="B25" s="292"/>
      <c r="C25" s="291"/>
      <c r="D25" s="406" t="s">
        <v>1246</v>
      </c>
      <c r="E25" s="406"/>
      <c r="F25" s="406"/>
      <c r="G25" s="406"/>
      <c r="H25" s="406"/>
      <c r="I25" s="406"/>
      <c r="J25" s="406"/>
      <c r="K25" s="289"/>
    </row>
    <row r="26" spans="2:11" ht="15" customHeight="1">
      <c r="B26" s="292"/>
      <c r="C26" s="293"/>
      <c r="D26" s="406" t="s">
        <v>1247</v>
      </c>
      <c r="E26" s="406"/>
      <c r="F26" s="406"/>
      <c r="G26" s="406"/>
      <c r="H26" s="406"/>
      <c r="I26" s="406"/>
      <c r="J26" s="406"/>
      <c r="K26" s="289"/>
    </row>
    <row r="27" spans="2:11" ht="12.75" customHeight="1">
      <c r="B27" s="292"/>
      <c r="C27" s="293"/>
      <c r="D27" s="293"/>
      <c r="E27" s="293"/>
      <c r="F27" s="293"/>
      <c r="G27" s="293"/>
      <c r="H27" s="293"/>
      <c r="I27" s="293"/>
      <c r="J27" s="293"/>
      <c r="K27" s="289"/>
    </row>
    <row r="28" spans="2:11" ht="15" customHeight="1">
      <c r="B28" s="292"/>
      <c r="C28" s="293"/>
      <c r="D28" s="406" t="s">
        <v>1248</v>
      </c>
      <c r="E28" s="406"/>
      <c r="F28" s="406"/>
      <c r="G28" s="406"/>
      <c r="H28" s="406"/>
      <c r="I28" s="406"/>
      <c r="J28" s="406"/>
      <c r="K28" s="289"/>
    </row>
    <row r="29" spans="2:11" ht="15" customHeight="1">
      <c r="B29" s="292"/>
      <c r="C29" s="293"/>
      <c r="D29" s="406" t="s">
        <v>1249</v>
      </c>
      <c r="E29" s="406"/>
      <c r="F29" s="406"/>
      <c r="G29" s="406"/>
      <c r="H29" s="406"/>
      <c r="I29" s="406"/>
      <c r="J29" s="406"/>
      <c r="K29" s="289"/>
    </row>
    <row r="30" spans="2:11" ht="12.75" customHeight="1">
      <c r="B30" s="292"/>
      <c r="C30" s="293"/>
      <c r="D30" s="293"/>
      <c r="E30" s="293"/>
      <c r="F30" s="293"/>
      <c r="G30" s="293"/>
      <c r="H30" s="293"/>
      <c r="I30" s="293"/>
      <c r="J30" s="293"/>
      <c r="K30" s="289"/>
    </row>
    <row r="31" spans="2:11" ht="15" customHeight="1">
      <c r="B31" s="292"/>
      <c r="C31" s="293"/>
      <c r="D31" s="406" t="s">
        <v>1250</v>
      </c>
      <c r="E31" s="406"/>
      <c r="F31" s="406"/>
      <c r="G31" s="406"/>
      <c r="H31" s="406"/>
      <c r="I31" s="406"/>
      <c r="J31" s="406"/>
      <c r="K31" s="289"/>
    </row>
    <row r="32" spans="2:11" ht="15" customHeight="1">
      <c r="B32" s="292"/>
      <c r="C32" s="293"/>
      <c r="D32" s="406" t="s">
        <v>1251</v>
      </c>
      <c r="E32" s="406"/>
      <c r="F32" s="406"/>
      <c r="G32" s="406"/>
      <c r="H32" s="406"/>
      <c r="I32" s="406"/>
      <c r="J32" s="406"/>
      <c r="K32" s="289"/>
    </row>
    <row r="33" spans="2:11" ht="15" customHeight="1">
      <c r="B33" s="292"/>
      <c r="C33" s="293"/>
      <c r="D33" s="406" t="s">
        <v>1252</v>
      </c>
      <c r="E33" s="406"/>
      <c r="F33" s="406"/>
      <c r="G33" s="406"/>
      <c r="H33" s="406"/>
      <c r="I33" s="406"/>
      <c r="J33" s="406"/>
      <c r="K33" s="289"/>
    </row>
    <row r="34" spans="2:11" ht="15" customHeight="1">
      <c r="B34" s="292"/>
      <c r="C34" s="293"/>
      <c r="D34" s="291"/>
      <c r="E34" s="295" t="s">
        <v>123</v>
      </c>
      <c r="F34" s="291"/>
      <c r="G34" s="406" t="s">
        <v>1253</v>
      </c>
      <c r="H34" s="406"/>
      <c r="I34" s="406"/>
      <c r="J34" s="406"/>
      <c r="K34" s="289"/>
    </row>
    <row r="35" spans="2:11" ht="30.75" customHeight="1">
      <c r="B35" s="292"/>
      <c r="C35" s="293"/>
      <c r="D35" s="291"/>
      <c r="E35" s="295" t="s">
        <v>1254</v>
      </c>
      <c r="F35" s="291"/>
      <c r="G35" s="406" t="s">
        <v>1255</v>
      </c>
      <c r="H35" s="406"/>
      <c r="I35" s="406"/>
      <c r="J35" s="406"/>
      <c r="K35" s="289"/>
    </row>
    <row r="36" spans="2:11" ht="15" customHeight="1">
      <c r="B36" s="292"/>
      <c r="C36" s="293"/>
      <c r="D36" s="291"/>
      <c r="E36" s="295" t="s">
        <v>53</v>
      </c>
      <c r="F36" s="291"/>
      <c r="G36" s="406" t="s">
        <v>1256</v>
      </c>
      <c r="H36" s="406"/>
      <c r="I36" s="406"/>
      <c r="J36" s="406"/>
      <c r="K36" s="289"/>
    </row>
    <row r="37" spans="2:11" ht="15" customHeight="1">
      <c r="B37" s="292"/>
      <c r="C37" s="293"/>
      <c r="D37" s="291"/>
      <c r="E37" s="295" t="s">
        <v>124</v>
      </c>
      <c r="F37" s="291"/>
      <c r="G37" s="406" t="s">
        <v>1257</v>
      </c>
      <c r="H37" s="406"/>
      <c r="I37" s="406"/>
      <c r="J37" s="406"/>
      <c r="K37" s="289"/>
    </row>
    <row r="38" spans="2:11" ht="15" customHeight="1">
      <c r="B38" s="292"/>
      <c r="C38" s="293"/>
      <c r="D38" s="291"/>
      <c r="E38" s="295" t="s">
        <v>125</v>
      </c>
      <c r="F38" s="291"/>
      <c r="G38" s="406" t="s">
        <v>1258</v>
      </c>
      <c r="H38" s="406"/>
      <c r="I38" s="406"/>
      <c r="J38" s="406"/>
      <c r="K38" s="289"/>
    </row>
    <row r="39" spans="2:11" ht="15" customHeight="1">
      <c r="B39" s="292"/>
      <c r="C39" s="293"/>
      <c r="D39" s="291"/>
      <c r="E39" s="295" t="s">
        <v>126</v>
      </c>
      <c r="F39" s="291"/>
      <c r="G39" s="406" t="s">
        <v>1259</v>
      </c>
      <c r="H39" s="406"/>
      <c r="I39" s="406"/>
      <c r="J39" s="406"/>
      <c r="K39" s="289"/>
    </row>
    <row r="40" spans="2:11" ht="15" customHeight="1">
      <c r="B40" s="292"/>
      <c r="C40" s="293"/>
      <c r="D40" s="291"/>
      <c r="E40" s="295" t="s">
        <v>1260</v>
      </c>
      <c r="F40" s="291"/>
      <c r="G40" s="406" t="s">
        <v>1261</v>
      </c>
      <c r="H40" s="406"/>
      <c r="I40" s="406"/>
      <c r="J40" s="406"/>
      <c r="K40" s="289"/>
    </row>
    <row r="41" spans="2:11" ht="15" customHeight="1">
      <c r="B41" s="292"/>
      <c r="C41" s="293"/>
      <c r="D41" s="291"/>
      <c r="E41" s="295"/>
      <c r="F41" s="291"/>
      <c r="G41" s="406" t="s">
        <v>1262</v>
      </c>
      <c r="H41" s="406"/>
      <c r="I41" s="406"/>
      <c r="J41" s="406"/>
      <c r="K41" s="289"/>
    </row>
    <row r="42" spans="2:11" ht="15" customHeight="1">
      <c r="B42" s="292"/>
      <c r="C42" s="293"/>
      <c r="D42" s="291"/>
      <c r="E42" s="295" t="s">
        <v>1263</v>
      </c>
      <c r="F42" s="291"/>
      <c r="G42" s="406" t="s">
        <v>1264</v>
      </c>
      <c r="H42" s="406"/>
      <c r="I42" s="406"/>
      <c r="J42" s="406"/>
      <c r="K42" s="289"/>
    </row>
    <row r="43" spans="2:11" ht="15" customHeight="1">
      <c r="B43" s="292"/>
      <c r="C43" s="293"/>
      <c r="D43" s="291"/>
      <c r="E43" s="295" t="s">
        <v>128</v>
      </c>
      <c r="F43" s="291"/>
      <c r="G43" s="406" t="s">
        <v>1265</v>
      </c>
      <c r="H43" s="406"/>
      <c r="I43" s="406"/>
      <c r="J43" s="406"/>
      <c r="K43" s="289"/>
    </row>
    <row r="44" spans="2:11" ht="12.75" customHeight="1">
      <c r="B44" s="292"/>
      <c r="C44" s="293"/>
      <c r="D44" s="291"/>
      <c r="E44" s="291"/>
      <c r="F44" s="291"/>
      <c r="G44" s="291"/>
      <c r="H44" s="291"/>
      <c r="I44" s="291"/>
      <c r="J44" s="291"/>
      <c r="K44" s="289"/>
    </row>
    <row r="45" spans="2:11" ht="15" customHeight="1">
      <c r="B45" s="292"/>
      <c r="C45" s="293"/>
      <c r="D45" s="406" t="s">
        <v>1266</v>
      </c>
      <c r="E45" s="406"/>
      <c r="F45" s="406"/>
      <c r="G45" s="406"/>
      <c r="H45" s="406"/>
      <c r="I45" s="406"/>
      <c r="J45" s="406"/>
      <c r="K45" s="289"/>
    </row>
    <row r="46" spans="2:11" ht="15" customHeight="1">
      <c r="B46" s="292"/>
      <c r="C46" s="293"/>
      <c r="D46" s="293"/>
      <c r="E46" s="406" t="s">
        <v>1267</v>
      </c>
      <c r="F46" s="406"/>
      <c r="G46" s="406"/>
      <c r="H46" s="406"/>
      <c r="I46" s="406"/>
      <c r="J46" s="406"/>
      <c r="K46" s="289"/>
    </row>
    <row r="47" spans="2:11" ht="15" customHeight="1">
      <c r="B47" s="292"/>
      <c r="C47" s="293"/>
      <c r="D47" s="293"/>
      <c r="E47" s="406" t="s">
        <v>1268</v>
      </c>
      <c r="F47" s="406"/>
      <c r="G47" s="406"/>
      <c r="H47" s="406"/>
      <c r="I47" s="406"/>
      <c r="J47" s="406"/>
      <c r="K47" s="289"/>
    </row>
    <row r="48" spans="2:11" ht="15" customHeight="1">
      <c r="B48" s="292"/>
      <c r="C48" s="293"/>
      <c r="D48" s="293"/>
      <c r="E48" s="406" t="s">
        <v>1269</v>
      </c>
      <c r="F48" s="406"/>
      <c r="G48" s="406"/>
      <c r="H48" s="406"/>
      <c r="I48" s="406"/>
      <c r="J48" s="406"/>
      <c r="K48" s="289"/>
    </row>
    <row r="49" spans="2:11" ht="15" customHeight="1">
      <c r="B49" s="292"/>
      <c r="C49" s="293"/>
      <c r="D49" s="406" t="s">
        <v>1270</v>
      </c>
      <c r="E49" s="406"/>
      <c r="F49" s="406"/>
      <c r="G49" s="406"/>
      <c r="H49" s="406"/>
      <c r="I49" s="406"/>
      <c r="J49" s="406"/>
      <c r="K49" s="289"/>
    </row>
    <row r="50" spans="2:11" ht="25.5" customHeight="1">
      <c r="B50" s="288"/>
      <c r="C50" s="408" t="s">
        <v>1271</v>
      </c>
      <c r="D50" s="408"/>
      <c r="E50" s="408"/>
      <c r="F50" s="408"/>
      <c r="G50" s="408"/>
      <c r="H50" s="408"/>
      <c r="I50" s="408"/>
      <c r="J50" s="408"/>
      <c r="K50" s="289"/>
    </row>
    <row r="51" spans="2:11" ht="5.25" customHeight="1">
      <c r="B51" s="288"/>
      <c r="C51" s="290"/>
      <c r="D51" s="290"/>
      <c r="E51" s="290"/>
      <c r="F51" s="290"/>
      <c r="G51" s="290"/>
      <c r="H51" s="290"/>
      <c r="I51" s="290"/>
      <c r="J51" s="290"/>
      <c r="K51" s="289"/>
    </row>
    <row r="52" spans="2:11" ht="15" customHeight="1">
      <c r="B52" s="288"/>
      <c r="C52" s="406" t="s">
        <v>1272</v>
      </c>
      <c r="D52" s="406"/>
      <c r="E52" s="406"/>
      <c r="F52" s="406"/>
      <c r="G52" s="406"/>
      <c r="H52" s="406"/>
      <c r="I52" s="406"/>
      <c r="J52" s="406"/>
      <c r="K52" s="289"/>
    </row>
    <row r="53" spans="2:11" ht="15" customHeight="1">
      <c r="B53" s="288"/>
      <c r="C53" s="406" t="s">
        <v>1273</v>
      </c>
      <c r="D53" s="406"/>
      <c r="E53" s="406"/>
      <c r="F53" s="406"/>
      <c r="G53" s="406"/>
      <c r="H53" s="406"/>
      <c r="I53" s="406"/>
      <c r="J53" s="406"/>
      <c r="K53" s="289"/>
    </row>
    <row r="54" spans="2:11" ht="12.75" customHeight="1">
      <c r="B54" s="288"/>
      <c r="C54" s="291"/>
      <c r="D54" s="291"/>
      <c r="E54" s="291"/>
      <c r="F54" s="291"/>
      <c r="G54" s="291"/>
      <c r="H54" s="291"/>
      <c r="I54" s="291"/>
      <c r="J54" s="291"/>
      <c r="K54" s="289"/>
    </row>
    <row r="55" spans="2:11" ht="15" customHeight="1">
      <c r="B55" s="288"/>
      <c r="C55" s="406" t="s">
        <v>1274</v>
      </c>
      <c r="D55" s="406"/>
      <c r="E55" s="406"/>
      <c r="F55" s="406"/>
      <c r="G55" s="406"/>
      <c r="H55" s="406"/>
      <c r="I55" s="406"/>
      <c r="J55" s="406"/>
      <c r="K55" s="289"/>
    </row>
    <row r="56" spans="2:11" ht="15" customHeight="1">
      <c r="B56" s="288"/>
      <c r="C56" s="293"/>
      <c r="D56" s="406" t="s">
        <v>1275</v>
      </c>
      <c r="E56" s="406"/>
      <c r="F56" s="406"/>
      <c r="G56" s="406"/>
      <c r="H56" s="406"/>
      <c r="I56" s="406"/>
      <c r="J56" s="406"/>
      <c r="K56" s="289"/>
    </row>
    <row r="57" spans="2:11" ht="15" customHeight="1">
      <c r="B57" s="288"/>
      <c r="C57" s="293"/>
      <c r="D57" s="406" t="s">
        <v>1276</v>
      </c>
      <c r="E57" s="406"/>
      <c r="F57" s="406"/>
      <c r="G57" s="406"/>
      <c r="H57" s="406"/>
      <c r="I57" s="406"/>
      <c r="J57" s="406"/>
      <c r="K57" s="289"/>
    </row>
    <row r="58" spans="2:11" ht="15" customHeight="1">
      <c r="B58" s="288"/>
      <c r="C58" s="293"/>
      <c r="D58" s="406" t="s">
        <v>1277</v>
      </c>
      <c r="E58" s="406"/>
      <c r="F58" s="406"/>
      <c r="G58" s="406"/>
      <c r="H58" s="406"/>
      <c r="I58" s="406"/>
      <c r="J58" s="406"/>
      <c r="K58" s="289"/>
    </row>
    <row r="59" spans="2:11" ht="15" customHeight="1">
      <c r="B59" s="288"/>
      <c r="C59" s="293"/>
      <c r="D59" s="406" t="s">
        <v>1278</v>
      </c>
      <c r="E59" s="406"/>
      <c r="F59" s="406"/>
      <c r="G59" s="406"/>
      <c r="H59" s="406"/>
      <c r="I59" s="406"/>
      <c r="J59" s="406"/>
      <c r="K59" s="289"/>
    </row>
    <row r="60" spans="2:11" ht="15" customHeight="1">
      <c r="B60" s="288"/>
      <c r="C60" s="293"/>
      <c r="D60" s="410" t="s">
        <v>1279</v>
      </c>
      <c r="E60" s="410"/>
      <c r="F60" s="410"/>
      <c r="G60" s="410"/>
      <c r="H60" s="410"/>
      <c r="I60" s="410"/>
      <c r="J60" s="410"/>
      <c r="K60" s="289"/>
    </row>
    <row r="61" spans="2:11" ht="15" customHeight="1">
      <c r="B61" s="288"/>
      <c r="C61" s="293"/>
      <c r="D61" s="406" t="s">
        <v>1280</v>
      </c>
      <c r="E61" s="406"/>
      <c r="F61" s="406"/>
      <c r="G61" s="406"/>
      <c r="H61" s="406"/>
      <c r="I61" s="406"/>
      <c r="J61" s="406"/>
      <c r="K61" s="289"/>
    </row>
    <row r="62" spans="2:11" ht="12.75" customHeight="1">
      <c r="B62" s="288"/>
      <c r="C62" s="293"/>
      <c r="D62" s="293"/>
      <c r="E62" s="296"/>
      <c r="F62" s="293"/>
      <c r="G62" s="293"/>
      <c r="H62" s="293"/>
      <c r="I62" s="293"/>
      <c r="J62" s="293"/>
      <c r="K62" s="289"/>
    </row>
    <row r="63" spans="2:11" ht="15" customHeight="1">
      <c r="B63" s="288"/>
      <c r="C63" s="293"/>
      <c r="D63" s="406" t="s">
        <v>1281</v>
      </c>
      <c r="E63" s="406"/>
      <c r="F63" s="406"/>
      <c r="G63" s="406"/>
      <c r="H63" s="406"/>
      <c r="I63" s="406"/>
      <c r="J63" s="406"/>
      <c r="K63" s="289"/>
    </row>
    <row r="64" spans="2:11" ht="15" customHeight="1">
      <c r="B64" s="288"/>
      <c r="C64" s="293"/>
      <c r="D64" s="410" t="s">
        <v>1282</v>
      </c>
      <c r="E64" s="410"/>
      <c r="F64" s="410"/>
      <c r="G64" s="410"/>
      <c r="H64" s="410"/>
      <c r="I64" s="410"/>
      <c r="J64" s="410"/>
      <c r="K64" s="289"/>
    </row>
    <row r="65" spans="2:11" ht="15" customHeight="1">
      <c r="B65" s="288"/>
      <c r="C65" s="293"/>
      <c r="D65" s="406" t="s">
        <v>1283</v>
      </c>
      <c r="E65" s="406"/>
      <c r="F65" s="406"/>
      <c r="G65" s="406"/>
      <c r="H65" s="406"/>
      <c r="I65" s="406"/>
      <c r="J65" s="406"/>
      <c r="K65" s="289"/>
    </row>
    <row r="66" spans="2:11" ht="15" customHeight="1">
      <c r="B66" s="288"/>
      <c r="C66" s="293"/>
      <c r="D66" s="406" t="s">
        <v>1284</v>
      </c>
      <c r="E66" s="406"/>
      <c r="F66" s="406"/>
      <c r="G66" s="406"/>
      <c r="H66" s="406"/>
      <c r="I66" s="406"/>
      <c r="J66" s="406"/>
      <c r="K66" s="289"/>
    </row>
    <row r="67" spans="2:11" ht="15" customHeight="1">
      <c r="B67" s="288"/>
      <c r="C67" s="293"/>
      <c r="D67" s="406" t="s">
        <v>1285</v>
      </c>
      <c r="E67" s="406"/>
      <c r="F67" s="406"/>
      <c r="G67" s="406"/>
      <c r="H67" s="406"/>
      <c r="I67" s="406"/>
      <c r="J67" s="406"/>
      <c r="K67" s="289"/>
    </row>
    <row r="68" spans="2:11" ht="15" customHeight="1">
      <c r="B68" s="288"/>
      <c r="C68" s="293"/>
      <c r="D68" s="406" t="s">
        <v>1286</v>
      </c>
      <c r="E68" s="406"/>
      <c r="F68" s="406"/>
      <c r="G68" s="406"/>
      <c r="H68" s="406"/>
      <c r="I68" s="406"/>
      <c r="J68" s="406"/>
      <c r="K68" s="289"/>
    </row>
    <row r="69" spans="2:11" ht="12.75" customHeight="1">
      <c r="B69" s="297"/>
      <c r="C69" s="298"/>
      <c r="D69" s="298"/>
      <c r="E69" s="298"/>
      <c r="F69" s="298"/>
      <c r="G69" s="298"/>
      <c r="H69" s="298"/>
      <c r="I69" s="298"/>
      <c r="J69" s="298"/>
      <c r="K69" s="299"/>
    </row>
    <row r="70" spans="2:11" ht="18.75" customHeight="1">
      <c r="B70" s="300"/>
      <c r="C70" s="300"/>
      <c r="D70" s="300"/>
      <c r="E70" s="300"/>
      <c r="F70" s="300"/>
      <c r="G70" s="300"/>
      <c r="H70" s="300"/>
      <c r="I70" s="300"/>
      <c r="J70" s="300"/>
      <c r="K70" s="301"/>
    </row>
    <row r="71" spans="2:11" ht="18.75" customHeight="1">
      <c r="B71" s="301"/>
      <c r="C71" s="301"/>
      <c r="D71" s="301"/>
      <c r="E71" s="301"/>
      <c r="F71" s="301"/>
      <c r="G71" s="301"/>
      <c r="H71" s="301"/>
      <c r="I71" s="301"/>
      <c r="J71" s="301"/>
      <c r="K71" s="301"/>
    </row>
    <row r="72" spans="2:11" ht="7.5" customHeight="1">
      <c r="B72" s="302"/>
      <c r="C72" s="303"/>
      <c r="D72" s="303"/>
      <c r="E72" s="303"/>
      <c r="F72" s="303"/>
      <c r="G72" s="303"/>
      <c r="H72" s="303"/>
      <c r="I72" s="303"/>
      <c r="J72" s="303"/>
      <c r="K72" s="304"/>
    </row>
    <row r="73" spans="2:11" ht="45" customHeight="1">
      <c r="B73" s="305"/>
      <c r="C73" s="411" t="s">
        <v>93</v>
      </c>
      <c r="D73" s="411"/>
      <c r="E73" s="411"/>
      <c r="F73" s="411"/>
      <c r="G73" s="411"/>
      <c r="H73" s="411"/>
      <c r="I73" s="411"/>
      <c r="J73" s="411"/>
      <c r="K73" s="306"/>
    </row>
    <row r="74" spans="2:11" ht="17.25" customHeight="1">
      <c r="B74" s="305"/>
      <c r="C74" s="307" t="s">
        <v>1287</v>
      </c>
      <c r="D74" s="307"/>
      <c r="E74" s="307"/>
      <c r="F74" s="307" t="s">
        <v>1288</v>
      </c>
      <c r="G74" s="308"/>
      <c r="H74" s="307" t="s">
        <v>124</v>
      </c>
      <c r="I74" s="307" t="s">
        <v>57</v>
      </c>
      <c r="J74" s="307" t="s">
        <v>1289</v>
      </c>
      <c r="K74" s="306"/>
    </row>
    <row r="75" spans="2:11" ht="17.25" customHeight="1">
      <c r="B75" s="305"/>
      <c r="C75" s="309" t="s">
        <v>1290</v>
      </c>
      <c r="D75" s="309"/>
      <c r="E75" s="309"/>
      <c r="F75" s="310" t="s">
        <v>1291</v>
      </c>
      <c r="G75" s="311"/>
      <c r="H75" s="309"/>
      <c r="I75" s="309"/>
      <c r="J75" s="309" t="s">
        <v>1292</v>
      </c>
      <c r="K75" s="306"/>
    </row>
    <row r="76" spans="2:11" ht="5.25" customHeight="1">
      <c r="B76" s="305"/>
      <c r="C76" s="312"/>
      <c r="D76" s="312"/>
      <c r="E76" s="312"/>
      <c r="F76" s="312"/>
      <c r="G76" s="313"/>
      <c r="H76" s="312"/>
      <c r="I76" s="312"/>
      <c r="J76" s="312"/>
      <c r="K76" s="306"/>
    </row>
    <row r="77" spans="2:11" ht="15" customHeight="1">
      <c r="B77" s="305"/>
      <c r="C77" s="295" t="s">
        <v>53</v>
      </c>
      <c r="D77" s="312"/>
      <c r="E77" s="312"/>
      <c r="F77" s="314" t="s">
        <v>1293</v>
      </c>
      <c r="G77" s="313"/>
      <c r="H77" s="295" t="s">
        <v>1294</v>
      </c>
      <c r="I77" s="295" t="s">
        <v>1295</v>
      </c>
      <c r="J77" s="295">
        <v>20</v>
      </c>
      <c r="K77" s="306"/>
    </row>
    <row r="78" spans="2:11" ht="15" customHeight="1">
      <c r="B78" s="305"/>
      <c r="C78" s="295" t="s">
        <v>1296</v>
      </c>
      <c r="D78" s="295"/>
      <c r="E78" s="295"/>
      <c r="F78" s="314" t="s">
        <v>1293</v>
      </c>
      <c r="G78" s="313"/>
      <c r="H78" s="295" t="s">
        <v>1297</v>
      </c>
      <c r="I78" s="295" t="s">
        <v>1295</v>
      </c>
      <c r="J78" s="295">
        <v>120</v>
      </c>
      <c r="K78" s="306"/>
    </row>
    <row r="79" spans="2:11" ht="15" customHeight="1">
      <c r="B79" s="315"/>
      <c r="C79" s="295" t="s">
        <v>1298</v>
      </c>
      <c r="D79" s="295"/>
      <c r="E79" s="295"/>
      <c r="F79" s="314" t="s">
        <v>1299</v>
      </c>
      <c r="G79" s="313"/>
      <c r="H79" s="295" t="s">
        <v>1300</v>
      </c>
      <c r="I79" s="295" t="s">
        <v>1295</v>
      </c>
      <c r="J79" s="295">
        <v>50</v>
      </c>
      <c r="K79" s="306"/>
    </row>
    <row r="80" spans="2:11" ht="15" customHeight="1">
      <c r="B80" s="315"/>
      <c r="C80" s="295" t="s">
        <v>1301</v>
      </c>
      <c r="D80" s="295"/>
      <c r="E80" s="295"/>
      <c r="F80" s="314" t="s">
        <v>1293</v>
      </c>
      <c r="G80" s="313"/>
      <c r="H80" s="295" t="s">
        <v>1302</v>
      </c>
      <c r="I80" s="295" t="s">
        <v>1303</v>
      </c>
      <c r="J80" s="295"/>
      <c r="K80" s="306"/>
    </row>
    <row r="81" spans="2:11" ht="15" customHeight="1">
      <c r="B81" s="315"/>
      <c r="C81" s="316" t="s">
        <v>1304</v>
      </c>
      <c r="D81" s="316"/>
      <c r="E81" s="316"/>
      <c r="F81" s="317" t="s">
        <v>1299</v>
      </c>
      <c r="G81" s="316"/>
      <c r="H81" s="316" t="s">
        <v>1305</v>
      </c>
      <c r="I81" s="316" t="s">
        <v>1295</v>
      </c>
      <c r="J81" s="316">
        <v>15</v>
      </c>
      <c r="K81" s="306"/>
    </row>
    <row r="82" spans="2:11" ht="15" customHeight="1">
      <c r="B82" s="315"/>
      <c r="C82" s="316" t="s">
        <v>1306</v>
      </c>
      <c r="D82" s="316"/>
      <c r="E82" s="316"/>
      <c r="F82" s="317" t="s">
        <v>1299</v>
      </c>
      <c r="G82" s="316"/>
      <c r="H82" s="316" t="s">
        <v>1307</v>
      </c>
      <c r="I82" s="316" t="s">
        <v>1295</v>
      </c>
      <c r="J82" s="316">
        <v>15</v>
      </c>
      <c r="K82" s="306"/>
    </row>
    <row r="83" spans="2:11" ht="15" customHeight="1">
      <c r="B83" s="315"/>
      <c r="C83" s="316" t="s">
        <v>1308</v>
      </c>
      <c r="D83" s="316"/>
      <c r="E83" s="316"/>
      <c r="F83" s="317" t="s">
        <v>1299</v>
      </c>
      <c r="G83" s="316"/>
      <c r="H83" s="316" t="s">
        <v>1309</v>
      </c>
      <c r="I83" s="316" t="s">
        <v>1295</v>
      </c>
      <c r="J83" s="316">
        <v>20</v>
      </c>
      <c r="K83" s="306"/>
    </row>
    <row r="84" spans="2:11" ht="15" customHeight="1">
      <c r="B84" s="315"/>
      <c r="C84" s="316" t="s">
        <v>1310</v>
      </c>
      <c r="D84" s="316"/>
      <c r="E84" s="316"/>
      <c r="F84" s="317" t="s">
        <v>1299</v>
      </c>
      <c r="G84" s="316"/>
      <c r="H84" s="316" t="s">
        <v>1311</v>
      </c>
      <c r="I84" s="316" t="s">
        <v>1295</v>
      </c>
      <c r="J84" s="316">
        <v>20</v>
      </c>
      <c r="K84" s="306"/>
    </row>
    <row r="85" spans="2:11" ht="15" customHeight="1">
      <c r="B85" s="315"/>
      <c r="C85" s="295" t="s">
        <v>1312</v>
      </c>
      <c r="D85" s="295"/>
      <c r="E85" s="295"/>
      <c r="F85" s="314" t="s">
        <v>1299</v>
      </c>
      <c r="G85" s="313"/>
      <c r="H85" s="295" t="s">
        <v>1313</v>
      </c>
      <c r="I85" s="295" t="s">
        <v>1295</v>
      </c>
      <c r="J85" s="295">
        <v>50</v>
      </c>
      <c r="K85" s="306"/>
    </row>
    <row r="86" spans="2:11" ht="15" customHeight="1">
      <c r="B86" s="315"/>
      <c r="C86" s="295" t="s">
        <v>1314</v>
      </c>
      <c r="D86" s="295"/>
      <c r="E86" s="295"/>
      <c r="F86" s="314" t="s">
        <v>1299</v>
      </c>
      <c r="G86" s="313"/>
      <c r="H86" s="295" t="s">
        <v>1315</v>
      </c>
      <c r="I86" s="295" t="s">
        <v>1295</v>
      </c>
      <c r="J86" s="295">
        <v>20</v>
      </c>
      <c r="K86" s="306"/>
    </row>
    <row r="87" spans="2:11" ht="15" customHeight="1">
      <c r="B87" s="315"/>
      <c r="C87" s="295" t="s">
        <v>1316</v>
      </c>
      <c r="D87" s="295"/>
      <c r="E87" s="295"/>
      <c r="F87" s="314" t="s">
        <v>1299</v>
      </c>
      <c r="G87" s="313"/>
      <c r="H87" s="295" t="s">
        <v>1317</v>
      </c>
      <c r="I87" s="295" t="s">
        <v>1295</v>
      </c>
      <c r="J87" s="295">
        <v>20</v>
      </c>
      <c r="K87" s="306"/>
    </row>
    <row r="88" spans="2:11" ht="15" customHeight="1">
      <c r="B88" s="315"/>
      <c r="C88" s="295" t="s">
        <v>1318</v>
      </c>
      <c r="D88" s="295"/>
      <c r="E88" s="295"/>
      <c r="F88" s="314" t="s">
        <v>1299</v>
      </c>
      <c r="G88" s="313"/>
      <c r="H88" s="295" t="s">
        <v>1319</v>
      </c>
      <c r="I88" s="295" t="s">
        <v>1295</v>
      </c>
      <c r="J88" s="295">
        <v>50</v>
      </c>
      <c r="K88" s="306"/>
    </row>
    <row r="89" spans="2:11" ht="15" customHeight="1">
      <c r="B89" s="315"/>
      <c r="C89" s="295" t="s">
        <v>1320</v>
      </c>
      <c r="D89" s="295"/>
      <c r="E89" s="295"/>
      <c r="F89" s="314" t="s">
        <v>1299</v>
      </c>
      <c r="G89" s="313"/>
      <c r="H89" s="295" t="s">
        <v>1320</v>
      </c>
      <c r="I89" s="295" t="s">
        <v>1295</v>
      </c>
      <c r="J89" s="295">
        <v>50</v>
      </c>
      <c r="K89" s="306"/>
    </row>
    <row r="90" spans="2:11" ht="15" customHeight="1">
      <c r="B90" s="315"/>
      <c r="C90" s="295" t="s">
        <v>129</v>
      </c>
      <c r="D90" s="295"/>
      <c r="E90" s="295"/>
      <c r="F90" s="314" t="s">
        <v>1299</v>
      </c>
      <c r="G90" s="313"/>
      <c r="H90" s="295" t="s">
        <v>1321</v>
      </c>
      <c r="I90" s="295" t="s">
        <v>1295</v>
      </c>
      <c r="J90" s="295">
        <v>255</v>
      </c>
      <c r="K90" s="306"/>
    </row>
    <row r="91" spans="2:11" ht="15" customHeight="1">
      <c r="B91" s="315"/>
      <c r="C91" s="295" t="s">
        <v>1322</v>
      </c>
      <c r="D91" s="295"/>
      <c r="E91" s="295"/>
      <c r="F91" s="314" t="s">
        <v>1293</v>
      </c>
      <c r="G91" s="313"/>
      <c r="H91" s="295" t="s">
        <v>1323</v>
      </c>
      <c r="I91" s="295" t="s">
        <v>1324</v>
      </c>
      <c r="J91" s="295"/>
      <c r="K91" s="306"/>
    </row>
    <row r="92" spans="2:11" ht="15" customHeight="1">
      <c r="B92" s="315"/>
      <c r="C92" s="295" t="s">
        <v>1325</v>
      </c>
      <c r="D92" s="295"/>
      <c r="E92" s="295"/>
      <c r="F92" s="314" t="s">
        <v>1293</v>
      </c>
      <c r="G92" s="313"/>
      <c r="H92" s="295" t="s">
        <v>1326</v>
      </c>
      <c r="I92" s="295" t="s">
        <v>1327</v>
      </c>
      <c r="J92" s="295"/>
      <c r="K92" s="306"/>
    </row>
    <row r="93" spans="2:11" ht="15" customHeight="1">
      <c r="B93" s="315"/>
      <c r="C93" s="295" t="s">
        <v>1328</v>
      </c>
      <c r="D93" s="295"/>
      <c r="E93" s="295"/>
      <c r="F93" s="314" t="s">
        <v>1293</v>
      </c>
      <c r="G93" s="313"/>
      <c r="H93" s="295" t="s">
        <v>1328</v>
      </c>
      <c r="I93" s="295" t="s">
        <v>1327</v>
      </c>
      <c r="J93" s="295"/>
      <c r="K93" s="306"/>
    </row>
    <row r="94" spans="2:11" ht="15" customHeight="1">
      <c r="B94" s="315"/>
      <c r="C94" s="295" t="s">
        <v>38</v>
      </c>
      <c r="D94" s="295"/>
      <c r="E94" s="295"/>
      <c r="F94" s="314" t="s">
        <v>1293</v>
      </c>
      <c r="G94" s="313"/>
      <c r="H94" s="295" t="s">
        <v>1329</v>
      </c>
      <c r="I94" s="295" t="s">
        <v>1327</v>
      </c>
      <c r="J94" s="295"/>
      <c r="K94" s="306"/>
    </row>
    <row r="95" spans="2:11" ht="15" customHeight="1">
      <c r="B95" s="315"/>
      <c r="C95" s="295" t="s">
        <v>48</v>
      </c>
      <c r="D95" s="295"/>
      <c r="E95" s="295"/>
      <c r="F95" s="314" t="s">
        <v>1293</v>
      </c>
      <c r="G95" s="313"/>
      <c r="H95" s="295" t="s">
        <v>1330</v>
      </c>
      <c r="I95" s="295" t="s">
        <v>1327</v>
      </c>
      <c r="J95" s="295"/>
      <c r="K95" s="306"/>
    </row>
    <row r="96" spans="2:11" ht="15" customHeight="1">
      <c r="B96" s="318"/>
      <c r="C96" s="319"/>
      <c r="D96" s="319"/>
      <c r="E96" s="319"/>
      <c r="F96" s="319"/>
      <c r="G96" s="319"/>
      <c r="H96" s="319"/>
      <c r="I96" s="319"/>
      <c r="J96" s="319"/>
      <c r="K96" s="320"/>
    </row>
    <row r="97" spans="2:11" ht="18.75" customHeight="1">
      <c r="B97" s="321"/>
      <c r="C97" s="322"/>
      <c r="D97" s="322"/>
      <c r="E97" s="322"/>
      <c r="F97" s="322"/>
      <c r="G97" s="322"/>
      <c r="H97" s="322"/>
      <c r="I97" s="322"/>
      <c r="J97" s="322"/>
      <c r="K97" s="321"/>
    </row>
    <row r="98" spans="2:11" ht="18.75" customHeight="1">
      <c r="B98" s="301"/>
      <c r="C98" s="301"/>
      <c r="D98" s="301"/>
      <c r="E98" s="301"/>
      <c r="F98" s="301"/>
      <c r="G98" s="301"/>
      <c r="H98" s="301"/>
      <c r="I98" s="301"/>
      <c r="J98" s="301"/>
      <c r="K98" s="301"/>
    </row>
    <row r="99" spans="2:11" ht="7.5" customHeight="1">
      <c r="B99" s="302"/>
      <c r="C99" s="303"/>
      <c r="D99" s="303"/>
      <c r="E99" s="303"/>
      <c r="F99" s="303"/>
      <c r="G99" s="303"/>
      <c r="H99" s="303"/>
      <c r="I99" s="303"/>
      <c r="J99" s="303"/>
      <c r="K99" s="304"/>
    </row>
    <row r="100" spans="2:11" ht="45" customHeight="1">
      <c r="B100" s="305"/>
      <c r="C100" s="411" t="s">
        <v>1331</v>
      </c>
      <c r="D100" s="411"/>
      <c r="E100" s="411"/>
      <c r="F100" s="411"/>
      <c r="G100" s="411"/>
      <c r="H100" s="411"/>
      <c r="I100" s="411"/>
      <c r="J100" s="411"/>
      <c r="K100" s="306"/>
    </row>
    <row r="101" spans="2:11" ht="17.25" customHeight="1">
      <c r="B101" s="305"/>
      <c r="C101" s="307" t="s">
        <v>1287</v>
      </c>
      <c r="D101" s="307"/>
      <c r="E101" s="307"/>
      <c r="F101" s="307" t="s">
        <v>1288</v>
      </c>
      <c r="G101" s="308"/>
      <c r="H101" s="307" t="s">
        <v>124</v>
      </c>
      <c r="I101" s="307" t="s">
        <v>57</v>
      </c>
      <c r="J101" s="307" t="s">
        <v>1289</v>
      </c>
      <c r="K101" s="306"/>
    </row>
    <row r="102" spans="2:11" ht="17.25" customHeight="1">
      <c r="B102" s="305"/>
      <c r="C102" s="309" t="s">
        <v>1290</v>
      </c>
      <c r="D102" s="309"/>
      <c r="E102" s="309"/>
      <c r="F102" s="310" t="s">
        <v>1291</v>
      </c>
      <c r="G102" s="311"/>
      <c r="H102" s="309"/>
      <c r="I102" s="309"/>
      <c r="J102" s="309" t="s">
        <v>1292</v>
      </c>
      <c r="K102" s="306"/>
    </row>
    <row r="103" spans="2:11" ht="5.25" customHeight="1">
      <c r="B103" s="305"/>
      <c r="C103" s="307"/>
      <c r="D103" s="307"/>
      <c r="E103" s="307"/>
      <c r="F103" s="307"/>
      <c r="G103" s="323"/>
      <c r="H103" s="307"/>
      <c r="I103" s="307"/>
      <c r="J103" s="307"/>
      <c r="K103" s="306"/>
    </row>
    <row r="104" spans="2:11" ht="15" customHeight="1">
      <c r="B104" s="305"/>
      <c r="C104" s="295" t="s">
        <v>53</v>
      </c>
      <c r="D104" s="312"/>
      <c r="E104" s="312"/>
      <c r="F104" s="314" t="s">
        <v>1293</v>
      </c>
      <c r="G104" s="323"/>
      <c r="H104" s="295" t="s">
        <v>1332</v>
      </c>
      <c r="I104" s="295" t="s">
        <v>1295</v>
      </c>
      <c r="J104" s="295">
        <v>20</v>
      </c>
      <c r="K104" s="306"/>
    </row>
    <row r="105" spans="2:11" ht="15" customHeight="1">
      <c r="B105" s="305"/>
      <c r="C105" s="295" t="s">
        <v>1296</v>
      </c>
      <c r="D105" s="295"/>
      <c r="E105" s="295"/>
      <c r="F105" s="314" t="s">
        <v>1293</v>
      </c>
      <c r="G105" s="295"/>
      <c r="H105" s="295" t="s">
        <v>1332</v>
      </c>
      <c r="I105" s="295" t="s">
        <v>1295</v>
      </c>
      <c r="J105" s="295">
        <v>120</v>
      </c>
      <c r="K105" s="306"/>
    </row>
    <row r="106" spans="2:11" ht="15" customHeight="1">
      <c r="B106" s="315"/>
      <c r="C106" s="295" t="s">
        <v>1298</v>
      </c>
      <c r="D106" s="295"/>
      <c r="E106" s="295"/>
      <c r="F106" s="314" t="s">
        <v>1299</v>
      </c>
      <c r="G106" s="295"/>
      <c r="H106" s="295" t="s">
        <v>1332</v>
      </c>
      <c r="I106" s="295" t="s">
        <v>1295</v>
      </c>
      <c r="J106" s="295">
        <v>50</v>
      </c>
      <c r="K106" s="306"/>
    </row>
    <row r="107" spans="2:11" ht="15" customHeight="1">
      <c r="B107" s="315"/>
      <c r="C107" s="295" t="s">
        <v>1301</v>
      </c>
      <c r="D107" s="295"/>
      <c r="E107" s="295"/>
      <c r="F107" s="314" t="s">
        <v>1293</v>
      </c>
      <c r="G107" s="295"/>
      <c r="H107" s="295" t="s">
        <v>1332</v>
      </c>
      <c r="I107" s="295" t="s">
        <v>1303</v>
      </c>
      <c r="J107" s="295"/>
      <c r="K107" s="306"/>
    </row>
    <row r="108" spans="2:11" ht="15" customHeight="1">
      <c r="B108" s="315"/>
      <c r="C108" s="295" t="s">
        <v>1312</v>
      </c>
      <c r="D108" s="295"/>
      <c r="E108" s="295"/>
      <c r="F108" s="314" t="s">
        <v>1299</v>
      </c>
      <c r="G108" s="295"/>
      <c r="H108" s="295" t="s">
        <v>1332</v>
      </c>
      <c r="I108" s="295" t="s">
        <v>1295</v>
      </c>
      <c r="J108" s="295">
        <v>50</v>
      </c>
      <c r="K108" s="306"/>
    </row>
    <row r="109" spans="2:11" ht="15" customHeight="1">
      <c r="B109" s="315"/>
      <c r="C109" s="295" t="s">
        <v>1320</v>
      </c>
      <c r="D109" s="295"/>
      <c r="E109" s="295"/>
      <c r="F109" s="314" t="s">
        <v>1299</v>
      </c>
      <c r="G109" s="295"/>
      <c r="H109" s="295" t="s">
        <v>1332</v>
      </c>
      <c r="I109" s="295" t="s">
        <v>1295</v>
      </c>
      <c r="J109" s="295">
        <v>50</v>
      </c>
      <c r="K109" s="306"/>
    </row>
    <row r="110" spans="2:11" ht="15" customHeight="1">
      <c r="B110" s="315"/>
      <c r="C110" s="295" t="s">
        <v>1318</v>
      </c>
      <c r="D110" s="295"/>
      <c r="E110" s="295"/>
      <c r="F110" s="314" t="s">
        <v>1299</v>
      </c>
      <c r="G110" s="295"/>
      <c r="H110" s="295" t="s">
        <v>1332</v>
      </c>
      <c r="I110" s="295" t="s">
        <v>1295</v>
      </c>
      <c r="J110" s="295">
        <v>50</v>
      </c>
      <c r="K110" s="306"/>
    </row>
    <row r="111" spans="2:11" ht="15" customHeight="1">
      <c r="B111" s="315"/>
      <c r="C111" s="295" t="s">
        <v>53</v>
      </c>
      <c r="D111" s="295"/>
      <c r="E111" s="295"/>
      <c r="F111" s="314" t="s">
        <v>1293</v>
      </c>
      <c r="G111" s="295"/>
      <c r="H111" s="295" t="s">
        <v>1333</v>
      </c>
      <c r="I111" s="295" t="s">
        <v>1295</v>
      </c>
      <c r="J111" s="295">
        <v>20</v>
      </c>
      <c r="K111" s="306"/>
    </row>
    <row r="112" spans="2:11" ht="15" customHeight="1">
      <c r="B112" s="315"/>
      <c r="C112" s="295" t="s">
        <v>1334</v>
      </c>
      <c r="D112" s="295"/>
      <c r="E112" s="295"/>
      <c r="F112" s="314" t="s">
        <v>1293</v>
      </c>
      <c r="G112" s="295"/>
      <c r="H112" s="295" t="s">
        <v>1335</v>
      </c>
      <c r="I112" s="295" t="s">
        <v>1295</v>
      </c>
      <c r="J112" s="295">
        <v>120</v>
      </c>
      <c r="K112" s="306"/>
    </row>
    <row r="113" spans="2:11" ht="15" customHeight="1">
      <c r="B113" s="315"/>
      <c r="C113" s="295" t="s">
        <v>38</v>
      </c>
      <c r="D113" s="295"/>
      <c r="E113" s="295"/>
      <c r="F113" s="314" t="s">
        <v>1293</v>
      </c>
      <c r="G113" s="295"/>
      <c r="H113" s="295" t="s">
        <v>1336</v>
      </c>
      <c r="I113" s="295" t="s">
        <v>1327</v>
      </c>
      <c r="J113" s="295"/>
      <c r="K113" s="306"/>
    </row>
    <row r="114" spans="2:11" ht="15" customHeight="1">
      <c r="B114" s="315"/>
      <c r="C114" s="295" t="s">
        <v>48</v>
      </c>
      <c r="D114" s="295"/>
      <c r="E114" s="295"/>
      <c r="F114" s="314" t="s">
        <v>1293</v>
      </c>
      <c r="G114" s="295"/>
      <c r="H114" s="295" t="s">
        <v>1337</v>
      </c>
      <c r="I114" s="295" t="s">
        <v>1327</v>
      </c>
      <c r="J114" s="295"/>
      <c r="K114" s="306"/>
    </row>
    <row r="115" spans="2:11" ht="15" customHeight="1">
      <c r="B115" s="315"/>
      <c r="C115" s="295" t="s">
        <v>57</v>
      </c>
      <c r="D115" s="295"/>
      <c r="E115" s="295"/>
      <c r="F115" s="314" t="s">
        <v>1293</v>
      </c>
      <c r="G115" s="295"/>
      <c r="H115" s="295" t="s">
        <v>1338</v>
      </c>
      <c r="I115" s="295" t="s">
        <v>1339</v>
      </c>
      <c r="J115" s="295"/>
      <c r="K115" s="306"/>
    </row>
    <row r="116" spans="2:11" ht="15" customHeight="1">
      <c r="B116" s="318"/>
      <c r="C116" s="324"/>
      <c r="D116" s="324"/>
      <c r="E116" s="324"/>
      <c r="F116" s="324"/>
      <c r="G116" s="324"/>
      <c r="H116" s="324"/>
      <c r="I116" s="324"/>
      <c r="J116" s="324"/>
      <c r="K116" s="320"/>
    </row>
    <row r="117" spans="2:11" ht="18.75" customHeight="1">
      <c r="B117" s="325"/>
      <c r="C117" s="291"/>
      <c r="D117" s="291"/>
      <c r="E117" s="291"/>
      <c r="F117" s="326"/>
      <c r="G117" s="291"/>
      <c r="H117" s="291"/>
      <c r="I117" s="291"/>
      <c r="J117" s="291"/>
      <c r="K117" s="325"/>
    </row>
    <row r="118" spans="2:11" ht="18.75" customHeight="1">
      <c r="B118" s="301"/>
      <c r="C118" s="301"/>
      <c r="D118" s="301"/>
      <c r="E118" s="301"/>
      <c r="F118" s="301"/>
      <c r="G118" s="301"/>
      <c r="H118" s="301"/>
      <c r="I118" s="301"/>
      <c r="J118" s="301"/>
      <c r="K118" s="301"/>
    </row>
    <row r="119" spans="2:11" ht="7.5" customHeight="1">
      <c r="B119" s="327"/>
      <c r="C119" s="328"/>
      <c r="D119" s="328"/>
      <c r="E119" s="328"/>
      <c r="F119" s="328"/>
      <c r="G119" s="328"/>
      <c r="H119" s="328"/>
      <c r="I119" s="328"/>
      <c r="J119" s="328"/>
      <c r="K119" s="329"/>
    </row>
    <row r="120" spans="2:11" ht="45" customHeight="1">
      <c r="B120" s="330"/>
      <c r="C120" s="407" t="s">
        <v>1340</v>
      </c>
      <c r="D120" s="407"/>
      <c r="E120" s="407"/>
      <c r="F120" s="407"/>
      <c r="G120" s="407"/>
      <c r="H120" s="407"/>
      <c r="I120" s="407"/>
      <c r="J120" s="407"/>
      <c r="K120" s="331"/>
    </row>
    <row r="121" spans="2:11" ht="17.25" customHeight="1">
      <c r="B121" s="332"/>
      <c r="C121" s="307" t="s">
        <v>1287</v>
      </c>
      <c r="D121" s="307"/>
      <c r="E121" s="307"/>
      <c r="F121" s="307" t="s">
        <v>1288</v>
      </c>
      <c r="G121" s="308"/>
      <c r="H121" s="307" t="s">
        <v>124</v>
      </c>
      <c r="I121" s="307" t="s">
        <v>57</v>
      </c>
      <c r="J121" s="307" t="s">
        <v>1289</v>
      </c>
      <c r="K121" s="333"/>
    </row>
    <row r="122" spans="2:11" ht="17.25" customHeight="1">
      <c r="B122" s="332"/>
      <c r="C122" s="309" t="s">
        <v>1290</v>
      </c>
      <c r="D122" s="309"/>
      <c r="E122" s="309"/>
      <c r="F122" s="310" t="s">
        <v>1291</v>
      </c>
      <c r="G122" s="311"/>
      <c r="H122" s="309"/>
      <c r="I122" s="309"/>
      <c r="J122" s="309" t="s">
        <v>1292</v>
      </c>
      <c r="K122" s="333"/>
    </row>
    <row r="123" spans="2:11" ht="5.25" customHeight="1">
      <c r="B123" s="334"/>
      <c r="C123" s="312"/>
      <c r="D123" s="312"/>
      <c r="E123" s="312"/>
      <c r="F123" s="312"/>
      <c r="G123" s="295"/>
      <c r="H123" s="312"/>
      <c r="I123" s="312"/>
      <c r="J123" s="312"/>
      <c r="K123" s="335"/>
    </row>
    <row r="124" spans="2:11" ht="15" customHeight="1">
      <c r="B124" s="334"/>
      <c r="C124" s="295" t="s">
        <v>1296</v>
      </c>
      <c r="D124" s="312"/>
      <c r="E124" s="312"/>
      <c r="F124" s="314" t="s">
        <v>1293</v>
      </c>
      <c r="G124" s="295"/>
      <c r="H124" s="295" t="s">
        <v>1332</v>
      </c>
      <c r="I124" s="295" t="s">
        <v>1295</v>
      </c>
      <c r="J124" s="295">
        <v>120</v>
      </c>
      <c r="K124" s="336"/>
    </row>
    <row r="125" spans="2:11" ht="15" customHeight="1">
      <c r="B125" s="334"/>
      <c r="C125" s="295" t="s">
        <v>1341</v>
      </c>
      <c r="D125" s="295"/>
      <c r="E125" s="295"/>
      <c r="F125" s="314" t="s">
        <v>1293</v>
      </c>
      <c r="G125" s="295"/>
      <c r="H125" s="295" t="s">
        <v>1342</v>
      </c>
      <c r="I125" s="295" t="s">
        <v>1295</v>
      </c>
      <c r="J125" s="295" t="s">
        <v>1343</v>
      </c>
      <c r="K125" s="336"/>
    </row>
    <row r="126" spans="2:11" ht="15" customHeight="1">
      <c r="B126" s="334"/>
      <c r="C126" s="295" t="s">
        <v>1242</v>
      </c>
      <c r="D126" s="295"/>
      <c r="E126" s="295"/>
      <c r="F126" s="314" t="s">
        <v>1293</v>
      </c>
      <c r="G126" s="295"/>
      <c r="H126" s="295" t="s">
        <v>1344</v>
      </c>
      <c r="I126" s="295" t="s">
        <v>1295</v>
      </c>
      <c r="J126" s="295" t="s">
        <v>1343</v>
      </c>
      <c r="K126" s="336"/>
    </row>
    <row r="127" spans="2:11" ht="15" customHeight="1">
      <c r="B127" s="334"/>
      <c r="C127" s="295" t="s">
        <v>1304</v>
      </c>
      <c r="D127" s="295"/>
      <c r="E127" s="295"/>
      <c r="F127" s="314" t="s">
        <v>1299</v>
      </c>
      <c r="G127" s="295"/>
      <c r="H127" s="295" t="s">
        <v>1305</v>
      </c>
      <c r="I127" s="295" t="s">
        <v>1295</v>
      </c>
      <c r="J127" s="295">
        <v>15</v>
      </c>
      <c r="K127" s="336"/>
    </row>
    <row r="128" spans="2:11" ht="15" customHeight="1">
      <c r="B128" s="334"/>
      <c r="C128" s="316" t="s">
        <v>1306</v>
      </c>
      <c r="D128" s="316"/>
      <c r="E128" s="316"/>
      <c r="F128" s="317" t="s">
        <v>1299</v>
      </c>
      <c r="G128" s="316"/>
      <c r="H128" s="316" t="s">
        <v>1307</v>
      </c>
      <c r="I128" s="316" t="s">
        <v>1295</v>
      </c>
      <c r="J128" s="316">
        <v>15</v>
      </c>
      <c r="K128" s="336"/>
    </row>
    <row r="129" spans="2:11" ht="15" customHeight="1">
      <c r="B129" s="334"/>
      <c r="C129" s="316" t="s">
        <v>1308</v>
      </c>
      <c r="D129" s="316"/>
      <c r="E129" s="316"/>
      <c r="F129" s="317" t="s">
        <v>1299</v>
      </c>
      <c r="G129" s="316"/>
      <c r="H129" s="316" t="s">
        <v>1309</v>
      </c>
      <c r="I129" s="316" t="s">
        <v>1295</v>
      </c>
      <c r="J129" s="316">
        <v>20</v>
      </c>
      <c r="K129" s="336"/>
    </row>
    <row r="130" spans="2:11" ht="15" customHeight="1">
      <c r="B130" s="334"/>
      <c r="C130" s="316" t="s">
        <v>1310</v>
      </c>
      <c r="D130" s="316"/>
      <c r="E130" s="316"/>
      <c r="F130" s="317" t="s">
        <v>1299</v>
      </c>
      <c r="G130" s="316"/>
      <c r="H130" s="316" t="s">
        <v>1311</v>
      </c>
      <c r="I130" s="316" t="s">
        <v>1295</v>
      </c>
      <c r="J130" s="316">
        <v>20</v>
      </c>
      <c r="K130" s="336"/>
    </row>
    <row r="131" spans="2:11" ht="15" customHeight="1">
      <c r="B131" s="334"/>
      <c r="C131" s="295" t="s">
        <v>1298</v>
      </c>
      <c r="D131" s="295"/>
      <c r="E131" s="295"/>
      <c r="F131" s="314" t="s">
        <v>1299</v>
      </c>
      <c r="G131" s="295"/>
      <c r="H131" s="295" t="s">
        <v>1332</v>
      </c>
      <c r="I131" s="295" t="s">
        <v>1295</v>
      </c>
      <c r="J131" s="295">
        <v>50</v>
      </c>
      <c r="K131" s="336"/>
    </row>
    <row r="132" spans="2:11" ht="15" customHeight="1">
      <c r="B132" s="334"/>
      <c r="C132" s="295" t="s">
        <v>1312</v>
      </c>
      <c r="D132" s="295"/>
      <c r="E132" s="295"/>
      <c r="F132" s="314" t="s">
        <v>1299</v>
      </c>
      <c r="G132" s="295"/>
      <c r="H132" s="295" t="s">
        <v>1332</v>
      </c>
      <c r="I132" s="295" t="s">
        <v>1295</v>
      </c>
      <c r="J132" s="295">
        <v>50</v>
      </c>
      <c r="K132" s="336"/>
    </row>
    <row r="133" spans="2:11" ht="15" customHeight="1">
      <c r="B133" s="334"/>
      <c r="C133" s="295" t="s">
        <v>1318</v>
      </c>
      <c r="D133" s="295"/>
      <c r="E133" s="295"/>
      <c r="F133" s="314" t="s">
        <v>1299</v>
      </c>
      <c r="G133" s="295"/>
      <c r="H133" s="295" t="s">
        <v>1332</v>
      </c>
      <c r="I133" s="295" t="s">
        <v>1295</v>
      </c>
      <c r="J133" s="295">
        <v>50</v>
      </c>
      <c r="K133" s="336"/>
    </row>
    <row r="134" spans="2:11" ht="15" customHeight="1">
      <c r="B134" s="334"/>
      <c r="C134" s="295" t="s">
        <v>1320</v>
      </c>
      <c r="D134" s="295"/>
      <c r="E134" s="295"/>
      <c r="F134" s="314" t="s">
        <v>1299</v>
      </c>
      <c r="G134" s="295"/>
      <c r="H134" s="295" t="s">
        <v>1332</v>
      </c>
      <c r="I134" s="295" t="s">
        <v>1295</v>
      </c>
      <c r="J134" s="295">
        <v>50</v>
      </c>
      <c r="K134" s="336"/>
    </row>
    <row r="135" spans="2:11" ht="15" customHeight="1">
      <c r="B135" s="334"/>
      <c r="C135" s="295" t="s">
        <v>129</v>
      </c>
      <c r="D135" s="295"/>
      <c r="E135" s="295"/>
      <c r="F135" s="314" t="s">
        <v>1299</v>
      </c>
      <c r="G135" s="295"/>
      <c r="H135" s="295" t="s">
        <v>1345</v>
      </c>
      <c r="I135" s="295" t="s">
        <v>1295</v>
      </c>
      <c r="J135" s="295">
        <v>255</v>
      </c>
      <c r="K135" s="336"/>
    </row>
    <row r="136" spans="2:11" ht="15" customHeight="1">
      <c r="B136" s="334"/>
      <c r="C136" s="295" t="s">
        <v>1322</v>
      </c>
      <c r="D136" s="295"/>
      <c r="E136" s="295"/>
      <c r="F136" s="314" t="s">
        <v>1293</v>
      </c>
      <c r="G136" s="295"/>
      <c r="H136" s="295" t="s">
        <v>1346</v>
      </c>
      <c r="I136" s="295" t="s">
        <v>1324</v>
      </c>
      <c r="J136" s="295"/>
      <c r="K136" s="336"/>
    </row>
    <row r="137" spans="2:11" ht="15" customHeight="1">
      <c r="B137" s="334"/>
      <c r="C137" s="295" t="s">
        <v>1325</v>
      </c>
      <c r="D137" s="295"/>
      <c r="E137" s="295"/>
      <c r="F137" s="314" t="s">
        <v>1293</v>
      </c>
      <c r="G137" s="295"/>
      <c r="H137" s="295" t="s">
        <v>1347</v>
      </c>
      <c r="I137" s="295" t="s">
        <v>1327</v>
      </c>
      <c r="J137" s="295"/>
      <c r="K137" s="336"/>
    </row>
    <row r="138" spans="2:11" ht="15" customHeight="1">
      <c r="B138" s="334"/>
      <c r="C138" s="295" t="s">
        <v>1328</v>
      </c>
      <c r="D138" s="295"/>
      <c r="E138" s="295"/>
      <c r="F138" s="314" t="s">
        <v>1293</v>
      </c>
      <c r="G138" s="295"/>
      <c r="H138" s="295" t="s">
        <v>1328</v>
      </c>
      <c r="I138" s="295" t="s">
        <v>1327</v>
      </c>
      <c r="J138" s="295"/>
      <c r="K138" s="336"/>
    </row>
    <row r="139" spans="2:11" ht="15" customHeight="1">
      <c r="B139" s="334"/>
      <c r="C139" s="295" t="s">
        <v>38</v>
      </c>
      <c r="D139" s="295"/>
      <c r="E139" s="295"/>
      <c r="F139" s="314" t="s">
        <v>1293</v>
      </c>
      <c r="G139" s="295"/>
      <c r="H139" s="295" t="s">
        <v>1348</v>
      </c>
      <c r="I139" s="295" t="s">
        <v>1327</v>
      </c>
      <c r="J139" s="295"/>
      <c r="K139" s="336"/>
    </row>
    <row r="140" spans="2:11" ht="15" customHeight="1">
      <c r="B140" s="334"/>
      <c r="C140" s="295" t="s">
        <v>1349</v>
      </c>
      <c r="D140" s="295"/>
      <c r="E140" s="295"/>
      <c r="F140" s="314" t="s">
        <v>1293</v>
      </c>
      <c r="G140" s="295"/>
      <c r="H140" s="295" t="s">
        <v>1350</v>
      </c>
      <c r="I140" s="295" t="s">
        <v>1327</v>
      </c>
      <c r="J140" s="295"/>
      <c r="K140" s="336"/>
    </row>
    <row r="141" spans="2:11" ht="15" customHeight="1">
      <c r="B141" s="337"/>
      <c r="C141" s="338"/>
      <c r="D141" s="338"/>
      <c r="E141" s="338"/>
      <c r="F141" s="338"/>
      <c r="G141" s="338"/>
      <c r="H141" s="338"/>
      <c r="I141" s="338"/>
      <c r="J141" s="338"/>
      <c r="K141" s="339"/>
    </row>
    <row r="142" spans="2:11" ht="18.75" customHeight="1">
      <c r="B142" s="291"/>
      <c r="C142" s="291"/>
      <c r="D142" s="291"/>
      <c r="E142" s="291"/>
      <c r="F142" s="326"/>
      <c r="G142" s="291"/>
      <c r="H142" s="291"/>
      <c r="I142" s="291"/>
      <c r="J142" s="291"/>
      <c r="K142" s="291"/>
    </row>
    <row r="143" spans="2:11" ht="18.75" customHeight="1">
      <c r="B143" s="301"/>
      <c r="C143" s="301"/>
      <c r="D143" s="301"/>
      <c r="E143" s="301"/>
      <c r="F143" s="301"/>
      <c r="G143" s="301"/>
      <c r="H143" s="301"/>
      <c r="I143" s="301"/>
      <c r="J143" s="301"/>
      <c r="K143" s="301"/>
    </row>
    <row r="144" spans="2:11" ht="7.5" customHeight="1">
      <c r="B144" s="302"/>
      <c r="C144" s="303"/>
      <c r="D144" s="303"/>
      <c r="E144" s="303"/>
      <c r="F144" s="303"/>
      <c r="G144" s="303"/>
      <c r="H144" s="303"/>
      <c r="I144" s="303"/>
      <c r="J144" s="303"/>
      <c r="K144" s="304"/>
    </row>
    <row r="145" spans="2:11" ht="45" customHeight="1">
      <c r="B145" s="305"/>
      <c r="C145" s="411" t="s">
        <v>1351</v>
      </c>
      <c r="D145" s="411"/>
      <c r="E145" s="411"/>
      <c r="F145" s="411"/>
      <c r="G145" s="411"/>
      <c r="H145" s="411"/>
      <c r="I145" s="411"/>
      <c r="J145" s="411"/>
      <c r="K145" s="306"/>
    </row>
    <row r="146" spans="2:11" ht="17.25" customHeight="1">
      <c r="B146" s="305"/>
      <c r="C146" s="307" t="s">
        <v>1287</v>
      </c>
      <c r="D146" s="307"/>
      <c r="E146" s="307"/>
      <c r="F146" s="307" t="s">
        <v>1288</v>
      </c>
      <c r="G146" s="308"/>
      <c r="H146" s="307" t="s">
        <v>124</v>
      </c>
      <c r="I146" s="307" t="s">
        <v>57</v>
      </c>
      <c r="J146" s="307" t="s">
        <v>1289</v>
      </c>
      <c r="K146" s="306"/>
    </row>
    <row r="147" spans="2:11" ht="17.25" customHeight="1">
      <c r="B147" s="305"/>
      <c r="C147" s="309" t="s">
        <v>1290</v>
      </c>
      <c r="D147" s="309"/>
      <c r="E147" s="309"/>
      <c r="F147" s="310" t="s">
        <v>1291</v>
      </c>
      <c r="G147" s="311"/>
      <c r="H147" s="309"/>
      <c r="I147" s="309"/>
      <c r="J147" s="309" t="s">
        <v>1292</v>
      </c>
      <c r="K147" s="306"/>
    </row>
    <row r="148" spans="2:11" ht="5.25" customHeight="1">
      <c r="B148" s="315"/>
      <c r="C148" s="312"/>
      <c r="D148" s="312"/>
      <c r="E148" s="312"/>
      <c r="F148" s="312"/>
      <c r="G148" s="313"/>
      <c r="H148" s="312"/>
      <c r="I148" s="312"/>
      <c r="J148" s="312"/>
      <c r="K148" s="336"/>
    </row>
    <row r="149" spans="2:11" ht="15" customHeight="1">
      <c r="B149" s="315"/>
      <c r="C149" s="340" t="s">
        <v>1296</v>
      </c>
      <c r="D149" s="295"/>
      <c r="E149" s="295"/>
      <c r="F149" s="341" t="s">
        <v>1293</v>
      </c>
      <c r="G149" s="295"/>
      <c r="H149" s="340" t="s">
        <v>1332</v>
      </c>
      <c r="I149" s="340" t="s">
        <v>1295</v>
      </c>
      <c r="J149" s="340">
        <v>120</v>
      </c>
      <c r="K149" s="336"/>
    </row>
    <row r="150" spans="2:11" ht="15" customHeight="1">
      <c r="B150" s="315"/>
      <c r="C150" s="340" t="s">
        <v>1341</v>
      </c>
      <c r="D150" s="295"/>
      <c r="E150" s="295"/>
      <c r="F150" s="341" t="s">
        <v>1293</v>
      </c>
      <c r="G150" s="295"/>
      <c r="H150" s="340" t="s">
        <v>1352</v>
      </c>
      <c r="I150" s="340" t="s">
        <v>1295</v>
      </c>
      <c r="J150" s="340" t="s">
        <v>1343</v>
      </c>
      <c r="K150" s="336"/>
    </row>
    <row r="151" spans="2:11" ht="15" customHeight="1">
      <c r="B151" s="315"/>
      <c r="C151" s="340" t="s">
        <v>1242</v>
      </c>
      <c r="D151" s="295"/>
      <c r="E151" s="295"/>
      <c r="F151" s="341" t="s">
        <v>1293</v>
      </c>
      <c r="G151" s="295"/>
      <c r="H151" s="340" t="s">
        <v>1353</v>
      </c>
      <c r="I151" s="340" t="s">
        <v>1295</v>
      </c>
      <c r="J151" s="340" t="s">
        <v>1343</v>
      </c>
      <c r="K151" s="336"/>
    </row>
    <row r="152" spans="2:11" ht="15" customHeight="1">
      <c r="B152" s="315"/>
      <c r="C152" s="340" t="s">
        <v>1298</v>
      </c>
      <c r="D152" s="295"/>
      <c r="E152" s="295"/>
      <c r="F152" s="341" t="s">
        <v>1299</v>
      </c>
      <c r="G152" s="295"/>
      <c r="H152" s="340" t="s">
        <v>1332</v>
      </c>
      <c r="I152" s="340" t="s">
        <v>1295</v>
      </c>
      <c r="J152" s="340">
        <v>50</v>
      </c>
      <c r="K152" s="336"/>
    </row>
    <row r="153" spans="2:11" ht="15" customHeight="1">
      <c r="B153" s="315"/>
      <c r="C153" s="340" t="s">
        <v>1301</v>
      </c>
      <c r="D153" s="295"/>
      <c r="E153" s="295"/>
      <c r="F153" s="341" t="s">
        <v>1293</v>
      </c>
      <c r="G153" s="295"/>
      <c r="H153" s="340" t="s">
        <v>1332</v>
      </c>
      <c r="I153" s="340" t="s">
        <v>1303</v>
      </c>
      <c r="J153" s="340"/>
      <c r="K153" s="336"/>
    </row>
    <row r="154" spans="2:11" ht="15" customHeight="1">
      <c r="B154" s="315"/>
      <c r="C154" s="340" t="s">
        <v>1312</v>
      </c>
      <c r="D154" s="295"/>
      <c r="E154" s="295"/>
      <c r="F154" s="341" t="s">
        <v>1299</v>
      </c>
      <c r="G154" s="295"/>
      <c r="H154" s="340" t="s">
        <v>1332</v>
      </c>
      <c r="I154" s="340" t="s">
        <v>1295</v>
      </c>
      <c r="J154" s="340">
        <v>50</v>
      </c>
      <c r="K154" s="336"/>
    </row>
    <row r="155" spans="2:11" ht="15" customHeight="1">
      <c r="B155" s="315"/>
      <c r="C155" s="340" t="s">
        <v>1320</v>
      </c>
      <c r="D155" s="295"/>
      <c r="E155" s="295"/>
      <c r="F155" s="341" t="s">
        <v>1299</v>
      </c>
      <c r="G155" s="295"/>
      <c r="H155" s="340" t="s">
        <v>1332</v>
      </c>
      <c r="I155" s="340" t="s">
        <v>1295</v>
      </c>
      <c r="J155" s="340">
        <v>50</v>
      </c>
      <c r="K155" s="336"/>
    </row>
    <row r="156" spans="2:11" ht="15" customHeight="1">
      <c r="B156" s="315"/>
      <c r="C156" s="340" t="s">
        <v>1318</v>
      </c>
      <c r="D156" s="295"/>
      <c r="E156" s="295"/>
      <c r="F156" s="341" t="s">
        <v>1299</v>
      </c>
      <c r="G156" s="295"/>
      <c r="H156" s="340" t="s">
        <v>1332</v>
      </c>
      <c r="I156" s="340" t="s">
        <v>1295</v>
      </c>
      <c r="J156" s="340">
        <v>50</v>
      </c>
      <c r="K156" s="336"/>
    </row>
    <row r="157" spans="2:11" ht="15" customHeight="1">
      <c r="B157" s="315"/>
      <c r="C157" s="340" t="s">
        <v>98</v>
      </c>
      <c r="D157" s="295"/>
      <c r="E157" s="295"/>
      <c r="F157" s="341" t="s">
        <v>1293</v>
      </c>
      <c r="G157" s="295"/>
      <c r="H157" s="340" t="s">
        <v>1354</v>
      </c>
      <c r="I157" s="340" t="s">
        <v>1295</v>
      </c>
      <c r="J157" s="340" t="s">
        <v>1355</v>
      </c>
      <c r="K157" s="336"/>
    </row>
    <row r="158" spans="2:11" ht="15" customHeight="1">
      <c r="B158" s="315"/>
      <c r="C158" s="340" t="s">
        <v>1356</v>
      </c>
      <c r="D158" s="295"/>
      <c r="E158" s="295"/>
      <c r="F158" s="341" t="s">
        <v>1293</v>
      </c>
      <c r="G158" s="295"/>
      <c r="H158" s="340" t="s">
        <v>1357</v>
      </c>
      <c r="I158" s="340" t="s">
        <v>1327</v>
      </c>
      <c r="J158" s="340"/>
      <c r="K158" s="336"/>
    </row>
    <row r="159" spans="2:11" ht="15" customHeight="1">
      <c r="B159" s="342"/>
      <c r="C159" s="324"/>
      <c r="D159" s="324"/>
      <c r="E159" s="324"/>
      <c r="F159" s="324"/>
      <c r="G159" s="324"/>
      <c r="H159" s="324"/>
      <c r="I159" s="324"/>
      <c r="J159" s="324"/>
      <c r="K159" s="343"/>
    </row>
    <row r="160" spans="2:11" ht="18.75" customHeight="1">
      <c r="B160" s="291"/>
      <c r="C160" s="295"/>
      <c r="D160" s="295"/>
      <c r="E160" s="295"/>
      <c r="F160" s="314"/>
      <c r="G160" s="295"/>
      <c r="H160" s="295"/>
      <c r="I160" s="295"/>
      <c r="J160" s="295"/>
      <c r="K160" s="291"/>
    </row>
    <row r="161" spans="2:11" ht="18.75" customHeight="1">
      <c r="B161" s="301"/>
      <c r="C161" s="301"/>
      <c r="D161" s="301"/>
      <c r="E161" s="301"/>
      <c r="F161" s="301"/>
      <c r="G161" s="301"/>
      <c r="H161" s="301"/>
      <c r="I161" s="301"/>
      <c r="J161" s="301"/>
      <c r="K161" s="301"/>
    </row>
    <row r="162" spans="2:11" ht="7.5" customHeight="1">
      <c r="B162" s="283"/>
      <c r="C162" s="284"/>
      <c r="D162" s="284"/>
      <c r="E162" s="284"/>
      <c r="F162" s="284"/>
      <c r="G162" s="284"/>
      <c r="H162" s="284"/>
      <c r="I162" s="284"/>
      <c r="J162" s="284"/>
      <c r="K162" s="285"/>
    </row>
    <row r="163" spans="2:11" ht="45" customHeight="1">
      <c r="B163" s="286"/>
      <c r="C163" s="407" t="s">
        <v>1358</v>
      </c>
      <c r="D163" s="407"/>
      <c r="E163" s="407"/>
      <c r="F163" s="407"/>
      <c r="G163" s="407"/>
      <c r="H163" s="407"/>
      <c r="I163" s="407"/>
      <c r="J163" s="407"/>
      <c r="K163" s="287"/>
    </row>
    <row r="164" spans="2:11" ht="17.25" customHeight="1">
      <c r="B164" s="286"/>
      <c r="C164" s="307" t="s">
        <v>1287</v>
      </c>
      <c r="D164" s="307"/>
      <c r="E164" s="307"/>
      <c r="F164" s="307" t="s">
        <v>1288</v>
      </c>
      <c r="G164" s="344"/>
      <c r="H164" s="345" t="s">
        <v>124</v>
      </c>
      <c r="I164" s="345" t="s">
        <v>57</v>
      </c>
      <c r="J164" s="307" t="s">
        <v>1289</v>
      </c>
      <c r="K164" s="287"/>
    </row>
    <row r="165" spans="2:11" ht="17.25" customHeight="1">
      <c r="B165" s="288"/>
      <c r="C165" s="309" t="s">
        <v>1290</v>
      </c>
      <c r="D165" s="309"/>
      <c r="E165" s="309"/>
      <c r="F165" s="310" t="s">
        <v>1291</v>
      </c>
      <c r="G165" s="346"/>
      <c r="H165" s="347"/>
      <c r="I165" s="347"/>
      <c r="J165" s="309" t="s">
        <v>1292</v>
      </c>
      <c r="K165" s="289"/>
    </row>
    <row r="166" spans="2:11" ht="5.25" customHeight="1">
      <c r="B166" s="315"/>
      <c r="C166" s="312"/>
      <c r="D166" s="312"/>
      <c r="E166" s="312"/>
      <c r="F166" s="312"/>
      <c r="G166" s="313"/>
      <c r="H166" s="312"/>
      <c r="I166" s="312"/>
      <c r="J166" s="312"/>
      <c r="K166" s="336"/>
    </row>
    <row r="167" spans="2:11" ht="15" customHeight="1">
      <c r="B167" s="315"/>
      <c r="C167" s="295" t="s">
        <v>1296</v>
      </c>
      <c r="D167" s="295"/>
      <c r="E167" s="295"/>
      <c r="F167" s="314" t="s">
        <v>1293</v>
      </c>
      <c r="G167" s="295"/>
      <c r="H167" s="295" t="s">
        <v>1332</v>
      </c>
      <c r="I167" s="295" t="s">
        <v>1295</v>
      </c>
      <c r="J167" s="295">
        <v>120</v>
      </c>
      <c r="K167" s="336"/>
    </row>
    <row r="168" spans="2:11" ht="15" customHeight="1">
      <c r="B168" s="315"/>
      <c r="C168" s="295" t="s">
        <v>1341</v>
      </c>
      <c r="D168" s="295"/>
      <c r="E168" s="295"/>
      <c r="F168" s="314" t="s">
        <v>1293</v>
      </c>
      <c r="G168" s="295"/>
      <c r="H168" s="295" t="s">
        <v>1342</v>
      </c>
      <c r="I168" s="295" t="s">
        <v>1295</v>
      </c>
      <c r="J168" s="295" t="s">
        <v>1343</v>
      </c>
      <c r="K168" s="336"/>
    </row>
    <row r="169" spans="2:11" ht="15" customHeight="1">
      <c r="B169" s="315"/>
      <c r="C169" s="295" t="s">
        <v>1242</v>
      </c>
      <c r="D169" s="295"/>
      <c r="E169" s="295"/>
      <c r="F169" s="314" t="s">
        <v>1293</v>
      </c>
      <c r="G169" s="295"/>
      <c r="H169" s="295" t="s">
        <v>1359</v>
      </c>
      <c r="I169" s="295" t="s">
        <v>1295</v>
      </c>
      <c r="J169" s="295" t="s">
        <v>1343</v>
      </c>
      <c r="K169" s="336"/>
    </row>
    <row r="170" spans="2:11" ht="15" customHeight="1">
      <c r="B170" s="315"/>
      <c r="C170" s="295" t="s">
        <v>1298</v>
      </c>
      <c r="D170" s="295"/>
      <c r="E170" s="295"/>
      <c r="F170" s="314" t="s">
        <v>1299</v>
      </c>
      <c r="G170" s="295"/>
      <c r="H170" s="295" t="s">
        <v>1359</v>
      </c>
      <c r="I170" s="295" t="s">
        <v>1295</v>
      </c>
      <c r="J170" s="295">
        <v>50</v>
      </c>
      <c r="K170" s="336"/>
    </row>
    <row r="171" spans="2:11" ht="15" customHeight="1">
      <c r="B171" s="315"/>
      <c r="C171" s="295" t="s">
        <v>1301</v>
      </c>
      <c r="D171" s="295"/>
      <c r="E171" s="295"/>
      <c r="F171" s="314" t="s">
        <v>1293</v>
      </c>
      <c r="G171" s="295"/>
      <c r="H171" s="295" t="s">
        <v>1359</v>
      </c>
      <c r="I171" s="295" t="s">
        <v>1303</v>
      </c>
      <c r="J171" s="295"/>
      <c r="K171" s="336"/>
    </row>
    <row r="172" spans="2:11" ht="15" customHeight="1">
      <c r="B172" s="315"/>
      <c r="C172" s="295" t="s">
        <v>1312</v>
      </c>
      <c r="D172" s="295"/>
      <c r="E172" s="295"/>
      <c r="F172" s="314" t="s">
        <v>1299</v>
      </c>
      <c r="G172" s="295"/>
      <c r="H172" s="295" t="s">
        <v>1359</v>
      </c>
      <c r="I172" s="295" t="s">
        <v>1295</v>
      </c>
      <c r="J172" s="295">
        <v>50</v>
      </c>
      <c r="K172" s="336"/>
    </row>
    <row r="173" spans="2:11" ht="15" customHeight="1">
      <c r="B173" s="315"/>
      <c r="C173" s="295" t="s">
        <v>1320</v>
      </c>
      <c r="D173" s="295"/>
      <c r="E173" s="295"/>
      <c r="F173" s="314" t="s">
        <v>1299</v>
      </c>
      <c r="G173" s="295"/>
      <c r="H173" s="295" t="s">
        <v>1359</v>
      </c>
      <c r="I173" s="295" t="s">
        <v>1295</v>
      </c>
      <c r="J173" s="295">
        <v>50</v>
      </c>
      <c r="K173" s="336"/>
    </row>
    <row r="174" spans="2:11" ht="15" customHeight="1">
      <c r="B174" s="315"/>
      <c r="C174" s="295" t="s">
        <v>1318</v>
      </c>
      <c r="D174" s="295"/>
      <c r="E174" s="295"/>
      <c r="F174" s="314" t="s">
        <v>1299</v>
      </c>
      <c r="G174" s="295"/>
      <c r="H174" s="295" t="s">
        <v>1359</v>
      </c>
      <c r="I174" s="295" t="s">
        <v>1295</v>
      </c>
      <c r="J174" s="295">
        <v>50</v>
      </c>
      <c r="K174" s="336"/>
    </row>
    <row r="175" spans="2:11" ht="15" customHeight="1">
      <c r="B175" s="315"/>
      <c r="C175" s="295" t="s">
        <v>123</v>
      </c>
      <c r="D175" s="295"/>
      <c r="E175" s="295"/>
      <c r="F175" s="314" t="s">
        <v>1293</v>
      </c>
      <c r="G175" s="295"/>
      <c r="H175" s="295" t="s">
        <v>1360</v>
      </c>
      <c r="I175" s="295" t="s">
        <v>1361</v>
      </c>
      <c r="J175" s="295"/>
      <c r="K175" s="336"/>
    </row>
    <row r="176" spans="2:11" ht="15" customHeight="1">
      <c r="B176" s="315"/>
      <c r="C176" s="295" t="s">
        <v>57</v>
      </c>
      <c r="D176" s="295"/>
      <c r="E176" s="295"/>
      <c r="F176" s="314" t="s">
        <v>1293</v>
      </c>
      <c r="G176" s="295"/>
      <c r="H176" s="295" t="s">
        <v>1362</v>
      </c>
      <c r="I176" s="295" t="s">
        <v>1363</v>
      </c>
      <c r="J176" s="295">
        <v>1</v>
      </c>
      <c r="K176" s="336"/>
    </row>
    <row r="177" spans="2:11" ht="15" customHeight="1">
      <c r="B177" s="315"/>
      <c r="C177" s="295" t="s">
        <v>53</v>
      </c>
      <c r="D177" s="295"/>
      <c r="E177" s="295"/>
      <c r="F177" s="314" t="s">
        <v>1293</v>
      </c>
      <c r="G177" s="295"/>
      <c r="H177" s="295" t="s">
        <v>1364</v>
      </c>
      <c r="I177" s="295" t="s">
        <v>1295</v>
      </c>
      <c r="J177" s="295">
        <v>20</v>
      </c>
      <c r="K177" s="336"/>
    </row>
    <row r="178" spans="2:11" ht="15" customHeight="1">
      <c r="B178" s="315"/>
      <c r="C178" s="295" t="s">
        <v>124</v>
      </c>
      <c r="D178" s="295"/>
      <c r="E178" s="295"/>
      <c r="F178" s="314" t="s">
        <v>1293</v>
      </c>
      <c r="G178" s="295"/>
      <c r="H178" s="295" t="s">
        <v>1365</v>
      </c>
      <c r="I178" s="295" t="s">
        <v>1295</v>
      </c>
      <c r="J178" s="295">
        <v>255</v>
      </c>
      <c r="K178" s="336"/>
    </row>
    <row r="179" spans="2:11" ht="15" customHeight="1">
      <c r="B179" s="315"/>
      <c r="C179" s="295" t="s">
        <v>125</v>
      </c>
      <c r="D179" s="295"/>
      <c r="E179" s="295"/>
      <c r="F179" s="314" t="s">
        <v>1293</v>
      </c>
      <c r="G179" s="295"/>
      <c r="H179" s="295" t="s">
        <v>1258</v>
      </c>
      <c r="I179" s="295" t="s">
        <v>1295</v>
      </c>
      <c r="J179" s="295">
        <v>10</v>
      </c>
      <c r="K179" s="336"/>
    </row>
    <row r="180" spans="2:11" ht="15" customHeight="1">
      <c r="B180" s="315"/>
      <c r="C180" s="295" t="s">
        <v>126</v>
      </c>
      <c r="D180" s="295"/>
      <c r="E180" s="295"/>
      <c r="F180" s="314" t="s">
        <v>1293</v>
      </c>
      <c r="G180" s="295"/>
      <c r="H180" s="295" t="s">
        <v>1366</v>
      </c>
      <c r="I180" s="295" t="s">
        <v>1327</v>
      </c>
      <c r="J180" s="295"/>
      <c r="K180" s="336"/>
    </row>
    <row r="181" spans="2:11" ht="15" customHeight="1">
      <c r="B181" s="315"/>
      <c r="C181" s="295" t="s">
        <v>1367</v>
      </c>
      <c r="D181" s="295"/>
      <c r="E181" s="295"/>
      <c r="F181" s="314" t="s">
        <v>1293</v>
      </c>
      <c r="G181" s="295"/>
      <c r="H181" s="295" t="s">
        <v>1368</v>
      </c>
      <c r="I181" s="295" t="s">
        <v>1327</v>
      </c>
      <c r="J181" s="295"/>
      <c r="K181" s="336"/>
    </row>
    <row r="182" spans="2:11" ht="15" customHeight="1">
      <c r="B182" s="315"/>
      <c r="C182" s="295" t="s">
        <v>1356</v>
      </c>
      <c r="D182" s="295"/>
      <c r="E182" s="295"/>
      <c r="F182" s="314" t="s">
        <v>1293</v>
      </c>
      <c r="G182" s="295"/>
      <c r="H182" s="295" t="s">
        <v>1369</v>
      </c>
      <c r="I182" s="295" t="s">
        <v>1327</v>
      </c>
      <c r="J182" s="295"/>
      <c r="K182" s="336"/>
    </row>
    <row r="183" spans="2:11" ht="15" customHeight="1">
      <c r="B183" s="315"/>
      <c r="C183" s="295" t="s">
        <v>128</v>
      </c>
      <c r="D183" s="295"/>
      <c r="E183" s="295"/>
      <c r="F183" s="314" t="s">
        <v>1299</v>
      </c>
      <c r="G183" s="295"/>
      <c r="H183" s="295" t="s">
        <v>1370</v>
      </c>
      <c r="I183" s="295" t="s">
        <v>1295</v>
      </c>
      <c r="J183" s="295">
        <v>50</v>
      </c>
      <c r="K183" s="336"/>
    </row>
    <row r="184" spans="2:11" ht="15" customHeight="1">
      <c r="B184" s="315"/>
      <c r="C184" s="295" t="s">
        <v>1371</v>
      </c>
      <c r="D184" s="295"/>
      <c r="E184" s="295"/>
      <c r="F184" s="314" t="s">
        <v>1299</v>
      </c>
      <c r="G184" s="295"/>
      <c r="H184" s="295" t="s">
        <v>1372</v>
      </c>
      <c r="I184" s="295" t="s">
        <v>1373</v>
      </c>
      <c r="J184" s="295"/>
      <c r="K184" s="336"/>
    </row>
    <row r="185" spans="2:11" ht="15" customHeight="1">
      <c r="B185" s="315"/>
      <c r="C185" s="295" t="s">
        <v>1374</v>
      </c>
      <c r="D185" s="295"/>
      <c r="E185" s="295"/>
      <c r="F185" s="314" t="s">
        <v>1299</v>
      </c>
      <c r="G185" s="295"/>
      <c r="H185" s="295" t="s">
        <v>1375</v>
      </c>
      <c r="I185" s="295" t="s">
        <v>1373</v>
      </c>
      <c r="J185" s="295"/>
      <c r="K185" s="336"/>
    </row>
    <row r="186" spans="2:11" ht="15" customHeight="1">
      <c r="B186" s="315"/>
      <c r="C186" s="295" t="s">
        <v>1376</v>
      </c>
      <c r="D186" s="295"/>
      <c r="E186" s="295"/>
      <c r="F186" s="314" t="s">
        <v>1299</v>
      </c>
      <c r="G186" s="295"/>
      <c r="H186" s="295" t="s">
        <v>1377</v>
      </c>
      <c r="I186" s="295" t="s">
        <v>1373</v>
      </c>
      <c r="J186" s="295"/>
      <c r="K186" s="336"/>
    </row>
    <row r="187" spans="2:11" ht="15" customHeight="1">
      <c r="B187" s="315"/>
      <c r="C187" s="348" t="s">
        <v>1378</v>
      </c>
      <c r="D187" s="295"/>
      <c r="E187" s="295"/>
      <c r="F187" s="314" t="s">
        <v>1299</v>
      </c>
      <c r="G187" s="295"/>
      <c r="H187" s="295" t="s">
        <v>1379</v>
      </c>
      <c r="I187" s="295" t="s">
        <v>1380</v>
      </c>
      <c r="J187" s="349" t="s">
        <v>1381</v>
      </c>
      <c r="K187" s="336"/>
    </row>
    <row r="188" spans="2:11" ht="15" customHeight="1">
      <c r="B188" s="315"/>
      <c r="C188" s="300" t="s">
        <v>42</v>
      </c>
      <c r="D188" s="295"/>
      <c r="E188" s="295"/>
      <c r="F188" s="314" t="s">
        <v>1293</v>
      </c>
      <c r="G188" s="295"/>
      <c r="H188" s="291" t="s">
        <v>1382</v>
      </c>
      <c r="I188" s="295" t="s">
        <v>1383</v>
      </c>
      <c r="J188" s="295"/>
      <c r="K188" s="336"/>
    </row>
    <row r="189" spans="2:11" ht="15" customHeight="1">
      <c r="B189" s="315"/>
      <c r="C189" s="300" t="s">
        <v>1384</v>
      </c>
      <c r="D189" s="295"/>
      <c r="E189" s="295"/>
      <c r="F189" s="314" t="s">
        <v>1293</v>
      </c>
      <c r="G189" s="295"/>
      <c r="H189" s="295" t="s">
        <v>1385</v>
      </c>
      <c r="I189" s="295" t="s">
        <v>1327</v>
      </c>
      <c r="J189" s="295"/>
      <c r="K189" s="336"/>
    </row>
    <row r="190" spans="2:11" ht="15" customHeight="1">
      <c r="B190" s="315"/>
      <c r="C190" s="300" t="s">
        <v>1386</v>
      </c>
      <c r="D190" s="295"/>
      <c r="E190" s="295"/>
      <c r="F190" s="314" t="s">
        <v>1293</v>
      </c>
      <c r="G190" s="295"/>
      <c r="H190" s="295" t="s">
        <v>1387</v>
      </c>
      <c r="I190" s="295" t="s">
        <v>1327</v>
      </c>
      <c r="J190" s="295"/>
      <c r="K190" s="336"/>
    </row>
    <row r="191" spans="2:11" ht="15" customHeight="1">
      <c r="B191" s="315"/>
      <c r="C191" s="300" t="s">
        <v>1388</v>
      </c>
      <c r="D191" s="295"/>
      <c r="E191" s="295"/>
      <c r="F191" s="314" t="s">
        <v>1299</v>
      </c>
      <c r="G191" s="295"/>
      <c r="H191" s="295" t="s">
        <v>1389</v>
      </c>
      <c r="I191" s="295" t="s">
        <v>1327</v>
      </c>
      <c r="J191" s="295"/>
      <c r="K191" s="336"/>
    </row>
    <row r="192" spans="2:11" ht="15" customHeight="1">
      <c r="B192" s="342"/>
      <c r="C192" s="350"/>
      <c r="D192" s="324"/>
      <c r="E192" s="324"/>
      <c r="F192" s="324"/>
      <c r="G192" s="324"/>
      <c r="H192" s="324"/>
      <c r="I192" s="324"/>
      <c r="J192" s="324"/>
      <c r="K192" s="343"/>
    </row>
    <row r="193" spans="2:11" ht="18.75" customHeight="1">
      <c r="B193" s="291"/>
      <c r="C193" s="295"/>
      <c r="D193" s="295"/>
      <c r="E193" s="295"/>
      <c r="F193" s="314"/>
      <c r="G193" s="295"/>
      <c r="H193" s="295"/>
      <c r="I193" s="295"/>
      <c r="J193" s="295"/>
      <c r="K193" s="291"/>
    </row>
    <row r="194" spans="2:11" ht="18.75" customHeight="1">
      <c r="B194" s="291"/>
      <c r="C194" s="295"/>
      <c r="D194" s="295"/>
      <c r="E194" s="295"/>
      <c r="F194" s="314"/>
      <c r="G194" s="295"/>
      <c r="H194" s="295"/>
      <c r="I194" s="295"/>
      <c r="J194" s="295"/>
      <c r="K194" s="291"/>
    </row>
    <row r="195" spans="2:11" ht="18.75" customHeight="1">
      <c r="B195" s="301"/>
      <c r="C195" s="301"/>
      <c r="D195" s="301"/>
      <c r="E195" s="301"/>
      <c r="F195" s="301"/>
      <c r="G195" s="301"/>
      <c r="H195" s="301"/>
      <c r="I195" s="301"/>
      <c r="J195" s="301"/>
      <c r="K195" s="301"/>
    </row>
    <row r="196" spans="2:11" ht="13.5">
      <c r="B196" s="283"/>
      <c r="C196" s="284"/>
      <c r="D196" s="284"/>
      <c r="E196" s="284"/>
      <c r="F196" s="284"/>
      <c r="G196" s="284"/>
      <c r="H196" s="284"/>
      <c r="I196" s="284"/>
      <c r="J196" s="284"/>
      <c r="K196" s="285"/>
    </row>
    <row r="197" spans="2:11" ht="21">
      <c r="B197" s="286"/>
      <c r="C197" s="407" t="s">
        <v>1390</v>
      </c>
      <c r="D197" s="407"/>
      <c r="E197" s="407"/>
      <c r="F197" s="407"/>
      <c r="G197" s="407"/>
      <c r="H197" s="407"/>
      <c r="I197" s="407"/>
      <c r="J197" s="407"/>
      <c r="K197" s="287"/>
    </row>
    <row r="198" spans="2:11" ht="25.5" customHeight="1">
      <c r="B198" s="286"/>
      <c r="C198" s="351" t="s">
        <v>1391</v>
      </c>
      <c r="D198" s="351"/>
      <c r="E198" s="351"/>
      <c r="F198" s="351" t="s">
        <v>1392</v>
      </c>
      <c r="G198" s="352"/>
      <c r="H198" s="412" t="s">
        <v>1393</v>
      </c>
      <c r="I198" s="412"/>
      <c r="J198" s="412"/>
      <c r="K198" s="287"/>
    </row>
    <row r="199" spans="2:11" ht="5.25" customHeight="1">
      <c r="B199" s="315"/>
      <c r="C199" s="312"/>
      <c r="D199" s="312"/>
      <c r="E199" s="312"/>
      <c r="F199" s="312"/>
      <c r="G199" s="295"/>
      <c r="H199" s="312"/>
      <c r="I199" s="312"/>
      <c r="J199" s="312"/>
      <c r="K199" s="336"/>
    </row>
    <row r="200" spans="2:11" ht="15" customHeight="1">
      <c r="B200" s="315"/>
      <c r="C200" s="295" t="s">
        <v>1383</v>
      </c>
      <c r="D200" s="295"/>
      <c r="E200" s="295"/>
      <c r="F200" s="314" t="s">
        <v>43</v>
      </c>
      <c r="G200" s="295"/>
      <c r="H200" s="409" t="s">
        <v>1394</v>
      </c>
      <c r="I200" s="409"/>
      <c r="J200" s="409"/>
      <c r="K200" s="336"/>
    </row>
    <row r="201" spans="2:11" ht="15" customHeight="1">
      <c r="B201" s="315"/>
      <c r="C201" s="321"/>
      <c r="D201" s="295"/>
      <c r="E201" s="295"/>
      <c r="F201" s="314" t="s">
        <v>44</v>
      </c>
      <c r="G201" s="295"/>
      <c r="H201" s="409" t="s">
        <v>1395</v>
      </c>
      <c r="I201" s="409"/>
      <c r="J201" s="409"/>
      <c r="K201" s="336"/>
    </row>
    <row r="202" spans="2:11" ht="15" customHeight="1">
      <c r="B202" s="315"/>
      <c r="C202" s="321"/>
      <c r="D202" s="295"/>
      <c r="E202" s="295"/>
      <c r="F202" s="314" t="s">
        <v>47</v>
      </c>
      <c r="G202" s="295"/>
      <c r="H202" s="409" t="s">
        <v>1396</v>
      </c>
      <c r="I202" s="409"/>
      <c r="J202" s="409"/>
      <c r="K202" s="336"/>
    </row>
    <row r="203" spans="2:11" ht="15" customHeight="1">
      <c r="B203" s="315"/>
      <c r="C203" s="295"/>
      <c r="D203" s="295"/>
      <c r="E203" s="295"/>
      <c r="F203" s="314" t="s">
        <v>45</v>
      </c>
      <c r="G203" s="295"/>
      <c r="H203" s="409" t="s">
        <v>1397</v>
      </c>
      <c r="I203" s="409"/>
      <c r="J203" s="409"/>
      <c r="K203" s="336"/>
    </row>
    <row r="204" spans="2:11" ht="15" customHeight="1">
      <c r="B204" s="315"/>
      <c r="C204" s="295"/>
      <c r="D204" s="295"/>
      <c r="E204" s="295"/>
      <c r="F204" s="314" t="s">
        <v>46</v>
      </c>
      <c r="G204" s="295"/>
      <c r="H204" s="409" t="s">
        <v>1398</v>
      </c>
      <c r="I204" s="409"/>
      <c r="J204" s="409"/>
      <c r="K204" s="336"/>
    </row>
    <row r="205" spans="2:11" ht="15" customHeight="1">
      <c r="B205" s="315"/>
      <c r="C205" s="295"/>
      <c r="D205" s="295"/>
      <c r="E205" s="295"/>
      <c r="F205" s="314"/>
      <c r="G205" s="295"/>
      <c r="H205" s="295"/>
      <c r="I205" s="295"/>
      <c r="J205" s="295"/>
      <c r="K205" s="336"/>
    </row>
    <row r="206" spans="2:11" ht="15" customHeight="1">
      <c r="B206" s="315"/>
      <c r="C206" s="295" t="s">
        <v>1339</v>
      </c>
      <c r="D206" s="295"/>
      <c r="E206" s="295"/>
      <c r="F206" s="314" t="s">
        <v>79</v>
      </c>
      <c r="G206" s="295"/>
      <c r="H206" s="409" t="s">
        <v>1399</v>
      </c>
      <c r="I206" s="409"/>
      <c r="J206" s="409"/>
      <c r="K206" s="336"/>
    </row>
    <row r="207" spans="2:11" ht="15" customHeight="1">
      <c r="B207" s="315"/>
      <c r="C207" s="321"/>
      <c r="D207" s="295"/>
      <c r="E207" s="295"/>
      <c r="F207" s="314" t="s">
        <v>1238</v>
      </c>
      <c r="G207" s="295"/>
      <c r="H207" s="409" t="s">
        <v>1239</v>
      </c>
      <c r="I207" s="409"/>
      <c r="J207" s="409"/>
      <c r="K207" s="336"/>
    </row>
    <row r="208" spans="2:11" ht="15" customHeight="1">
      <c r="B208" s="315"/>
      <c r="C208" s="295"/>
      <c r="D208" s="295"/>
      <c r="E208" s="295"/>
      <c r="F208" s="314" t="s">
        <v>1236</v>
      </c>
      <c r="G208" s="295"/>
      <c r="H208" s="409" t="s">
        <v>1400</v>
      </c>
      <c r="I208" s="409"/>
      <c r="J208" s="409"/>
      <c r="K208" s="336"/>
    </row>
    <row r="209" spans="2:11" ht="15" customHeight="1">
      <c r="B209" s="353"/>
      <c r="C209" s="321"/>
      <c r="D209" s="321"/>
      <c r="E209" s="321"/>
      <c r="F209" s="314" t="s">
        <v>1240</v>
      </c>
      <c r="G209" s="300"/>
      <c r="H209" s="413" t="s">
        <v>1241</v>
      </c>
      <c r="I209" s="413"/>
      <c r="J209" s="413"/>
      <c r="K209" s="354"/>
    </row>
    <row r="210" spans="2:11" ht="15" customHeight="1">
      <c r="B210" s="353"/>
      <c r="C210" s="321"/>
      <c r="D210" s="321"/>
      <c r="E210" s="321"/>
      <c r="F210" s="314" t="s">
        <v>86</v>
      </c>
      <c r="G210" s="300"/>
      <c r="H210" s="413" t="s">
        <v>1401</v>
      </c>
      <c r="I210" s="413"/>
      <c r="J210" s="413"/>
      <c r="K210" s="354"/>
    </row>
    <row r="211" spans="2:11" ht="15" customHeight="1">
      <c r="B211" s="353"/>
      <c r="C211" s="321"/>
      <c r="D211" s="321"/>
      <c r="E211" s="321"/>
      <c r="F211" s="355"/>
      <c r="G211" s="300"/>
      <c r="H211" s="356"/>
      <c r="I211" s="356"/>
      <c r="J211" s="356"/>
      <c r="K211" s="354"/>
    </row>
    <row r="212" spans="2:11" ht="15" customHeight="1">
      <c r="B212" s="353"/>
      <c r="C212" s="295" t="s">
        <v>1363</v>
      </c>
      <c r="D212" s="321"/>
      <c r="E212" s="321"/>
      <c r="F212" s="314">
        <v>1</v>
      </c>
      <c r="G212" s="300"/>
      <c r="H212" s="413" t="s">
        <v>1402</v>
      </c>
      <c r="I212" s="413"/>
      <c r="J212" s="413"/>
      <c r="K212" s="354"/>
    </row>
    <row r="213" spans="2:11" ht="15" customHeight="1">
      <c r="B213" s="353"/>
      <c r="C213" s="321"/>
      <c r="D213" s="321"/>
      <c r="E213" s="321"/>
      <c r="F213" s="314">
        <v>2</v>
      </c>
      <c r="G213" s="300"/>
      <c r="H213" s="413" t="s">
        <v>1403</v>
      </c>
      <c r="I213" s="413"/>
      <c r="J213" s="413"/>
      <c r="K213" s="354"/>
    </row>
    <row r="214" spans="2:11" ht="15" customHeight="1">
      <c r="B214" s="353"/>
      <c r="C214" s="321"/>
      <c r="D214" s="321"/>
      <c r="E214" s="321"/>
      <c r="F214" s="314">
        <v>3</v>
      </c>
      <c r="G214" s="300"/>
      <c r="H214" s="413" t="s">
        <v>1404</v>
      </c>
      <c r="I214" s="413"/>
      <c r="J214" s="413"/>
      <c r="K214" s="354"/>
    </row>
    <row r="215" spans="2:11" ht="15" customHeight="1">
      <c r="B215" s="353"/>
      <c r="C215" s="321"/>
      <c r="D215" s="321"/>
      <c r="E215" s="321"/>
      <c r="F215" s="314">
        <v>4</v>
      </c>
      <c r="G215" s="300"/>
      <c r="H215" s="413" t="s">
        <v>1405</v>
      </c>
      <c r="I215" s="413"/>
      <c r="J215" s="413"/>
      <c r="K215" s="354"/>
    </row>
    <row r="216" spans="2:11" ht="12.75" customHeight="1">
      <c r="B216" s="357"/>
      <c r="C216" s="358"/>
      <c r="D216" s="358"/>
      <c r="E216" s="358"/>
      <c r="F216" s="358"/>
      <c r="G216" s="358"/>
      <c r="H216" s="358"/>
      <c r="I216" s="358"/>
      <c r="J216" s="358"/>
      <c r="K216" s="359"/>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Věženský Karel, ing.</dc:creator>
  <cp:keywords/>
  <dc:description/>
  <cp:lastModifiedBy>Iva Dostálová</cp:lastModifiedBy>
  <dcterms:created xsi:type="dcterms:W3CDTF">2018-01-08T15:23:48Z</dcterms:created>
  <dcterms:modified xsi:type="dcterms:W3CDTF">2018-04-03T20:03:24Z</dcterms:modified>
  <cp:category/>
  <cp:version/>
  <cp:contentType/>
  <cp:contentStatus/>
</cp:coreProperties>
</file>